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C:\Users\박태문\Desktop\"/>
    </mc:Choice>
  </mc:AlternateContent>
  <bookViews>
    <workbookView xWindow="-15" yWindow="5970" windowWidth="19260" windowHeight="6030" tabRatio="834" activeTab="1"/>
  </bookViews>
  <sheets>
    <sheet name="내역서" sheetId="29" r:id="rId1"/>
    <sheet name="원가계산서" sheetId="30" r:id="rId2"/>
  </sheets>
  <definedNames>
    <definedName name="_xlnm._FilterDatabase" localSheetId="0" hidden="1">내역서!$A$1:$N$36</definedName>
    <definedName name="_xlnm.Print_Area" localSheetId="0">내역서!$A$1:$O$35</definedName>
    <definedName name="_xlnm.Print_Area" localSheetId="1">원가계산서!$A$1:$I$28</definedName>
    <definedName name="_xlnm.Print_Titles" localSheetId="0">내역서!$1:$3</definedName>
    <definedName name="전기">EVALUATE(#REF!)</definedName>
  </definedNames>
  <calcPr calcId="162913"/>
</workbook>
</file>

<file path=xl/calcChain.xml><?xml version="1.0" encoding="utf-8"?>
<calcChain xmlns="http://schemas.openxmlformats.org/spreadsheetml/2006/main">
  <c r="B2" i="30" l="1"/>
  <c r="A24" i="29"/>
  <c r="A9" i="29"/>
  <c r="A8" i="29"/>
  <c r="A7" i="29"/>
  <c r="A6" i="29"/>
  <c r="A5" i="29"/>
  <c r="A4" i="29"/>
  <c r="X4" i="29"/>
  <c r="V4" i="29"/>
  <c r="X5" i="29"/>
  <c r="X7" i="29"/>
  <c r="V7" i="29"/>
  <c r="F27" i="29"/>
  <c r="I27" i="29"/>
  <c r="K27" i="29"/>
  <c r="M27" i="29"/>
  <c r="F28" i="29"/>
  <c r="I28" i="29"/>
  <c r="K28" i="29"/>
  <c r="M28" i="29"/>
  <c r="F29" i="29"/>
  <c r="I29" i="29"/>
  <c r="K29" i="29"/>
  <c r="M29" i="29"/>
  <c r="F30" i="29"/>
  <c r="I30" i="29"/>
  <c r="K30" i="29"/>
  <c r="M30" i="29"/>
  <c r="F31" i="29"/>
  <c r="I31" i="29"/>
  <c r="K31" i="29"/>
  <c r="M31" i="29"/>
  <c r="F32" i="29"/>
  <c r="I32" i="29"/>
  <c r="K32" i="29"/>
  <c r="M32" i="29"/>
  <c r="F33" i="29"/>
  <c r="I33" i="29"/>
  <c r="K33" i="29"/>
  <c r="M33" i="29"/>
  <c r="K34" i="29"/>
  <c r="M34" i="29"/>
  <c r="K35" i="29"/>
  <c r="M35" i="29"/>
  <c r="F36" i="29"/>
  <c r="I36" i="29"/>
  <c r="K36" i="29"/>
  <c r="M36" i="29"/>
  <c r="Z5" i="29"/>
  <c r="Z4" i="29"/>
  <c r="Z7" i="29"/>
  <c r="V8" i="29"/>
  <c r="AB5" i="29"/>
  <c r="AB7" i="29"/>
  <c r="V9" i="29"/>
  <c r="V5" i="29"/>
  <c r="G31" i="29" l="1"/>
  <c r="G36" i="29"/>
  <c r="G29" i="29"/>
  <c r="G30" i="29"/>
  <c r="G28" i="29"/>
  <c r="G33" i="29"/>
  <c r="G32" i="29"/>
  <c r="H13" i="30" l="1"/>
  <c r="H26" i="30" l="1"/>
  <c r="H7" i="30" l="1"/>
  <c r="H10" i="30" l="1"/>
  <c r="H16" i="30" s="1"/>
  <c r="H6" i="30"/>
  <c r="H11" i="30" l="1"/>
  <c r="H9" i="30" s="1"/>
  <c r="H14" i="30" s="1"/>
  <c r="H15" i="30"/>
  <c r="H18" i="30"/>
  <c r="H20" i="30"/>
  <c r="H19" i="30" l="1"/>
  <c r="H17" i="30"/>
  <c r="H12" i="30" l="1"/>
  <c r="H5" i="30" s="1"/>
  <c r="H21" i="30" s="1"/>
  <c r="H23" i="30" l="1"/>
  <c r="H24" i="30" s="1"/>
  <c r="H25" i="30" s="1"/>
  <c r="H22" i="30" l="1"/>
  <c r="H28" i="30"/>
</calcChain>
</file>

<file path=xl/sharedStrings.xml><?xml version="1.0" encoding="utf-8"?>
<sst xmlns="http://schemas.openxmlformats.org/spreadsheetml/2006/main" count="174" uniqueCount="121">
  <si>
    <t>합계</t>
    <phoneticPr fontId="2" type="noConversion"/>
  </si>
  <si>
    <t>금      액</t>
    <phoneticPr fontId="2" type="noConversion"/>
  </si>
  <si>
    <t>단    가</t>
    <phoneticPr fontId="2" type="noConversion"/>
  </si>
  <si>
    <t>비  고</t>
    <phoneticPr fontId="2" type="noConversion"/>
  </si>
  <si>
    <t>경           비</t>
    <phoneticPr fontId="27" type="noConversion"/>
  </si>
  <si>
    <t>재   료   비</t>
    <phoneticPr fontId="27" type="noConversion"/>
  </si>
  <si>
    <t>노   무   비</t>
    <phoneticPr fontId="27" type="noConversion"/>
  </si>
  <si>
    <t>총     액</t>
    <phoneticPr fontId="27" type="noConversion"/>
  </si>
  <si>
    <t>단위</t>
  </si>
  <si>
    <t>수량</t>
  </si>
  <si>
    <t>규 격</t>
  </si>
  <si>
    <t>품        명</t>
    <phoneticPr fontId="2" type="noConversion"/>
  </si>
  <si>
    <t>소      계</t>
    <phoneticPr fontId="2" type="noConversion"/>
  </si>
  <si>
    <t xml:space="preserve"> 지급자재</t>
    <phoneticPr fontId="2" type="noConversion"/>
  </si>
  <si>
    <t>지급자재</t>
    <phoneticPr fontId="2" type="noConversion"/>
  </si>
  <si>
    <t>식</t>
    <phoneticPr fontId="2" type="noConversion"/>
  </si>
  <si>
    <t xml:space="preserve"> 4 + 5</t>
  </si>
  <si>
    <t xml:space="preserve"> 4 의</t>
    <phoneticPr fontId="32" type="noConversion"/>
  </si>
  <si>
    <t xml:space="preserve"> 1 + 2 + 3</t>
    <phoneticPr fontId="2" type="noConversion"/>
  </si>
  <si>
    <t xml:space="preserve"> 1 의 나 + 1 의 다 + 2 의</t>
    <phoneticPr fontId="32" type="noConversion"/>
  </si>
  <si>
    <t xml:space="preserve"> 1의 </t>
    <phoneticPr fontId="32" type="noConversion"/>
  </si>
  <si>
    <t xml:space="preserve"> 가 + 나 의 </t>
    <phoneticPr fontId="32" type="noConversion"/>
  </si>
  <si>
    <t xml:space="preserve"> 나 의 </t>
    <phoneticPr fontId="32" type="noConversion"/>
  </si>
  <si>
    <t xml:space="preserve"> 가 + 나 1) + 관급자재비) 의 </t>
    <phoneticPr fontId="32" type="noConversion"/>
  </si>
  <si>
    <t xml:space="preserve"> 다 3) 의</t>
    <phoneticPr fontId="2" type="noConversion"/>
  </si>
  <si>
    <t xml:space="preserve"> 나 1) 의</t>
    <phoneticPr fontId="32" type="noConversion"/>
  </si>
  <si>
    <t xml:space="preserve"> 나 의</t>
    <phoneticPr fontId="32" type="noConversion"/>
  </si>
  <si>
    <t xml:space="preserve"> 다 1) + 다 2) + 다 3) + 다 4) + 다 5) + 다 6) + 다 7) + 다 8)</t>
    <phoneticPr fontId="32" type="noConversion"/>
  </si>
  <si>
    <t xml:space="preserve"> 나 1) 의  </t>
    <phoneticPr fontId="32" type="noConversion"/>
  </si>
  <si>
    <t xml:space="preserve"> 가 1) + 가 2)</t>
    <phoneticPr fontId="2" type="noConversion"/>
  </si>
  <si>
    <t xml:space="preserve"> 가  + 나  + 다 </t>
    <phoneticPr fontId="2" type="noConversion"/>
  </si>
  <si>
    <t>금      액</t>
  </si>
  <si>
    <t>구     성     비</t>
  </si>
  <si>
    <t>구              분</t>
  </si>
  <si>
    <t>공  사  원  가  계  산  서</t>
    <phoneticPr fontId="2" type="noConversion"/>
  </si>
  <si>
    <t>노무비</t>
    <phoneticPr fontId="2" type="noConversion"/>
  </si>
  <si>
    <t>경비</t>
    <phoneticPr fontId="2" type="noConversion"/>
  </si>
  <si>
    <t>가.</t>
    <phoneticPr fontId="2" type="noConversion"/>
  </si>
  <si>
    <t>1)</t>
    <phoneticPr fontId="2" type="noConversion"/>
  </si>
  <si>
    <t>2)</t>
  </si>
  <si>
    <t>2)</t>
    <phoneticPr fontId="2" type="noConversion"/>
  </si>
  <si>
    <t>나.</t>
    <phoneticPr fontId="2" type="noConversion"/>
  </si>
  <si>
    <t>다.</t>
    <phoneticPr fontId="2" type="noConversion"/>
  </si>
  <si>
    <t>3)</t>
  </si>
  <si>
    <t>4)</t>
  </si>
  <si>
    <t>5)</t>
  </si>
  <si>
    <t>6)</t>
  </si>
  <si>
    <t>7)</t>
  </si>
  <si>
    <t>8)</t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</si>
  <si>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</si>
  <si>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</si>
  <si>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</si>
  <si>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</si>
  <si>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</si>
  <si>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</si>
  <si>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</si>
  <si>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</si>
  <si>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9.</t>
    <phoneticPr fontId="2" type="noConversion"/>
  </si>
  <si>
    <t>총      원       가</t>
    <phoneticPr fontId="2" type="noConversion"/>
  </si>
  <si>
    <t>직접재료비</t>
    <phoneticPr fontId="2" type="noConversion"/>
  </si>
  <si>
    <t>부산물공제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</si>
  <si>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</si>
  <si>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</si>
  <si>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</si>
  <si>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</si>
  <si>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</si>
  <si>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</si>
  <si>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노인장기요양보험</t>
    <phoneticPr fontId="2" type="noConversion"/>
  </si>
  <si>
    <t>고용보험료</t>
    <phoneticPr fontId="32" type="noConversion"/>
  </si>
  <si>
    <t>기타경비</t>
    <phoneticPr fontId="32" type="noConversion"/>
  </si>
  <si>
    <t xml:space="preserve">일반관리비 </t>
    <phoneticPr fontId="2" type="noConversion"/>
  </si>
  <si>
    <t>이윤</t>
    <phoneticPr fontId="2" type="noConversion"/>
  </si>
  <si>
    <t>소계</t>
    <phoneticPr fontId="2" type="noConversion"/>
  </si>
  <si>
    <t>부가가치세</t>
    <phoneticPr fontId="2" type="noConversion"/>
  </si>
  <si>
    <t>도급금액</t>
    <phoneticPr fontId="2" type="noConversion"/>
  </si>
  <si>
    <t>관급자재비</t>
    <phoneticPr fontId="2" type="noConversion"/>
  </si>
  <si>
    <t>총합계</t>
    <phoneticPr fontId="32" type="noConversion"/>
  </si>
  <si>
    <t>재료비</t>
    <phoneticPr fontId="2" type="noConversion"/>
  </si>
  <si>
    <t>산업안전관리비</t>
    <phoneticPr fontId="32" type="noConversion"/>
  </si>
  <si>
    <t>한전불입금</t>
    <phoneticPr fontId="2" type="noConversion"/>
  </si>
  <si>
    <t>지세별할증</t>
    <phoneticPr fontId="2" type="noConversion"/>
  </si>
  <si>
    <t>품의</t>
    <phoneticPr fontId="2" type="noConversion"/>
  </si>
  <si>
    <t>개</t>
    <phoneticPr fontId="2" type="noConversion"/>
  </si>
  <si>
    <t>비고</t>
    <phoneticPr fontId="2" type="noConversion"/>
  </si>
  <si>
    <t xml:space="preserve">침산교지하차도 LED 시선유도등 교체 공사 </t>
    <phoneticPr fontId="2" type="noConversion"/>
  </si>
  <si>
    <t>시선유도등</t>
  </si>
  <si>
    <t>백색</t>
  </si>
  <si>
    <t>개</t>
  </si>
  <si>
    <t>황색</t>
  </si>
  <si>
    <t>하이박스</t>
  </si>
  <si>
    <t>150*80*70</t>
  </si>
  <si>
    <t>500*500*180</t>
  </si>
  <si>
    <t>CVV케이블</t>
  </si>
  <si>
    <t>1.5㎟ 2c</t>
  </si>
  <si>
    <t>m</t>
  </si>
  <si>
    <t>1.5㎟ 4c</t>
  </si>
  <si>
    <t>후렉시블</t>
  </si>
  <si>
    <t>16mm
고장력방수</t>
  </si>
  <si>
    <t>커넥터</t>
  </si>
  <si>
    <t>16mm
방수</t>
  </si>
  <si>
    <t>반새들</t>
  </si>
  <si>
    <t>16mm</t>
  </si>
  <si>
    <t>단자대</t>
  </si>
  <si>
    <t>4P20A</t>
  </si>
  <si>
    <t>육각볼트</t>
  </si>
  <si>
    <t>M10*50</t>
  </si>
  <si>
    <t>너트</t>
  </si>
  <si>
    <t>M10</t>
  </si>
  <si>
    <t>시선유도등설치</t>
  </si>
  <si>
    <t>박스설치</t>
  </si>
  <si>
    <t>연결용</t>
  </si>
  <si>
    <t>CVV케이블설치</t>
  </si>
  <si>
    <t>1.5㎟2c</t>
  </si>
  <si>
    <t>M</t>
  </si>
  <si>
    <t>1.5㎟4c</t>
  </si>
  <si>
    <t>금속가요전선관설치</t>
  </si>
  <si>
    <t>교통정리</t>
  </si>
  <si>
    <t>보통인부</t>
  </si>
  <si>
    <t>인</t>
  </si>
  <si>
    <t>방호차량</t>
  </si>
  <si>
    <t>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</si>
</sst>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9" formatCode="#,##0_);[Red]\(#,##0\)"/>
    <numFmt numFmtId="181" formatCode="&quot;제&quot;#,##0&quot;호표&quot;"/>
    <numFmt numFmtId="182" formatCode="_ * #,##0.00_ ;_ * \-#,##0.00_ ;_ * &quot;-&quot;??_ ;_ @_ "/>
    <numFmt numFmtId="183" formatCode="_(&quot;$&quot;* #,##0_);_(&quot;$&quot;* \(#,##0\);_(&quot;$&quot;* &quot;-&quot;_);_(@_)"/>
    <numFmt numFmtId="184" formatCode="_(&quot;$&quot;* #,##0.00_);_(&quot;$&quot;* \(#,##0.00\);_(&quot;$&quot;* &quot;-&quot;??_);_(@_)"/>
    <numFmt numFmtId="185" formatCode="\(\5\)*0.0%"/>
    <numFmt numFmtId="186" formatCode="\(\5\)\x0.0%"/>
    <numFmt numFmtId="187" formatCode="\5\x00%"/>
    <numFmt numFmtId="188" formatCode="\5\x0.0%"/>
    <numFmt numFmtId="189" formatCode="_-&quot;₩&quot;* #,##0.00_-;\!\-&quot;₩&quot;* #,##0.00_-;_-&quot;₩&quot;* &quot;-&quot;??_-;_-@_-"/>
    <numFmt numFmtId="193" formatCode="&quot;공사명 : &quot;@&quot; 손괴 가로등주 교체 공사&quot;"/>
    <numFmt numFmtId="194" formatCode="#,##0_ "/>
    <numFmt numFmtId="197" formatCode="&quot;품의&quot;#,##0&quot;%&quot;"/>
    <numFmt numFmtId="198" formatCode="&quot;공  사  명 : &quot;@"/>
    <numFmt numFmtId="199" formatCode="_ * #,##0.00_ ;_ * &quot;₩&quot;&quot;₩&quot;&quot;₩&quot;&quot;₩&quot;&quot;₩&quot;&quot;₩&quot;&quot;₩&quot;\-#,##0.00_ ;_ * &quot;-&quot;??_ ;_ @_ "/>
    <numFmt numFmtId="200" formatCode="&quot;₩&quot;#,##0;[Red]&quot;₩&quot;&quot;₩&quot;&quot;₩&quot;&quot;₩&quot;&quot;₩&quot;&quot;₩&quot;&quot;₩&quot;&quot;₩&quot;\-#,##0"/>
    <numFmt numFmtId="201" formatCode="#,##0.00;[Red]&quot;-&quot;#,##0.00"/>
    <numFmt numFmtId="202" formatCode="&quot;$&quot;#,##0.00_);\(&quot;$&quot;#,##0.00\)"/>
    <numFmt numFmtId="203" formatCode="_-* #&quot;₩&quot;\!\!\,##0_-;&quot;₩&quot;&quot;₩&quot;\!\!\-* #&quot;₩&quot;\!\!\,##0_-;_-* &quot;-&quot;_-;_-@_-"/>
    <numFmt numFmtId="218" formatCode="&quot;기계&quot;00"/>
    <numFmt numFmtId="219" formatCode="0.0%"/>
  </numFmts>
  <fonts count="5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24"/>
      <name val="굴림"/>
      <family val="3"/>
      <charset val="129"/>
    </font>
    <font>
      <sz val="12"/>
      <name val="바탕"/>
      <family val="1"/>
      <charset val="129"/>
    </font>
    <font>
      <b/>
      <sz val="18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8"/>
      <name val="바탕체"/>
      <family val="1"/>
      <charset val="129"/>
    </font>
    <font>
      <sz val="12"/>
      <color indexed="8"/>
      <name val="굴림"/>
      <family val="3"/>
      <charset val="129"/>
    </font>
    <font>
      <sz val="8"/>
      <name val="굴림"/>
      <family val="3"/>
      <charset val="129"/>
    </font>
    <font>
      <b/>
      <sz val="20"/>
      <name val="굴림"/>
      <family val="3"/>
      <charset val="129"/>
    </font>
    <font>
      <b/>
      <sz val="11"/>
      <name val="굴림"/>
      <family val="3"/>
      <charset val="129"/>
    </font>
    <font>
      <sz val="11"/>
      <name val="돋움체"/>
      <family val="3"/>
      <charset val="129"/>
    </font>
    <font>
      <b/>
      <sz val="12"/>
      <name val="굴림체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i/>
      <sz val="1"/>
      <color indexed="8"/>
      <name val="Courier"/>
      <family val="3"/>
    </font>
    <font>
      <sz val="12"/>
      <name val="Helv"/>
      <family val="2"/>
    </font>
    <font>
      <b/>
      <sz val="10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theme="0"/>
      <name val="돋움"/>
      <family val="3"/>
      <charset val="129"/>
    </font>
    <font>
      <b/>
      <sz val="12"/>
      <color theme="0"/>
      <name val="돋움"/>
      <family val="3"/>
      <charset val="129"/>
    </font>
    <font>
      <sz val="9"/>
      <color theme="0"/>
      <name val="굴림"/>
      <family val="3"/>
      <charset val="129"/>
    </font>
    <font>
      <b/>
      <sz val="12"/>
      <color theme="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medium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0">
    <xf numFmtId="0" fontId="0" fillId="0" borderId="0">
      <alignment vertical="center"/>
    </xf>
    <xf numFmtId="0" fontId="34" fillId="0" borderId="0"/>
    <xf numFmtId="176" fontId="36" fillId="0" borderId="0" applyFont="0" applyFill="0" applyBorder="0" applyAlignment="0" applyProtection="0"/>
    <xf numFmtId="0" fontId="4" fillId="0" borderId="0"/>
    <xf numFmtId="0" fontId="1" fillId="0" borderId="0"/>
    <xf numFmtId="199" fontId="4" fillId="0" borderId="0" applyFont="0" applyFill="0" applyBorder="0" applyAlignment="0" applyProtection="0"/>
    <xf numFmtId="200" fontId="10" fillId="0" borderId="0" applyFont="0" applyFill="0" applyBorder="0" applyAlignment="0" applyProtection="0"/>
    <xf numFmtId="0" fontId="37" fillId="0" borderId="0"/>
    <xf numFmtId="0" fontId="10" fillId="0" borderId="0"/>
    <xf numFmtId="176" fontId="35" fillId="0" borderId="0" applyFont="0" applyFill="0" applyBorder="0" applyAlignment="0" applyProtection="0"/>
    <xf numFmtId="0" fontId="16" fillId="0" borderId="0"/>
    <xf numFmtId="0" fontId="10" fillId="0" borderId="0" applyNumberFormat="0" applyFill="0" applyBorder="0" applyAlignment="0" applyProtection="0"/>
    <xf numFmtId="0" fontId="8" fillId="0" borderId="0"/>
    <xf numFmtId="0" fontId="9" fillId="0" borderId="0"/>
    <xf numFmtId="176" fontId="10" fillId="0" borderId="0" applyFont="0" applyFill="0" applyBorder="0" applyAlignment="0" applyProtection="0"/>
    <xf numFmtId="188" fontId="1" fillId="0" borderId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7" fontId="1" fillId="0" borderId="0"/>
    <xf numFmtId="185" fontId="1" fillId="0" borderId="0"/>
    <xf numFmtId="0" fontId="39" fillId="0" borderId="0">
      <protection locked="0"/>
    </xf>
    <xf numFmtId="0" fontId="39" fillId="0" borderId="0">
      <protection locked="0"/>
    </xf>
    <xf numFmtId="0" fontId="43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43" fillId="0" borderId="0">
      <protection locked="0"/>
    </xf>
    <xf numFmtId="176" fontId="4" fillId="0" borderId="0" applyFont="0" applyFill="0" applyBorder="0" applyAlignment="0" applyProtection="0"/>
    <xf numFmtId="38" fontId="11" fillId="2" borderId="0" applyNumberFormat="0" applyBorder="0" applyAlignment="0" applyProtection="0"/>
    <xf numFmtId="0" fontId="12" fillId="0" borderId="0">
      <alignment horizontal="left"/>
    </xf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1" fillId="2" borderId="3" applyNumberFormat="0" applyBorder="0" applyAlignment="0" applyProtection="0"/>
    <xf numFmtId="176" fontId="36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4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6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0" fillId="0" borderId="0"/>
    <xf numFmtId="0" fontId="10" fillId="0" borderId="0"/>
    <xf numFmtId="10" fontId="10" fillId="0" borderId="0" applyFont="0" applyFill="0" applyBorder="0" applyAlignment="0" applyProtection="0"/>
    <xf numFmtId="176" fontId="36" fillId="0" borderId="0" applyFont="0" applyFill="0" applyBorder="0" applyAlignment="0" applyProtection="0"/>
    <xf numFmtId="0" fontId="14" fillId="0" borderId="0"/>
    <xf numFmtId="0" fontId="15" fillId="0" borderId="0" applyFill="0" applyBorder="0" applyProtection="0">
      <alignment horizontal="centerContinuous" vertical="center"/>
    </xf>
    <xf numFmtId="0" fontId="16" fillId="2" borderId="0" applyFill="0" applyBorder="0" applyProtection="0">
      <alignment horizontal="center" vertical="center"/>
    </xf>
    <xf numFmtId="0" fontId="27" fillId="0" borderId="5">
      <alignment horizontal="left"/>
    </xf>
    <xf numFmtId="200" fontId="10" fillId="0" borderId="0" applyFont="0" applyFill="0" applyBorder="0" applyAlignment="0" applyProtection="0"/>
    <xf numFmtId="184" fontId="1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0" fontId="39" fillId="0" borderId="0">
      <protection locked="0"/>
    </xf>
    <xf numFmtId="0" fontId="39" fillId="0" borderId="0"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7" fillId="2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18" fillId="0" borderId="0" applyFont="0" applyFill="0" applyBorder="0" applyAlignment="0" applyProtection="0"/>
    <xf numFmtId="0" fontId="42" fillId="0" borderId="0"/>
    <xf numFmtId="182" fontId="1" fillId="0" borderId="0">
      <alignment vertical="center"/>
    </xf>
    <xf numFmtId="41" fontId="18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202" fontId="1" fillId="0" borderId="0" applyFont="0" applyFill="0" applyBorder="0" applyAlignment="0" applyProtection="0"/>
    <xf numFmtId="4" fontId="39" fillId="0" borderId="0">
      <protection locked="0"/>
    </xf>
    <xf numFmtId="194" fontId="1" fillId="0" borderId="0">
      <protection locked="0"/>
    </xf>
    <xf numFmtId="203" fontId="1" fillId="0" borderId="0" applyFont="0" applyFill="0" applyBorder="0" applyAlignment="0" applyProtection="0"/>
    <xf numFmtId="189" fontId="4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18" fillId="0" borderId="0"/>
    <xf numFmtId="0" fontId="10" fillId="0" borderId="0">
      <alignment vertical="center"/>
    </xf>
    <xf numFmtId="0" fontId="46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39" fillId="0" borderId="6">
      <protection locked="0"/>
    </xf>
    <xf numFmtId="0" fontId="4" fillId="0" borderId="0">
      <protection locked="0"/>
    </xf>
    <xf numFmtId="194" fontId="1" fillId="0" borderId="0">
      <protection locked="0"/>
    </xf>
  </cellStyleXfs>
  <cellXfs count="103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 wrapText="1"/>
    </xf>
    <xf numFmtId="0" fontId="23" fillId="0" borderId="0" xfId="0" applyFont="1">
      <alignment vertical="center"/>
    </xf>
    <xf numFmtId="0" fontId="21" fillId="0" borderId="0" xfId="106" applyFont="1">
      <alignment vertical="center"/>
    </xf>
    <xf numFmtId="0" fontId="21" fillId="0" borderId="0" xfId="106" applyFont="1" applyAlignment="1">
      <alignment horizontal="center" vertical="center"/>
    </xf>
    <xf numFmtId="0" fontId="21" fillId="0" borderId="3" xfId="106" applyFont="1" applyBorder="1">
      <alignment vertical="center"/>
    </xf>
    <xf numFmtId="0" fontId="21" fillId="0" borderId="3" xfId="106" applyFont="1" applyBorder="1" applyAlignment="1">
      <alignment horizontal="center" vertical="center"/>
    </xf>
    <xf numFmtId="3" fontId="21" fillId="0" borderId="3" xfId="104" applyNumberFormat="1" applyFont="1" applyBorder="1" applyAlignment="1">
      <alignment vertical="center"/>
    </xf>
    <xf numFmtId="3" fontId="21" fillId="0" borderId="3" xfId="85" applyNumberFormat="1" applyFont="1" applyBorder="1" applyAlignment="1">
      <alignment vertical="center"/>
    </xf>
    <xf numFmtId="3" fontId="20" fillId="0" borderId="3" xfId="85" applyNumberFormat="1" applyFont="1" applyBorder="1" applyAlignment="1">
      <alignment vertical="center"/>
    </xf>
    <xf numFmtId="0" fontId="20" fillId="0" borderId="3" xfId="106" applyFont="1" applyBorder="1" applyAlignment="1">
      <alignment horizontal="center" vertical="center"/>
    </xf>
    <xf numFmtId="0" fontId="20" fillId="0" borderId="3" xfId="106" applyFont="1" applyBorder="1">
      <alignment vertical="center"/>
    </xf>
    <xf numFmtId="0" fontId="24" fillId="0" borderId="0" xfId="0" applyFont="1">
      <alignment vertical="center"/>
    </xf>
    <xf numFmtId="0" fontId="26" fillId="3" borderId="3" xfId="104" quotePrefix="1" applyNumberFormat="1" applyFont="1" applyFill="1" applyBorder="1" applyAlignment="1">
      <alignment horizontal="center" vertical="center" wrapText="1"/>
    </xf>
    <xf numFmtId="0" fontId="26" fillId="3" borderId="3" xfId="104" applyNumberFormat="1" applyFont="1" applyFill="1" applyBorder="1" applyAlignment="1">
      <alignment horizontal="center" vertical="center" wrapText="1"/>
    </xf>
    <xf numFmtId="0" fontId="25" fillId="0" borderId="0" xfId="106" applyFont="1" applyAlignment="1">
      <alignment horizontal="center" vertical="center"/>
    </xf>
    <xf numFmtId="0" fontId="21" fillId="0" borderId="0" xfId="106" applyFont="1" applyAlignment="1">
      <alignment horizontal="right" vertical="center"/>
    </xf>
    <xf numFmtId="0" fontId="21" fillId="0" borderId="3" xfId="106" applyFont="1" applyBorder="1" applyAlignment="1">
      <alignment horizontal="right" vertical="center"/>
    </xf>
    <xf numFmtId="0" fontId="25" fillId="0" borderId="3" xfId="106" applyFont="1" applyBorder="1" applyAlignment="1">
      <alignment horizontal="center" vertical="center"/>
    </xf>
    <xf numFmtId="181" fontId="25" fillId="0" borderId="3" xfId="106" applyNumberFormat="1" applyFont="1" applyBorder="1" applyAlignment="1">
      <alignment horizontal="center" vertical="center"/>
    </xf>
    <xf numFmtId="179" fontId="28" fillId="0" borderId="3" xfId="0" applyNumberFormat="1" applyFont="1" applyBorder="1" applyAlignment="1">
      <alignment vertical="center"/>
    </xf>
    <xf numFmtId="179" fontId="5" fillId="0" borderId="3" xfId="0" applyNumberFormat="1" applyFont="1" applyBorder="1" applyAlignment="1">
      <alignment horizontal="left" vertical="center"/>
    </xf>
    <xf numFmtId="179" fontId="28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181" fontId="29" fillId="0" borderId="3" xfId="104" applyNumberFormat="1" applyFont="1" applyBorder="1" applyAlignment="1">
      <alignment horizontal="center" vertical="center"/>
    </xf>
    <xf numFmtId="3" fontId="22" fillId="0" borderId="3" xfId="104" applyNumberFormat="1" applyFont="1" applyBorder="1" applyAlignment="1">
      <alignment vertical="center"/>
    </xf>
    <xf numFmtId="3" fontId="22" fillId="0" borderId="3" xfId="85" applyNumberFormat="1" applyFont="1" applyBorder="1" applyAlignment="1">
      <alignment vertical="center"/>
    </xf>
    <xf numFmtId="3" fontId="22" fillId="0" borderId="3" xfId="104" applyNumberFormat="1" applyFont="1" applyBorder="1" applyAlignment="1">
      <alignment horizontal="right" vertical="center"/>
    </xf>
    <xf numFmtId="3" fontId="21" fillId="0" borderId="3" xfId="104" applyNumberFormat="1" applyFont="1" applyBorder="1" applyAlignment="1">
      <alignment horizontal="right" vertical="center"/>
    </xf>
    <xf numFmtId="0" fontId="22" fillId="0" borderId="0" xfId="86" applyFont="1" applyAlignment="1">
      <alignment vertical="center"/>
    </xf>
    <xf numFmtId="179" fontId="31" fillId="2" borderId="7" xfId="86" applyNumberFormat="1" applyFont="1" applyFill="1" applyBorder="1" applyAlignment="1">
      <alignment vertical="center"/>
    </xf>
    <xf numFmtId="0" fontId="22" fillId="0" borderId="8" xfId="86" applyFont="1" applyBorder="1" applyAlignment="1">
      <alignment vertical="center"/>
    </xf>
    <xf numFmtId="0" fontId="22" fillId="2" borderId="9" xfId="86" quotePrefix="1" applyFont="1" applyFill="1" applyBorder="1" applyAlignment="1">
      <alignment vertical="center"/>
    </xf>
    <xf numFmtId="179" fontId="22" fillId="0" borderId="0" xfId="86" applyNumberFormat="1" applyFont="1" applyAlignment="1">
      <alignment vertical="center"/>
    </xf>
    <xf numFmtId="179" fontId="31" fillId="0" borderId="10" xfId="86" applyNumberFormat="1" applyFont="1" applyFill="1" applyBorder="1" applyAlignment="1">
      <alignment vertical="center"/>
    </xf>
    <xf numFmtId="0" fontId="22" fillId="0" borderId="11" xfId="86" applyFont="1" applyFill="1" applyBorder="1" applyAlignment="1">
      <alignment horizontal="center" vertical="center"/>
    </xf>
    <xf numFmtId="0" fontId="22" fillId="0" borderId="12" xfId="86" quotePrefix="1" applyFont="1" applyFill="1" applyBorder="1" applyAlignment="1">
      <alignment horizontal="center" vertical="center"/>
    </xf>
    <xf numFmtId="179" fontId="31" fillId="0" borderId="13" xfId="86" applyNumberFormat="1" applyFont="1" applyFill="1" applyBorder="1" applyAlignment="1">
      <alignment vertical="center"/>
    </xf>
    <xf numFmtId="0" fontId="22" fillId="0" borderId="14" xfId="86" applyFont="1" applyFill="1" applyBorder="1" applyAlignment="1">
      <alignment vertical="center"/>
    </xf>
    <xf numFmtId="0" fontId="22" fillId="0" borderId="15" xfId="86" quotePrefix="1" applyFont="1" applyFill="1" applyBorder="1" applyAlignment="1">
      <alignment horizontal="left" vertical="center"/>
    </xf>
    <xf numFmtId="179" fontId="31" fillId="0" borderId="13" xfId="86" applyNumberFormat="1" applyFont="1" applyBorder="1" applyAlignment="1">
      <alignment vertical="center"/>
    </xf>
    <xf numFmtId="9" fontId="22" fillId="0" borderId="14" xfId="86" applyNumberFormat="1" applyFont="1" applyBorder="1" applyAlignment="1">
      <alignment vertical="center"/>
    </xf>
    <xf numFmtId="0" fontId="22" fillId="0" borderId="14" xfId="86" applyFont="1" applyBorder="1" applyAlignment="1">
      <alignment vertical="center"/>
    </xf>
    <xf numFmtId="10" fontId="22" fillId="0" borderId="14" xfId="86" applyNumberFormat="1" applyFont="1" applyFill="1" applyBorder="1" applyAlignment="1">
      <alignment vertical="center"/>
    </xf>
    <xf numFmtId="0" fontId="22" fillId="0" borderId="15" xfId="86" applyFont="1" applyFill="1" applyBorder="1" applyAlignment="1">
      <alignment horizontal="left" vertical="center"/>
    </xf>
    <xf numFmtId="179" fontId="22" fillId="0" borderId="13" xfId="86" applyNumberFormat="1" applyFont="1" applyFill="1" applyBorder="1" applyAlignment="1">
      <alignment vertical="center"/>
    </xf>
    <xf numFmtId="0" fontId="22" fillId="0" borderId="15" xfId="86" applyFont="1" applyFill="1" applyBorder="1" applyAlignment="1">
      <alignment vertical="center"/>
    </xf>
    <xf numFmtId="0" fontId="29" fillId="0" borderId="15" xfId="86" applyFont="1" applyFill="1" applyBorder="1" applyAlignment="1">
      <alignment horizontal="left" vertical="center"/>
    </xf>
    <xf numFmtId="0" fontId="20" fillId="0" borderId="3" xfId="106" applyFont="1" applyBorder="1" applyAlignment="1">
      <alignment horizontal="distributed" vertical="center"/>
    </xf>
    <xf numFmtId="0" fontId="47" fillId="0" borderId="0" xfId="0" applyFont="1">
      <alignment vertical="center"/>
    </xf>
    <xf numFmtId="0" fontId="48" fillId="0" borderId="0" xfId="0" applyFont="1">
      <alignment vertical="center"/>
    </xf>
    <xf numFmtId="181" fontId="49" fillId="0" borderId="3" xfId="106" applyNumberFormat="1" applyFont="1" applyBorder="1" applyAlignment="1">
      <alignment horizontal="center" vertical="center"/>
    </xf>
    <xf numFmtId="197" fontId="20" fillId="0" borderId="3" xfId="106" applyNumberFormat="1" applyFont="1" applyBorder="1" applyAlignment="1">
      <alignment horizontal="center" vertical="center"/>
    </xf>
    <xf numFmtId="0" fontId="50" fillId="0" borderId="3" xfId="106" applyFont="1" applyBorder="1" applyAlignment="1">
      <alignment horizontal="right" vertical="center"/>
    </xf>
    <xf numFmtId="181" fontId="47" fillId="0" borderId="0" xfId="0" applyNumberFormat="1" applyFont="1">
      <alignment vertical="center"/>
    </xf>
    <xf numFmtId="0" fontId="21" fillId="0" borderId="3" xfId="0" applyFont="1" applyBorder="1" applyAlignment="1">
      <alignment horizontal="distributed" vertical="center"/>
    </xf>
    <xf numFmtId="0" fontId="21" fillId="0" borderId="0" xfId="0" applyFont="1" applyBorder="1" applyAlignment="1">
      <alignment horizontal="center" vertical="center"/>
    </xf>
    <xf numFmtId="3" fontId="21" fillId="0" borderId="0" xfId="104" applyNumberFormat="1" applyFont="1" applyBorder="1" applyAlignment="1">
      <alignment horizontal="right" vertical="center"/>
    </xf>
    <xf numFmtId="3" fontId="21" fillId="0" borderId="0" xfId="85" applyNumberFormat="1" applyFont="1" applyBorder="1" applyAlignment="1">
      <alignment vertical="center"/>
    </xf>
    <xf numFmtId="3" fontId="21" fillId="0" borderId="0" xfId="104" applyNumberFormat="1" applyFont="1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31" fillId="0" borderId="14" xfId="86" applyFont="1" applyFill="1" applyBorder="1" applyAlignment="1">
      <alignment horizontal="distributed" vertical="center" indent="1"/>
    </xf>
    <xf numFmtId="0" fontId="22" fillId="0" borderId="14" xfId="86" applyFont="1" applyFill="1" applyBorder="1" applyAlignment="1">
      <alignment horizontal="distributed" vertical="center" indent="1"/>
    </xf>
    <xf numFmtId="0" fontId="22" fillId="0" borderId="14" xfId="86" applyNumberFormat="1" applyFont="1" applyFill="1" applyBorder="1" applyAlignment="1">
      <alignment horizontal="distributed" vertical="center" indent="1"/>
    </xf>
    <xf numFmtId="0" fontId="31" fillId="4" borderId="24" xfId="86" applyFont="1" applyFill="1" applyBorder="1" applyAlignment="1">
      <alignment horizontal="centerContinuous" vertical="center"/>
    </xf>
    <xf numFmtId="0" fontId="22" fillId="4" borderId="25" xfId="86" applyFont="1" applyFill="1" applyBorder="1" applyAlignment="1">
      <alignment horizontal="centerContinuous" vertical="center"/>
    </xf>
    <xf numFmtId="0" fontId="31" fillId="4" borderId="26" xfId="86" applyFont="1" applyFill="1" applyBorder="1" applyAlignment="1">
      <alignment horizontal="center" vertical="center"/>
    </xf>
    <xf numFmtId="49" fontId="6" fillId="0" borderId="27" xfId="0" applyNumberFormat="1" applyFont="1" applyBorder="1" applyAlignment="1">
      <alignment horizontal="left" vertical="center"/>
    </xf>
    <xf numFmtId="49" fontId="6" fillId="0" borderId="28" xfId="0" applyNumberFormat="1" applyFont="1" applyBorder="1" applyAlignment="1">
      <alignment horizontal="left" vertical="center"/>
    </xf>
    <xf numFmtId="3" fontId="45" fillId="0" borderId="3" xfId="85" applyNumberFormat="1" applyFont="1" applyBorder="1" applyAlignment="1">
      <alignment vertical="center"/>
    </xf>
    <xf numFmtId="218" fontId="29" fillId="0" borderId="3" xfId="104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/>
    </xf>
    <xf numFmtId="3" fontId="45" fillId="0" borderId="3" xfId="104" applyNumberFormat="1" applyFont="1" applyBorder="1" applyAlignment="1">
      <alignment vertical="center"/>
    </xf>
    <xf numFmtId="181" fontId="29" fillId="0" borderId="0" xfId="104" applyNumberFormat="1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26" fillId="3" borderId="22" xfId="104" applyNumberFormat="1" applyFont="1" applyFill="1" applyBorder="1" applyAlignment="1">
      <alignment horizontal="center" vertical="center" wrapText="1"/>
    </xf>
    <xf numFmtId="219" fontId="20" fillId="0" borderId="15" xfId="78" applyNumberFormat="1" applyFont="1" applyBorder="1" applyAlignment="1">
      <alignment horizontal="center" vertical="center"/>
    </xf>
    <xf numFmtId="219" fontId="20" fillId="0" borderId="14" xfId="78" applyNumberFormat="1" applyFont="1" applyBorder="1" applyAlignment="1">
      <alignment horizontal="center" vertical="center"/>
    </xf>
    <xf numFmtId="0" fontId="20" fillId="3" borderId="3" xfId="104" quotePrefix="1" applyNumberFormat="1" applyFont="1" applyFill="1" applyBorder="1" applyAlignment="1">
      <alignment horizontal="center" vertical="center"/>
    </xf>
    <xf numFmtId="0" fontId="26" fillId="3" borderId="3" xfId="104" applyNumberFormat="1" applyFont="1" applyFill="1" applyBorder="1" applyAlignment="1">
      <alignment horizontal="center" vertical="center" wrapText="1"/>
    </xf>
    <xf numFmtId="0" fontId="26" fillId="3" borderId="3" xfId="104" quotePrefix="1" applyNumberFormat="1" applyFont="1" applyFill="1" applyBorder="1" applyAlignment="1">
      <alignment horizontal="center" vertical="center" wrapText="1"/>
    </xf>
    <xf numFmtId="193" fontId="30" fillId="0" borderId="0" xfId="106" applyNumberFormat="1" applyFont="1" applyAlignment="1">
      <alignment horizontal="left" vertical="center"/>
    </xf>
    <xf numFmtId="0" fontId="26" fillId="3" borderId="23" xfId="104" quotePrefix="1" applyNumberFormat="1" applyFont="1" applyFill="1" applyBorder="1" applyAlignment="1">
      <alignment horizontal="center" vertical="center" wrapText="1"/>
    </xf>
    <xf numFmtId="0" fontId="20" fillId="3" borderId="3" xfId="104" applyNumberFormat="1" applyFont="1" applyFill="1" applyBorder="1" applyAlignment="1">
      <alignment horizontal="center" vertical="center"/>
    </xf>
    <xf numFmtId="198" fontId="19" fillId="0" borderId="0" xfId="106" applyNumberFormat="1" applyFont="1" applyAlignment="1">
      <alignment horizontal="left" vertical="center"/>
    </xf>
    <xf numFmtId="176" fontId="26" fillId="3" borderId="3" xfId="104" quotePrefix="1" applyNumberFormat="1" applyFont="1" applyFill="1" applyBorder="1" applyAlignment="1">
      <alignment horizontal="center" vertical="center" wrapText="1"/>
    </xf>
    <xf numFmtId="0" fontId="31" fillId="0" borderId="2" xfId="86" applyFont="1" applyFill="1" applyBorder="1" applyAlignment="1">
      <alignment horizontal="distributed" vertical="center" indent="1"/>
    </xf>
    <xf numFmtId="0" fontId="31" fillId="0" borderId="14" xfId="86" applyFont="1" applyFill="1" applyBorder="1" applyAlignment="1">
      <alignment horizontal="distributed" vertical="center" indent="1"/>
    </xf>
    <xf numFmtId="0" fontId="17" fillId="0" borderId="29" xfId="86" applyFont="1" applyBorder="1" applyAlignment="1">
      <alignment horizontal="center" vertical="center"/>
    </xf>
    <xf numFmtId="0" fontId="17" fillId="0" borderId="30" xfId="86" applyFont="1" applyBorder="1" applyAlignment="1">
      <alignment horizontal="center" vertical="center"/>
    </xf>
    <xf numFmtId="0" fontId="17" fillId="0" borderId="31" xfId="86" applyFont="1" applyBorder="1" applyAlignment="1">
      <alignment horizontal="center" vertical="center"/>
    </xf>
    <xf numFmtId="198" fontId="20" fillId="0" borderId="19" xfId="105" applyNumberFormat="1" applyFont="1" applyBorder="1" applyAlignment="1">
      <alignment horizontal="left" vertical="center"/>
    </xf>
    <xf numFmtId="198" fontId="20" fillId="0" borderId="0" xfId="105" applyNumberFormat="1" applyFont="1" applyBorder="1" applyAlignment="1">
      <alignment horizontal="left" vertical="center"/>
    </xf>
    <xf numFmtId="198" fontId="20" fillId="0" borderId="18" xfId="105" applyNumberFormat="1" applyFont="1" applyBorder="1" applyAlignment="1">
      <alignment horizontal="left" vertical="center"/>
    </xf>
    <xf numFmtId="0" fontId="33" fillId="0" borderId="17" xfId="87" applyFont="1" applyBorder="1" applyAlignment="1">
      <alignment horizontal="left" vertical="center"/>
    </xf>
    <xf numFmtId="0" fontId="33" fillId="0" borderId="4" xfId="87" applyFont="1" applyBorder="1" applyAlignment="1">
      <alignment horizontal="left" vertical="center"/>
    </xf>
    <xf numFmtId="0" fontId="33" fillId="0" borderId="16" xfId="87" applyFont="1" applyBorder="1" applyAlignment="1">
      <alignment horizontal="left" vertical="center"/>
    </xf>
    <xf numFmtId="0" fontId="31" fillId="4" borderId="21" xfId="86" applyFont="1" applyFill="1" applyBorder="1" applyAlignment="1">
      <alignment horizontal="center" vertical="center"/>
    </xf>
    <xf numFmtId="0" fontId="31" fillId="4" borderId="20" xfId="86" applyFont="1" applyFill="1" applyBorder="1" applyAlignment="1">
      <alignment horizontal="center" vertical="center"/>
    </xf>
    <xf numFmtId="0" fontId="31" fillId="0" borderId="2" xfId="86" applyFont="1" applyFill="1" applyBorder="1" applyAlignment="1">
      <alignment horizontal="center" vertical="center"/>
    </xf>
    <xf numFmtId="0" fontId="31" fillId="0" borderId="14" xfId="86" applyFont="1" applyFill="1" applyBorder="1" applyAlignment="1">
      <alignment horizontal="center" vertical="center"/>
    </xf>
    <xf numFmtId="0" fontId="31" fillId="2" borderId="32" xfId="86" applyFont="1" applyFill="1" applyBorder="1" applyAlignment="1">
      <alignment horizontal="distributed" vertical="center" indent="1"/>
    </xf>
    <xf numFmtId="0" fontId="31" fillId="2" borderId="8" xfId="86" applyFont="1" applyFill="1" applyBorder="1" applyAlignment="1">
      <alignment horizontal="distributed" vertical="center" indent="1"/>
    </xf>
  </cellXfs>
  <cellStyles count="110">
    <cellStyle name="          _x000d__x000a_386grabber=vga.3gr_x000d__x000a_" xfId="1"/>
    <cellStyle name="_x0004__x0004__x0019__x001b__x0004_$_x0010__x0010__x0008__x0001_" xfId="2"/>
    <cellStyle name="??&amp;O?&amp;H?_x0008__x000f__x0007_?_x0007__x0001__x0001_" xfId="3"/>
    <cellStyle name="??&amp;O?&amp;H?_x0008_??_x0007__x0001__x0001_" xfId="4"/>
    <cellStyle name="_산동 농협동로지소 청사 신축공사-1" xfId="5"/>
    <cellStyle name="_산동 농협동로지소 청사 신축공사-1_1" xfId="6"/>
    <cellStyle name="_옥포초등학교소방내역서" xfId="7"/>
    <cellStyle name="_유기전기1(동영ENG내역)" xfId="8"/>
    <cellStyle name="_x0007__x0009__x000d__x000d_­­_x0007__x0009_­" xfId="9"/>
    <cellStyle name="1" xfId="10"/>
    <cellStyle name="19990216" xfId="11"/>
    <cellStyle name="C￥AØ_TRANPORTATION" xfId="12"/>
    <cellStyle name="category" xfId="13"/>
    <cellStyle name="Comma [0]_ SG&amp;A Bridge " xfId="14"/>
    <cellStyle name="comma zerodec" xfId="15"/>
    <cellStyle name="Comma_ SG&amp;A Bridge " xfId="16"/>
    <cellStyle name="Currency [0]_ SG&amp;A Bridge " xfId="17"/>
    <cellStyle name="Currency_ SG&amp;A Bridge " xfId="18"/>
    <cellStyle name="Currency1" xfId="19"/>
    <cellStyle name="Dollar (zero dec)" xfId="20"/>
    <cellStyle name="F2" xfId="21"/>
    <cellStyle name="F3" xfId="22"/>
    <cellStyle name="F4" xfId="23"/>
    <cellStyle name="F5" xfId="24"/>
    <cellStyle name="F6" xfId="25"/>
    <cellStyle name="F7" xfId="26"/>
    <cellStyle name="F8" xfId="27"/>
    <cellStyle name="ǦǦ_x0003_" xfId="28"/>
    <cellStyle name="Grey" xfId="29"/>
    <cellStyle name="HEADER" xfId="30"/>
    <cellStyle name="Header1" xfId="31"/>
    <cellStyle name="Header2" xfId="32"/>
    <cellStyle name="Input [yellow]" xfId="33"/>
    <cellStyle name="_x0001__x0002_ĵĵ_x0007__x0009_ĵĵ_x000d__x000d_ƨƬ_x0001__x0002_ƨƬ_x0007__x000d_ǒǓ_x0009__x000d_ǜǜ_x000d__x000d_ǪǪ_x0007__x0007__x0005__x0005__x0010__x0001_ဠ" xfId="34"/>
    <cellStyle name="Milliers [0]_Arabian Spec" xfId="35"/>
    <cellStyle name="Milliers_Arabian Spec" xfId="36"/>
    <cellStyle name="Model" xfId="37"/>
    <cellStyle name="Mon?aire [0]_Arabian Spec" xfId="38"/>
    <cellStyle name="Mon?aire_Arabian Spec" xfId="39"/>
    <cellStyle name="Normal - Style1" xfId="40"/>
    <cellStyle name="Normal - Style2" xfId="41"/>
    <cellStyle name="Normal - Style3" xfId="42"/>
    <cellStyle name="Normal - Style4" xfId="43"/>
    <cellStyle name="Normal - Style5" xfId="44"/>
    <cellStyle name="Normal - Style6" xfId="45"/>
    <cellStyle name="Normal - Style7" xfId="46"/>
    <cellStyle name="Normal - Style8" xfId="47"/>
    <cellStyle name="Normal_ SG&amp;A Bridge " xfId="48"/>
    <cellStyle name="oft Excel]_x000d__x000a_Comment=The open=/f lines load custom functions into the Paste Function list._x000d__x000a_Maximized=3_x000d__x000a_AutoFormat=" xfId="49"/>
    <cellStyle name="Percent [2]" xfId="50"/>
    <cellStyle name="_x0001__x0002_ƨƬ_x0007__x000d_ǒǓ_x0009__x000d_ǜǜ_x000d__x000d_ǪǪ_x0007__x0007__x0005__x0005__x0010__x0001_ဠ" xfId="51"/>
    <cellStyle name="subhead" xfId="52"/>
    <cellStyle name="title [1]" xfId="53"/>
    <cellStyle name="title [2]" xfId="54"/>
    <cellStyle name="UM" xfId="55"/>
    <cellStyle name="_x0010__x0001_ဠ" xfId="56"/>
    <cellStyle name="고정소숫점" xfId="57"/>
    <cellStyle name="고정출력1" xfId="58"/>
    <cellStyle name="고정출력2" xfId="59"/>
    <cellStyle name="咬訌裝?INCOM1" xfId="60"/>
    <cellStyle name="咬訌裝?INCOM10" xfId="61"/>
    <cellStyle name="咬訌裝?INCOM2" xfId="62"/>
    <cellStyle name="咬訌裝?INCOM3" xfId="63"/>
    <cellStyle name="咬訌裝?INCOM4" xfId="64"/>
    <cellStyle name="咬訌裝?INCOM5" xfId="65"/>
    <cellStyle name="咬訌裝?INCOM6" xfId="66"/>
    <cellStyle name="咬訌裝?INCOM7" xfId="67"/>
    <cellStyle name="咬訌裝?INCOM8" xfId="68"/>
    <cellStyle name="咬訌裝?INCOM9" xfId="69"/>
    <cellStyle name="咬訌裝?PRIB11" xfId="70"/>
    <cellStyle name="날짜" xfId="71"/>
    <cellStyle name="달러" xfId="72"/>
    <cellStyle name="뒤에 오는 하이퍼링크_가창중학교 교사 환경개선 사업공사" xfId="73"/>
    <cellStyle name="똿뗦먛귟 [0.00]_PRODUCT DETAIL Q1" xfId="74"/>
    <cellStyle name="똿뗦먛귟_PRODUCT DETAIL Q1" xfId="75"/>
    <cellStyle name="믅됞 [0.00]_PRODUCT DETAIL Q1" xfId="76"/>
    <cellStyle name="믅됞_PRODUCT DETAIL Q1" xfId="77"/>
    <cellStyle name="백분율" xfId="78" builtinId="5"/>
    <cellStyle name="백분율 [0]" xfId="79"/>
    <cellStyle name="백분율 [2]" xfId="80"/>
    <cellStyle name="백분율 2" xfId="81"/>
    <cellStyle name="뷭?_?긚??_1" xfId="82"/>
    <cellStyle name="숫자(R)" xfId="83"/>
    <cellStyle name="쉼표 [0] 2" xfId="84"/>
    <cellStyle name="쉼표 [0]_m.dega" xfId="85"/>
    <cellStyle name="쉼표 [0]_강당-전기" xfId="86"/>
    <cellStyle name="쉼표 [0]_금계초-전기" xfId="87"/>
    <cellStyle name="스타일 1" xfId="88"/>
    <cellStyle name="스타일 2" xfId="89"/>
    <cellStyle name="스타일 3" xfId="90"/>
    <cellStyle name="스타일 4" xfId="91"/>
    <cellStyle name="원" xfId="92"/>
    <cellStyle name="자리수" xfId="93"/>
    <cellStyle name="자리수0" xfId="94"/>
    <cellStyle name="콤마 [0]" xfId="95"/>
    <cellStyle name="콤마 [2]" xfId="96"/>
    <cellStyle name="콤마_  종  합  " xfId="97"/>
    <cellStyle name="통화 [0] 2" xfId="98"/>
    <cellStyle name="퍼센트" xfId="99"/>
    <cellStyle name="표준" xfId="0" builtinId="0"/>
    <cellStyle name="표준 2" xfId="100"/>
    <cellStyle name="표준 3" xfId="101"/>
    <cellStyle name="표준 4" xfId="102"/>
    <cellStyle name="표준 5" xfId="103"/>
    <cellStyle name="표준_m.dega" xfId="104"/>
    <cellStyle name="표준_강당-전기" xfId="105"/>
    <cellStyle name="표준_테니스장 콘테이너 샤워실 제작 설치" xfId="106"/>
    <cellStyle name="합산" xfId="107"/>
    <cellStyle name="화폐기호" xfId="108"/>
    <cellStyle name="화폐기호0" xfId="10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AD57"/>
  <sheetViews>
    <sheetView showZeros="0" zoomScaleNormal="100" zoomScaleSheetLayoutView="100" workbookViewId="0">
      <pane xSplit="5" ySplit="3" topLeftCell="H16" activePane="bottomRight" state="frozen"/>
      <selection pane="topRight" activeCell="F1" sqref="F1"/>
      <selection pane="bottomLeft" activeCell="A4" sqref="A4"/>
      <selection pane="bottomRight" activeCell="K8" sqref="K8"/>
    </sheetView>
  </sheetViews>
  <sheetFormatPr defaultRowHeight="24.95" customHeight="1"/>
  <cols>
    <col min="1" max="1" width="1.77734375" style="49" customWidth="1"/>
    <col min="2" max="2" width="12.77734375" style="4" customWidth="1"/>
    <col min="3" max="3" width="7.77734375" style="3" customWidth="1"/>
    <col min="4" max="4" width="5.77734375" style="16" customWidth="1"/>
    <col min="5" max="5" width="4.77734375" style="4" customWidth="1"/>
    <col min="6" max="6" width="8.77734375" style="3" customWidth="1"/>
    <col min="7" max="7" width="10.21875" style="3" customWidth="1"/>
    <col min="8" max="8" width="8.77734375" style="3" customWidth="1"/>
    <col min="9" max="9" width="10.21875" style="3" customWidth="1"/>
    <col min="10" max="10" width="8.77734375" style="3" customWidth="1"/>
    <col min="11" max="11" width="10.21875" style="3" customWidth="1"/>
    <col min="12" max="12" width="8.77734375" style="3" customWidth="1"/>
    <col min="13" max="13" width="10.21875" style="3" customWidth="1"/>
    <col min="14" max="14" width="5.77734375" style="15" customWidth="1"/>
    <col min="15" max="15" width="1.77734375" style="2" customWidth="1"/>
    <col min="16" max="16" width="1.77734375" style="2" hidden="1" customWidth="1"/>
    <col min="17" max="17" width="12.77734375" style="4" hidden="1" customWidth="1"/>
    <col min="18" max="18" width="7.77734375" style="3" hidden="1" customWidth="1"/>
    <col min="19" max="19" width="4.77734375" style="16" hidden="1" customWidth="1"/>
    <col min="20" max="20" width="4.77734375" style="4" hidden="1" customWidth="1"/>
    <col min="21" max="21" width="8.77734375" style="3" hidden="1" customWidth="1"/>
    <col min="22" max="22" width="10.21875" style="3" hidden="1" customWidth="1"/>
    <col min="23" max="23" width="8.77734375" style="3" hidden="1" customWidth="1"/>
    <col min="24" max="24" width="10.21875" style="3" hidden="1" customWidth="1"/>
    <col min="25" max="25" width="8.77734375" style="3" hidden="1" customWidth="1"/>
    <col min="26" max="26" width="10.21875" style="3" hidden="1" customWidth="1"/>
    <col min="27" max="27" width="8.77734375" style="3" hidden="1" customWidth="1"/>
    <col min="28" max="28" width="10.21875" style="3" hidden="1" customWidth="1"/>
    <col min="29" max="29" width="6.77734375" style="15" hidden="1" customWidth="1"/>
    <col min="30" max="30" width="1.77734375" style="2" hidden="1" customWidth="1"/>
    <col min="31" max="16384" width="8.88671875" style="2"/>
  </cols>
  <sheetData>
    <row r="1" spans="1:29" ht="39.950000000000003" customHeight="1">
      <c r="B1" s="84" t="s">
        <v>84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</row>
    <row r="2" spans="1:29" s="12" customFormat="1" ht="24.95" customHeight="1">
      <c r="A2" s="50">
        <v>100</v>
      </c>
      <c r="B2" s="78" t="s">
        <v>11</v>
      </c>
      <c r="C2" s="78" t="s">
        <v>10</v>
      </c>
      <c r="D2" s="80" t="s">
        <v>9</v>
      </c>
      <c r="E2" s="83" t="s">
        <v>8</v>
      </c>
      <c r="F2" s="79" t="s">
        <v>7</v>
      </c>
      <c r="G2" s="79"/>
      <c r="H2" s="79" t="s">
        <v>6</v>
      </c>
      <c r="I2" s="80"/>
      <c r="J2" s="79" t="s">
        <v>5</v>
      </c>
      <c r="K2" s="80"/>
      <c r="L2" s="85" t="s">
        <v>4</v>
      </c>
      <c r="M2" s="85"/>
      <c r="N2" s="75" t="s">
        <v>83</v>
      </c>
      <c r="Q2" s="78" t="s">
        <v>11</v>
      </c>
      <c r="R2" s="78" t="s">
        <v>10</v>
      </c>
      <c r="S2" s="80" t="s">
        <v>9</v>
      </c>
      <c r="T2" s="83" t="s">
        <v>8</v>
      </c>
      <c r="U2" s="79" t="s">
        <v>7</v>
      </c>
      <c r="V2" s="79"/>
      <c r="W2" s="79" t="s">
        <v>6</v>
      </c>
      <c r="X2" s="80"/>
      <c r="Y2" s="79" t="s">
        <v>5</v>
      </c>
      <c r="Z2" s="80"/>
      <c r="AA2" s="85" t="s">
        <v>4</v>
      </c>
      <c r="AB2" s="85"/>
      <c r="AC2" s="75" t="s">
        <v>3</v>
      </c>
    </row>
    <row r="3" spans="1:29" s="12" customFormat="1" ht="24.95" customHeight="1">
      <c r="A3" s="50">
        <v>100</v>
      </c>
      <c r="B3" s="78"/>
      <c r="C3" s="78"/>
      <c r="D3" s="80"/>
      <c r="E3" s="83"/>
      <c r="F3" s="14" t="s">
        <v>2</v>
      </c>
      <c r="G3" s="13" t="s">
        <v>1</v>
      </c>
      <c r="H3" s="14" t="s">
        <v>2</v>
      </c>
      <c r="I3" s="13" t="s">
        <v>1</v>
      </c>
      <c r="J3" s="14" t="s">
        <v>2</v>
      </c>
      <c r="K3" s="13" t="s">
        <v>1</v>
      </c>
      <c r="L3" s="14" t="s">
        <v>2</v>
      </c>
      <c r="M3" s="13" t="s">
        <v>1</v>
      </c>
      <c r="N3" s="82"/>
      <c r="Q3" s="78"/>
      <c r="R3" s="78"/>
      <c r="S3" s="80"/>
      <c r="T3" s="83"/>
      <c r="U3" s="14" t="s">
        <v>2</v>
      </c>
      <c r="V3" s="13" t="s">
        <v>1</v>
      </c>
      <c r="W3" s="14" t="s">
        <v>2</v>
      </c>
      <c r="X3" s="13" t="s">
        <v>1</v>
      </c>
      <c r="Y3" s="14" t="s">
        <v>2</v>
      </c>
      <c r="Z3" s="13" t="s">
        <v>1</v>
      </c>
      <c r="AA3" s="14" t="s">
        <v>2</v>
      </c>
      <c r="AB3" s="13" t="s">
        <v>1</v>
      </c>
      <c r="AC3" s="82"/>
    </row>
    <row r="4" spans="1:29" ht="24.95" customHeight="1">
      <c r="A4" s="54">
        <f>N4</f>
        <v>0</v>
      </c>
      <c r="B4" s="55" t="s">
        <v>85</v>
      </c>
      <c r="C4" s="1" t="s">
        <v>86</v>
      </c>
      <c r="D4" s="27">
        <v>66</v>
      </c>
      <c r="E4" s="23" t="s">
        <v>87</v>
      </c>
      <c r="F4" s="26"/>
      <c r="G4" s="26"/>
      <c r="H4" s="26"/>
      <c r="I4" s="26"/>
      <c r="J4" s="26"/>
      <c r="K4" s="26"/>
      <c r="L4" s="26"/>
      <c r="M4" s="25"/>
      <c r="N4" s="24"/>
      <c r="Q4" s="23" t="e">
        <v>#REF!</v>
      </c>
      <c r="R4" s="23" t="e">
        <v>#REF!</v>
      </c>
      <c r="S4" s="28" t="e">
        <v>#REF!</v>
      </c>
      <c r="T4" s="23" t="e">
        <v>#REF!</v>
      </c>
      <c r="U4" s="8" t="e">
        <v>#VALUE!</v>
      </c>
      <c r="V4" s="8" t="e">
        <f>TRUNC(S4*U4)</f>
        <v>#REF!</v>
      </c>
      <c r="W4" s="8"/>
      <c r="X4" s="8" t="e">
        <f>TRUNC(S4*W4)</f>
        <v>#REF!</v>
      </c>
      <c r="Y4" s="8"/>
      <c r="Z4" s="8" t="e">
        <f>TRUNC(S4*Y4)</f>
        <v>#REF!</v>
      </c>
      <c r="AA4" s="7"/>
      <c r="AB4" s="7"/>
      <c r="AC4" s="24" t="s">
        <v>14</v>
      </c>
    </row>
    <row r="5" spans="1:29" ht="24.95" customHeight="1">
      <c r="A5" s="54">
        <f t="shared" ref="A5:A24" si="0">N5</f>
        <v>0</v>
      </c>
      <c r="B5" s="71" t="s">
        <v>85</v>
      </c>
      <c r="C5" s="1" t="s">
        <v>88</v>
      </c>
      <c r="D5" s="27">
        <v>66</v>
      </c>
      <c r="E5" s="23" t="s">
        <v>87</v>
      </c>
      <c r="F5" s="26"/>
      <c r="G5" s="26"/>
      <c r="H5" s="26"/>
      <c r="I5" s="26"/>
      <c r="J5" s="26"/>
      <c r="K5" s="26"/>
      <c r="L5" s="26"/>
      <c r="M5" s="25"/>
      <c r="N5" s="70"/>
      <c r="Q5" s="23" t="e">
        <v>#REF!</v>
      </c>
      <c r="R5" s="23" t="e">
        <v>#REF!</v>
      </c>
      <c r="S5" s="28" t="e">
        <v>#REF!</v>
      </c>
      <c r="T5" s="23" t="e">
        <v>#REF!</v>
      </c>
      <c r="U5" s="8" t="e">
        <v>#VALUE!</v>
      </c>
      <c r="V5" s="8" t="e">
        <f>TRUNC(S5*U5)</f>
        <v>#REF!</v>
      </c>
      <c r="W5" s="8"/>
      <c r="X5" s="8" t="e">
        <f>TRUNC(S5*W5)</f>
        <v>#REF!</v>
      </c>
      <c r="Y5" s="8"/>
      <c r="Z5" s="8" t="e">
        <f>TRUNC(S5*Y5)</f>
        <v>#REF!</v>
      </c>
      <c r="AA5" s="7"/>
      <c r="AB5" s="7" t="e">
        <f>TRUNC(S5*AA5)</f>
        <v>#REF!</v>
      </c>
      <c r="AC5" s="24" t="s">
        <v>13</v>
      </c>
    </row>
    <row r="6" spans="1:29" ht="24.95" customHeight="1">
      <c r="A6" s="54">
        <f t="shared" si="0"/>
        <v>0</v>
      </c>
      <c r="B6" s="55" t="s">
        <v>89</v>
      </c>
      <c r="C6" s="74" t="s">
        <v>90</v>
      </c>
      <c r="D6" s="27">
        <v>132</v>
      </c>
      <c r="E6" s="23" t="s">
        <v>87</v>
      </c>
      <c r="F6" s="26"/>
      <c r="G6" s="26"/>
      <c r="H6" s="26"/>
      <c r="I6" s="26"/>
      <c r="J6" s="26"/>
      <c r="K6" s="26"/>
      <c r="L6" s="26"/>
      <c r="M6" s="25"/>
      <c r="N6" s="70"/>
      <c r="Q6" s="23" t="e">
        <v>#REF!</v>
      </c>
      <c r="R6" s="23" t="e">
        <v>#REF!</v>
      </c>
      <c r="S6" s="28" t="e">
        <v>#REF!</v>
      </c>
      <c r="T6" s="23" t="e">
        <v>#REF!</v>
      </c>
      <c r="U6" s="8"/>
      <c r="V6" s="8"/>
      <c r="W6" s="8"/>
      <c r="X6" s="8"/>
      <c r="Y6" s="8"/>
      <c r="Z6" s="8"/>
      <c r="AA6" s="7"/>
      <c r="AB6" s="7"/>
      <c r="AC6" s="24" t="s">
        <v>13</v>
      </c>
    </row>
    <row r="7" spans="1:29" ht="24.95" customHeight="1">
      <c r="A7" s="54">
        <f t="shared" si="0"/>
        <v>0</v>
      </c>
      <c r="B7" s="55" t="s">
        <v>89</v>
      </c>
      <c r="C7" s="74" t="s">
        <v>91</v>
      </c>
      <c r="D7" s="27">
        <v>1</v>
      </c>
      <c r="E7" s="23" t="s">
        <v>87</v>
      </c>
      <c r="F7" s="26"/>
      <c r="G7" s="26"/>
      <c r="H7" s="26"/>
      <c r="I7" s="26"/>
      <c r="J7" s="26"/>
      <c r="K7" s="26"/>
      <c r="L7" s="26"/>
      <c r="M7" s="25"/>
      <c r="N7" s="70"/>
      <c r="Q7" s="23" t="e">
        <v>#REF!</v>
      </c>
      <c r="R7" s="1" t="e">
        <v>#REF!</v>
      </c>
      <c r="S7" s="28" t="e">
        <v>#REF!</v>
      </c>
      <c r="T7" s="23" t="e">
        <v>#REF!</v>
      </c>
      <c r="U7" s="8" t="e">
        <v>#VALUE!</v>
      </c>
      <c r="V7" s="8" t="e">
        <f>TRUNC(S7*U7)</f>
        <v>#REF!</v>
      </c>
      <c r="W7" s="8"/>
      <c r="X7" s="8" t="e">
        <f>TRUNC(S7*W7)</f>
        <v>#REF!</v>
      </c>
      <c r="Y7" s="8"/>
      <c r="Z7" s="8" t="e">
        <f>TRUNC(S7*Y7)</f>
        <v>#REF!</v>
      </c>
      <c r="AA7" s="7"/>
      <c r="AB7" s="7" t="e">
        <f>TRUNC(S7*AA7)</f>
        <v>#REF!</v>
      </c>
      <c r="AC7" s="24" t="s">
        <v>13</v>
      </c>
    </row>
    <row r="8" spans="1:29" ht="24.95" customHeight="1">
      <c r="A8" s="54">
        <f t="shared" si="0"/>
        <v>0</v>
      </c>
      <c r="B8" s="55" t="s">
        <v>92</v>
      </c>
      <c r="C8" s="1" t="s">
        <v>93</v>
      </c>
      <c r="D8" s="27">
        <v>694</v>
      </c>
      <c r="E8" s="23" t="s">
        <v>94</v>
      </c>
      <c r="F8" s="26"/>
      <c r="G8" s="26"/>
      <c r="H8" s="26"/>
      <c r="I8" s="26"/>
      <c r="J8" s="26"/>
      <c r="K8" s="26"/>
      <c r="L8" s="26"/>
      <c r="M8" s="25"/>
      <c r="N8" s="24"/>
      <c r="Q8" s="23" t="e">
        <v>#REF!</v>
      </c>
      <c r="R8" s="23" t="e">
        <v>#REF!</v>
      </c>
      <c r="S8" s="28" t="e">
        <v>#REF!</v>
      </c>
      <c r="T8" s="23" t="e">
        <v>#REF!</v>
      </c>
      <c r="U8" s="8" t="e">
        <v>#VALUE!</v>
      </c>
      <c r="V8" s="8" t="e">
        <f>TRUNC(S8*U8)</f>
        <v>#REF!</v>
      </c>
      <c r="W8" s="8"/>
      <c r="X8" s="8"/>
      <c r="Y8" s="8"/>
      <c r="Z8" s="8"/>
      <c r="AA8" s="7"/>
      <c r="AB8" s="7"/>
      <c r="AC8" s="24" t="s">
        <v>13</v>
      </c>
    </row>
    <row r="9" spans="1:29" ht="24.95" customHeight="1">
      <c r="A9" s="54">
        <f t="shared" si="0"/>
        <v>0</v>
      </c>
      <c r="B9" s="55" t="s">
        <v>92</v>
      </c>
      <c r="C9" s="1" t="s">
        <v>95</v>
      </c>
      <c r="D9" s="27">
        <v>10</v>
      </c>
      <c r="E9" s="23" t="s">
        <v>94</v>
      </c>
      <c r="F9" s="26"/>
      <c r="G9" s="26"/>
      <c r="H9" s="26"/>
      <c r="I9" s="26"/>
      <c r="J9" s="26"/>
      <c r="K9" s="26"/>
      <c r="L9" s="26"/>
      <c r="M9" s="25"/>
      <c r="N9" s="24"/>
      <c r="Q9" s="23" t="e">
        <v>#REF!</v>
      </c>
      <c r="R9" s="23" t="e">
        <v>#REF!</v>
      </c>
      <c r="S9" s="28" t="e">
        <v>#REF!</v>
      </c>
      <c r="T9" s="23" t="e">
        <v>#REF!</v>
      </c>
      <c r="U9" s="8" t="e">
        <v>#VALUE!</v>
      </c>
      <c r="V9" s="8" t="e">
        <f>TRUNC(S9*U9)</f>
        <v>#REF!</v>
      </c>
      <c r="W9" s="8"/>
      <c r="X9" s="8"/>
      <c r="Y9" s="8"/>
      <c r="Z9" s="8"/>
      <c r="AA9" s="7"/>
      <c r="AB9" s="7"/>
      <c r="AC9" s="24" t="s">
        <v>13</v>
      </c>
    </row>
    <row r="10" spans="1:29" ht="24.95" customHeight="1">
      <c r="A10" s="54"/>
      <c r="B10" s="55" t="s">
        <v>96</v>
      </c>
      <c r="C10" s="74" t="s">
        <v>97</v>
      </c>
      <c r="D10" s="27">
        <v>704</v>
      </c>
      <c r="E10" s="23" t="s">
        <v>94</v>
      </c>
      <c r="F10" s="26"/>
      <c r="G10" s="26"/>
      <c r="H10" s="26"/>
      <c r="I10" s="26"/>
      <c r="J10" s="26"/>
      <c r="K10" s="26"/>
      <c r="L10" s="26"/>
      <c r="M10" s="25"/>
      <c r="N10" s="24"/>
      <c r="Q10" s="56"/>
      <c r="R10" s="56"/>
      <c r="S10" s="57"/>
      <c r="T10" s="56"/>
      <c r="U10" s="58"/>
      <c r="V10" s="58"/>
      <c r="W10" s="58"/>
      <c r="X10" s="58"/>
      <c r="Y10" s="58"/>
      <c r="Z10" s="58"/>
      <c r="AA10" s="59"/>
      <c r="AB10" s="59"/>
      <c r="AC10" s="73"/>
    </row>
    <row r="11" spans="1:29" ht="24.95" customHeight="1">
      <c r="A11" s="54"/>
      <c r="B11" s="55" t="s">
        <v>98</v>
      </c>
      <c r="C11" s="1" t="s">
        <v>99</v>
      </c>
      <c r="D11" s="27">
        <v>264</v>
      </c>
      <c r="E11" s="23" t="s">
        <v>87</v>
      </c>
      <c r="F11" s="26"/>
      <c r="G11" s="26"/>
      <c r="H11" s="26"/>
      <c r="I11" s="26"/>
      <c r="J11" s="26"/>
      <c r="K11" s="26"/>
      <c r="L11" s="26"/>
      <c r="M11" s="25"/>
      <c r="N11" s="24"/>
      <c r="Q11" s="56"/>
      <c r="R11" s="56"/>
      <c r="S11" s="57"/>
      <c r="T11" s="56"/>
      <c r="U11" s="58"/>
      <c r="V11" s="58"/>
      <c r="W11" s="58"/>
      <c r="X11" s="58"/>
      <c r="Y11" s="58"/>
      <c r="Z11" s="58"/>
      <c r="AA11" s="59"/>
      <c r="AB11" s="59"/>
      <c r="AC11" s="73"/>
    </row>
    <row r="12" spans="1:29" ht="24.95" customHeight="1">
      <c r="A12" s="54"/>
      <c r="B12" s="55" t="s">
        <v>100</v>
      </c>
      <c r="C12" s="1" t="s">
        <v>101</v>
      </c>
      <c r="D12" s="27">
        <v>1280</v>
      </c>
      <c r="E12" s="23" t="s">
        <v>87</v>
      </c>
      <c r="F12" s="26"/>
      <c r="G12" s="26"/>
      <c r="H12" s="26"/>
      <c r="I12" s="26"/>
      <c r="J12" s="26"/>
      <c r="K12" s="26"/>
      <c r="L12" s="26"/>
      <c r="M12" s="25"/>
      <c r="N12" s="24"/>
      <c r="Q12" s="56"/>
      <c r="R12" s="56"/>
      <c r="S12" s="57"/>
      <c r="T12" s="56"/>
      <c r="U12" s="58"/>
      <c r="V12" s="58"/>
      <c r="W12" s="58"/>
      <c r="X12" s="58"/>
      <c r="Y12" s="58"/>
      <c r="Z12" s="58"/>
      <c r="AA12" s="59"/>
      <c r="AB12" s="59"/>
      <c r="AC12" s="73"/>
    </row>
    <row r="13" spans="1:29" ht="24.95" customHeight="1">
      <c r="A13" s="54"/>
      <c r="B13" s="55" t="s">
        <v>102</v>
      </c>
      <c r="C13" s="1" t="s">
        <v>103</v>
      </c>
      <c r="D13" s="27">
        <v>132</v>
      </c>
      <c r="E13" s="23" t="s">
        <v>87</v>
      </c>
      <c r="F13" s="26"/>
      <c r="G13" s="26"/>
      <c r="H13" s="26"/>
      <c r="I13" s="26"/>
      <c r="J13" s="26"/>
      <c r="K13" s="26"/>
      <c r="L13" s="26"/>
      <c r="M13" s="25"/>
      <c r="N13" s="24"/>
      <c r="Q13" s="56"/>
      <c r="R13" s="56"/>
      <c r="S13" s="57"/>
      <c r="T13" s="56"/>
      <c r="U13" s="58"/>
      <c r="V13" s="58"/>
      <c r="W13" s="58"/>
      <c r="X13" s="58"/>
      <c r="Y13" s="58"/>
      <c r="Z13" s="58"/>
      <c r="AA13" s="59"/>
      <c r="AB13" s="59"/>
      <c r="AC13" s="73"/>
    </row>
    <row r="14" spans="1:29" ht="24.95" customHeight="1">
      <c r="A14" s="54"/>
      <c r="B14" s="55" t="s">
        <v>104</v>
      </c>
      <c r="C14" s="1" t="s">
        <v>105</v>
      </c>
      <c r="D14" s="27">
        <v>264</v>
      </c>
      <c r="E14" s="23" t="s">
        <v>87</v>
      </c>
      <c r="F14" s="26"/>
      <c r="G14" s="26"/>
      <c r="H14" s="26"/>
      <c r="I14" s="26"/>
      <c r="J14" s="26"/>
      <c r="K14" s="26"/>
      <c r="L14" s="26"/>
      <c r="M14" s="25"/>
      <c r="N14" s="24"/>
      <c r="Q14" s="56"/>
      <c r="R14" s="56"/>
      <c r="S14" s="57"/>
      <c r="T14" s="56"/>
      <c r="U14" s="58"/>
      <c r="V14" s="58"/>
      <c r="W14" s="58"/>
      <c r="X14" s="58"/>
      <c r="Y14" s="58"/>
      <c r="Z14" s="58"/>
      <c r="AA14" s="59"/>
      <c r="AB14" s="59"/>
      <c r="AC14" s="73"/>
    </row>
    <row r="15" spans="1:29" ht="24.95" customHeight="1">
      <c r="A15" s="54"/>
      <c r="B15" s="55" t="s">
        <v>106</v>
      </c>
      <c r="C15" s="1" t="s">
        <v>107</v>
      </c>
      <c r="D15" s="27">
        <v>264</v>
      </c>
      <c r="E15" s="23" t="s">
        <v>87</v>
      </c>
      <c r="F15" s="26"/>
      <c r="G15" s="26"/>
      <c r="H15" s="26"/>
      <c r="I15" s="26"/>
      <c r="J15" s="26"/>
      <c r="K15" s="26"/>
      <c r="L15" s="26"/>
      <c r="M15" s="25"/>
      <c r="N15" s="24"/>
      <c r="Q15" s="56"/>
      <c r="R15" s="56"/>
      <c r="S15" s="57"/>
      <c r="T15" s="56"/>
      <c r="U15" s="58"/>
      <c r="V15" s="58"/>
      <c r="W15" s="58"/>
      <c r="X15" s="58"/>
      <c r="Y15" s="58"/>
      <c r="Z15" s="58"/>
      <c r="AA15" s="59"/>
      <c r="AB15" s="59"/>
      <c r="AC15" s="73"/>
    </row>
    <row r="16" spans="1:29" ht="24.95" customHeight="1">
      <c r="A16" s="54"/>
      <c r="B16" s="71" t="s">
        <v>108</v>
      </c>
      <c r="C16" s="1" t="s">
        <v>86</v>
      </c>
      <c r="D16" s="27">
        <v>66</v>
      </c>
      <c r="E16" s="23" t="s">
        <v>87</v>
      </c>
      <c r="F16" s="26"/>
      <c r="G16" s="26"/>
      <c r="H16" s="26"/>
      <c r="I16" s="26"/>
      <c r="J16" s="26"/>
      <c r="K16" s="26"/>
      <c r="L16" s="26"/>
      <c r="M16" s="25"/>
      <c r="N16" s="24">
        <v>1</v>
      </c>
      <c r="Q16" s="56"/>
      <c r="R16" s="56"/>
      <c r="S16" s="57"/>
      <c r="T16" s="56"/>
      <c r="U16" s="58"/>
      <c r="V16" s="58"/>
      <c r="W16" s="58"/>
      <c r="X16" s="58"/>
      <c r="Y16" s="58"/>
      <c r="Z16" s="58"/>
      <c r="AA16" s="59"/>
      <c r="AB16" s="59"/>
      <c r="AC16" s="73"/>
    </row>
    <row r="17" spans="1:29" ht="24.95" customHeight="1">
      <c r="A17" s="54"/>
      <c r="B17" s="71" t="s">
        <v>108</v>
      </c>
      <c r="C17" s="1" t="s">
        <v>88</v>
      </c>
      <c r="D17" s="27">
        <v>66</v>
      </c>
      <c r="E17" s="23" t="s">
        <v>82</v>
      </c>
      <c r="F17" s="26"/>
      <c r="G17" s="26"/>
      <c r="H17" s="26"/>
      <c r="I17" s="26"/>
      <c r="J17" s="26"/>
      <c r="K17" s="26"/>
      <c r="L17" s="26"/>
      <c r="M17" s="25"/>
      <c r="N17" s="24">
        <v>2</v>
      </c>
      <c r="Q17" s="56"/>
      <c r="R17" s="56"/>
      <c r="S17" s="57"/>
      <c r="T17" s="56"/>
      <c r="U17" s="58"/>
      <c r="V17" s="58"/>
      <c r="W17" s="58"/>
      <c r="X17" s="58"/>
      <c r="Y17" s="58"/>
      <c r="Z17" s="58"/>
      <c r="AA17" s="59"/>
      <c r="AB17" s="59"/>
      <c r="AC17" s="73"/>
    </row>
    <row r="18" spans="1:29" ht="24.95" customHeight="1">
      <c r="A18" s="54"/>
      <c r="B18" s="55" t="s">
        <v>109</v>
      </c>
      <c r="C18" s="1" t="s">
        <v>110</v>
      </c>
      <c r="D18" s="27">
        <v>133</v>
      </c>
      <c r="E18" s="23" t="s">
        <v>87</v>
      </c>
      <c r="F18" s="26"/>
      <c r="G18" s="26"/>
      <c r="H18" s="26"/>
      <c r="I18" s="26"/>
      <c r="J18" s="26"/>
      <c r="K18" s="26"/>
      <c r="L18" s="26"/>
      <c r="M18" s="25"/>
      <c r="N18" s="24">
        <v>3</v>
      </c>
      <c r="Q18" s="56"/>
      <c r="R18" s="56"/>
      <c r="S18" s="57"/>
      <c r="T18" s="56"/>
      <c r="U18" s="58"/>
      <c r="V18" s="58"/>
      <c r="W18" s="58"/>
      <c r="X18" s="58"/>
      <c r="Y18" s="58"/>
      <c r="Z18" s="58"/>
      <c r="AA18" s="59"/>
      <c r="AB18" s="59"/>
      <c r="AC18" s="73"/>
    </row>
    <row r="19" spans="1:29" ht="24.95" customHeight="1">
      <c r="A19" s="54"/>
      <c r="B19" s="71" t="s">
        <v>111</v>
      </c>
      <c r="C19" s="1" t="s">
        <v>112</v>
      </c>
      <c r="D19" s="27">
        <v>674</v>
      </c>
      <c r="E19" s="23" t="s">
        <v>113</v>
      </c>
      <c r="F19" s="26"/>
      <c r="G19" s="26"/>
      <c r="H19" s="26"/>
      <c r="I19" s="26"/>
      <c r="J19" s="26"/>
      <c r="K19" s="26"/>
      <c r="L19" s="26"/>
      <c r="M19" s="25"/>
      <c r="N19" s="24">
        <v>4</v>
      </c>
      <c r="Q19" s="56"/>
      <c r="R19" s="56"/>
      <c r="S19" s="57"/>
      <c r="T19" s="56"/>
      <c r="U19" s="58"/>
      <c r="V19" s="58"/>
      <c r="W19" s="58"/>
      <c r="X19" s="58"/>
      <c r="Y19" s="58"/>
      <c r="Z19" s="58"/>
      <c r="AA19" s="59"/>
      <c r="AB19" s="59"/>
      <c r="AC19" s="73"/>
    </row>
    <row r="20" spans="1:29" ht="24.95" customHeight="1">
      <c r="A20" s="54"/>
      <c r="B20" s="71" t="s">
        <v>111</v>
      </c>
      <c r="C20" s="1" t="s">
        <v>114</v>
      </c>
      <c r="D20" s="27">
        <v>10</v>
      </c>
      <c r="E20" s="23" t="s">
        <v>113</v>
      </c>
      <c r="F20" s="26"/>
      <c r="G20" s="26"/>
      <c r="H20" s="26"/>
      <c r="I20" s="26"/>
      <c r="J20" s="26"/>
      <c r="K20" s="26"/>
      <c r="L20" s="26"/>
      <c r="M20" s="25"/>
      <c r="N20" s="24">
        <v>5</v>
      </c>
      <c r="Q20" s="56"/>
      <c r="R20" s="56"/>
      <c r="S20" s="57"/>
      <c r="T20" s="56"/>
      <c r="U20" s="58"/>
      <c r="V20" s="58"/>
      <c r="W20" s="58"/>
      <c r="X20" s="58"/>
      <c r="Y20" s="58"/>
      <c r="Z20" s="58"/>
      <c r="AA20" s="59"/>
      <c r="AB20" s="59"/>
      <c r="AC20" s="73"/>
    </row>
    <row r="21" spans="1:29" ht="24.95" customHeight="1">
      <c r="A21" s="54"/>
      <c r="B21" s="71" t="s">
        <v>115</v>
      </c>
      <c r="C21" s="1" t="s">
        <v>101</v>
      </c>
      <c r="D21" s="27">
        <v>640</v>
      </c>
      <c r="E21" s="23" t="s">
        <v>113</v>
      </c>
      <c r="F21" s="26"/>
      <c r="G21" s="26"/>
      <c r="H21" s="26"/>
      <c r="I21" s="26"/>
      <c r="J21" s="26"/>
      <c r="K21" s="26"/>
      <c r="L21" s="26"/>
      <c r="M21" s="25"/>
      <c r="N21" s="24">
        <v>6</v>
      </c>
      <c r="Q21" s="56"/>
      <c r="R21" s="56"/>
      <c r="S21" s="57"/>
      <c r="T21" s="56"/>
      <c r="U21" s="58"/>
      <c r="V21" s="58"/>
      <c r="W21" s="58"/>
      <c r="X21" s="58"/>
      <c r="Y21" s="58"/>
      <c r="Z21" s="58"/>
      <c r="AA21" s="59"/>
      <c r="AB21" s="59"/>
      <c r="AC21" s="73"/>
    </row>
    <row r="22" spans="1:29" ht="24.95" customHeight="1">
      <c r="A22" s="54"/>
      <c r="B22" s="55" t="s">
        <v>116</v>
      </c>
      <c r="C22" s="1" t="s">
        <v>117</v>
      </c>
      <c r="D22" s="27">
        <v>4</v>
      </c>
      <c r="E22" s="23" t="s">
        <v>118</v>
      </c>
      <c r="F22" s="26"/>
      <c r="G22" s="26"/>
      <c r="H22" s="26"/>
      <c r="I22" s="26"/>
      <c r="J22" s="26"/>
      <c r="K22" s="26"/>
      <c r="L22" s="26"/>
      <c r="M22" s="25"/>
      <c r="N22" s="24">
        <v>7</v>
      </c>
      <c r="Q22" s="56"/>
      <c r="R22" s="56"/>
      <c r="S22" s="57"/>
      <c r="T22" s="56"/>
      <c r="U22" s="58"/>
      <c r="V22" s="58"/>
      <c r="W22" s="58"/>
      <c r="X22" s="58"/>
      <c r="Y22" s="58"/>
      <c r="Z22" s="58"/>
      <c r="AA22" s="59"/>
      <c r="AB22" s="59"/>
      <c r="AC22" s="73"/>
    </row>
    <row r="23" spans="1:29" ht="24.95" customHeight="1">
      <c r="A23" s="54"/>
      <c r="B23" s="55" t="s">
        <v>119</v>
      </c>
      <c r="C23" s="1">
        <v>0</v>
      </c>
      <c r="D23" s="27">
        <v>32</v>
      </c>
      <c r="E23" s="23" t="s">
        <v>120</v>
      </c>
      <c r="F23" s="26"/>
      <c r="G23" s="26"/>
      <c r="H23" s="26"/>
      <c r="I23" s="26"/>
      <c r="J23" s="26"/>
      <c r="K23" s="26"/>
      <c r="L23" s="26"/>
      <c r="M23" s="25"/>
      <c r="N23" s="24">
        <v>8</v>
      </c>
      <c r="Q23" s="56"/>
      <c r="R23" s="56"/>
      <c r="S23" s="57"/>
      <c r="T23" s="56"/>
      <c r="U23" s="58"/>
      <c r="V23" s="58"/>
      <c r="W23" s="58"/>
      <c r="X23" s="58"/>
      <c r="Y23" s="58"/>
      <c r="Z23" s="58"/>
      <c r="AA23" s="59"/>
      <c r="AB23" s="59"/>
      <c r="AC23" s="73"/>
    </row>
    <row r="24" spans="1:29" ht="24.95" customHeight="1">
      <c r="A24" s="54">
        <f t="shared" si="0"/>
        <v>0</v>
      </c>
      <c r="B24" s="48" t="s">
        <v>12</v>
      </c>
      <c r="C24" s="11"/>
      <c r="D24" s="53"/>
      <c r="E24" s="10"/>
      <c r="F24" s="9"/>
      <c r="G24" s="69"/>
      <c r="H24" s="69"/>
      <c r="I24" s="69"/>
      <c r="J24" s="69"/>
      <c r="K24" s="69"/>
      <c r="L24" s="69"/>
      <c r="M24" s="69"/>
      <c r="N24" s="51"/>
    </row>
    <row r="25" spans="1:29" ht="24.95" customHeight="1">
      <c r="A25" s="54"/>
      <c r="B25" s="48" t="s">
        <v>80</v>
      </c>
      <c r="C25" s="52" t="s">
        <v>81</v>
      </c>
      <c r="D25" s="76">
        <v>0.05</v>
      </c>
      <c r="E25" s="77"/>
      <c r="F25" s="9"/>
      <c r="G25" s="69"/>
      <c r="H25" s="69"/>
      <c r="I25" s="69"/>
      <c r="J25" s="69"/>
      <c r="K25" s="69"/>
      <c r="L25" s="72"/>
      <c r="M25" s="72"/>
      <c r="N25" s="51"/>
    </row>
    <row r="26" spans="1:29" ht="24.95" customHeight="1">
      <c r="B26" s="48" t="s">
        <v>0</v>
      </c>
      <c r="C26" s="11"/>
      <c r="D26" s="53"/>
      <c r="E26" s="10"/>
      <c r="F26" s="9"/>
      <c r="G26" s="69"/>
      <c r="H26" s="69"/>
      <c r="I26" s="69"/>
      <c r="J26" s="69"/>
      <c r="K26" s="69"/>
      <c r="L26" s="69"/>
      <c r="M26" s="69"/>
      <c r="N26" s="51"/>
    </row>
    <row r="27" spans="1:29" ht="24.95" customHeight="1">
      <c r="B27" s="6"/>
      <c r="C27" s="5"/>
      <c r="D27" s="17"/>
      <c r="E27" s="6"/>
      <c r="F27" s="8">
        <f t="shared" ref="F27:F36" si="1">SUM(H27+J27+L27)</f>
        <v>0</v>
      </c>
      <c r="G27" s="8"/>
      <c r="H27" s="8"/>
      <c r="I27" s="8">
        <f t="shared" ref="I27:I36" si="2">TRUNC(D27*H27)</f>
        <v>0</v>
      </c>
      <c r="J27" s="8"/>
      <c r="K27" s="8">
        <f t="shared" ref="K27:K36" si="3">TRUNC(D27*J27)</f>
        <v>0</v>
      </c>
      <c r="L27" s="7"/>
      <c r="M27" s="7">
        <f t="shared" ref="M27:M36" si="4">TRUNC(D27*L27)</f>
        <v>0</v>
      </c>
      <c r="N27" s="19"/>
    </row>
    <row r="28" spans="1:29" ht="24.95" customHeight="1">
      <c r="B28" s="6"/>
      <c r="C28" s="5"/>
      <c r="D28" s="17"/>
      <c r="E28" s="6"/>
      <c r="F28" s="8">
        <f t="shared" si="1"/>
        <v>0</v>
      </c>
      <c r="G28" s="8">
        <f t="shared" ref="G28:G36" si="5">SUM(I28+K28+M28)</f>
        <v>0</v>
      </c>
      <c r="H28" s="8"/>
      <c r="I28" s="8">
        <f t="shared" si="2"/>
        <v>0</v>
      </c>
      <c r="J28" s="8"/>
      <c r="K28" s="8">
        <f t="shared" si="3"/>
        <v>0</v>
      </c>
      <c r="L28" s="7"/>
      <c r="M28" s="7">
        <f t="shared" si="4"/>
        <v>0</v>
      </c>
      <c r="N28" s="19"/>
    </row>
    <row r="29" spans="1:29" ht="24.95" customHeight="1">
      <c r="B29" s="6"/>
      <c r="C29" s="5"/>
      <c r="D29" s="17"/>
      <c r="E29" s="6"/>
      <c r="F29" s="8">
        <f t="shared" si="1"/>
        <v>0</v>
      </c>
      <c r="G29" s="8">
        <f t="shared" si="5"/>
        <v>0</v>
      </c>
      <c r="H29" s="8"/>
      <c r="I29" s="8">
        <f t="shared" si="2"/>
        <v>0</v>
      </c>
      <c r="J29" s="8"/>
      <c r="K29" s="8">
        <f t="shared" si="3"/>
        <v>0</v>
      </c>
      <c r="L29" s="7"/>
      <c r="M29" s="7">
        <f t="shared" si="4"/>
        <v>0</v>
      </c>
      <c r="N29" s="19"/>
    </row>
    <row r="30" spans="1:29" ht="24.95" customHeight="1">
      <c r="B30" s="23"/>
      <c r="C30" s="5"/>
      <c r="D30" s="17"/>
      <c r="E30" s="6"/>
      <c r="F30" s="8">
        <f t="shared" si="1"/>
        <v>0</v>
      </c>
      <c r="G30" s="8">
        <f t="shared" si="5"/>
        <v>0</v>
      </c>
      <c r="H30" s="8"/>
      <c r="I30" s="8">
        <f t="shared" si="2"/>
        <v>0</v>
      </c>
      <c r="J30" s="8"/>
      <c r="K30" s="8">
        <f t="shared" si="3"/>
        <v>0</v>
      </c>
      <c r="L30" s="7"/>
      <c r="M30" s="7">
        <f t="shared" si="4"/>
        <v>0</v>
      </c>
      <c r="N30" s="19"/>
    </row>
    <row r="31" spans="1:29" ht="24.95" customHeight="1">
      <c r="B31" s="23"/>
      <c r="C31" s="5"/>
      <c r="D31" s="17"/>
      <c r="E31" s="6"/>
      <c r="F31" s="8">
        <f t="shared" si="1"/>
        <v>0</v>
      </c>
      <c r="G31" s="8">
        <f t="shared" si="5"/>
        <v>0</v>
      </c>
      <c r="H31" s="8"/>
      <c r="I31" s="8">
        <f t="shared" si="2"/>
        <v>0</v>
      </c>
      <c r="J31" s="8"/>
      <c r="K31" s="8">
        <f t="shared" si="3"/>
        <v>0</v>
      </c>
      <c r="L31" s="7"/>
      <c r="M31" s="7">
        <f t="shared" si="4"/>
        <v>0</v>
      </c>
      <c r="N31" s="19"/>
    </row>
    <row r="32" spans="1:29" ht="24.95" customHeight="1">
      <c r="B32" s="23"/>
      <c r="C32" s="5"/>
      <c r="D32" s="17"/>
      <c r="E32" s="6"/>
      <c r="F32" s="8">
        <f t="shared" si="1"/>
        <v>0</v>
      </c>
      <c r="G32" s="8">
        <f t="shared" si="5"/>
        <v>0</v>
      </c>
      <c r="H32" s="8"/>
      <c r="I32" s="8">
        <f t="shared" si="2"/>
        <v>0</v>
      </c>
      <c r="J32" s="8"/>
      <c r="K32" s="8">
        <f t="shared" si="3"/>
        <v>0</v>
      </c>
      <c r="L32" s="7"/>
      <c r="M32" s="7">
        <f t="shared" si="4"/>
        <v>0</v>
      </c>
      <c r="N32" s="19"/>
    </row>
    <row r="33" spans="2:14" ht="24.95" customHeight="1">
      <c r="B33" s="23"/>
      <c r="C33" s="5"/>
      <c r="D33" s="17"/>
      <c r="E33" s="6"/>
      <c r="F33" s="8">
        <f t="shared" si="1"/>
        <v>0</v>
      </c>
      <c r="G33" s="8">
        <f t="shared" si="5"/>
        <v>0</v>
      </c>
      <c r="H33" s="8"/>
      <c r="I33" s="8">
        <f t="shared" si="2"/>
        <v>0</v>
      </c>
      <c r="J33" s="8"/>
      <c r="K33" s="8">
        <f t="shared" si="3"/>
        <v>0</v>
      </c>
      <c r="L33" s="7"/>
      <c r="M33" s="7">
        <f t="shared" si="4"/>
        <v>0</v>
      </c>
      <c r="N33" s="19"/>
    </row>
    <row r="34" spans="2:14" ht="24.95" customHeight="1">
      <c r="B34" s="22"/>
      <c r="C34" s="21"/>
      <c r="D34" s="21"/>
      <c r="E34" s="20"/>
      <c r="F34" s="8"/>
      <c r="G34" s="8"/>
      <c r="H34" s="8"/>
      <c r="I34" s="8"/>
      <c r="J34" s="8"/>
      <c r="K34" s="8">
        <f t="shared" si="3"/>
        <v>0</v>
      </c>
      <c r="L34" s="7"/>
      <c r="M34" s="7">
        <f t="shared" si="4"/>
        <v>0</v>
      </c>
      <c r="N34" s="19"/>
    </row>
    <row r="35" spans="2:14" ht="24.95" customHeight="1">
      <c r="B35" s="6"/>
      <c r="C35" s="5"/>
      <c r="D35" s="17"/>
      <c r="E35" s="6"/>
      <c r="F35" s="8"/>
      <c r="G35" s="8"/>
      <c r="H35" s="8"/>
      <c r="I35" s="8"/>
      <c r="J35" s="8"/>
      <c r="K35" s="8">
        <f t="shared" si="3"/>
        <v>0</v>
      </c>
      <c r="L35" s="7"/>
      <c r="M35" s="7">
        <f t="shared" si="4"/>
        <v>0</v>
      </c>
      <c r="N35" s="19"/>
    </row>
    <row r="36" spans="2:14" ht="24.95" customHeight="1">
      <c r="B36" s="6"/>
      <c r="C36" s="5"/>
      <c r="D36" s="17"/>
      <c r="E36" s="6"/>
      <c r="F36" s="8">
        <f t="shared" si="1"/>
        <v>0</v>
      </c>
      <c r="G36" s="8">
        <f t="shared" si="5"/>
        <v>0</v>
      </c>
      <c r="H36" s="8"/>
      <c r="I36" s="8">
        <f t="shared" si="2"/>
        <v>0</v>
      </c>
      <c r="J36" s="8"/>
      <c r="K36" s="8">
        <f t="shared" si="3"/>
        <v>0</v>
      </c>
      <c r="L36" s="7"/>
      <c r="M36" s="7">
        <f t="shared" si="4"/>
        <v>0</v>
      </c>
      <c r="N36" s="19"/>
    </row>
    <row r="37" spans="2:14" ht="24.95" customHeight="1">
      <c r="B37" s="6"/>
      <c r="C37" s="5"/>
      <c r="D37" s="17"/>
      <c r="E37" s="6"/>
      <c r="F37" s="5"/>
      <c r="G37" s="5"/>
      <c r="H37" s="5"/>
      <c r="I37" s="5"/>
      <c r="J37" s="5"/>
      <c r="K37" s="5"/>
      <c r="L37" s="5"/>
      <c r="M37" s="5"/>
      <c r="N37" s="19"/>
    </row>
    <row r="38" spans="2:14" ht="24.95" customHeight="1">
      <c r="B38" s="6"/>
      <c r="C38" s="5"/>
      <c r="D38" s="17"/>
      <c r="E38" s="6"/>
      <c r="F38" s="5"/>
      <c r="G38" s="5"/>
      <c r="H38" s="5"/>
      <c r="I38" s="5"/>
      <c r="J38" s="5"/>
      <c r="K38" s="5"/>
      <c r="L38" s="5"/>
      <c r="M38" s="5"/>
      <c r="N38" s="18"/>
    </row>
    <row r="39" spans="2:14" ht="24.95" customHeight="1">
      <c r="B39" s="6"/>
      <c r="C39" s="5"/>
      <c r="D39" s="17"/>
      <c r="E39" s="6"/>
      <c r="F39" s="5"/>
      <c r="G39" s="5"/>
      <c r="H39" s="5"/>
      <c r="I39" s="5"/>
      <c r="J39" s="5"/>
      <c r="K39" s="5"/>
      <c r="L39" s="5"/>
      <c r="M39" s="5"/>
      <c r="N39" s="18"/>
    </row>
    <row r="40" spans="2:14" ht="24.95" customHeight="1">
      <c r="B40" s="6"/>
      <c r="C40" s="5"/>
      <c r="D40" s="17"/>
      <c r="E40" s="6"/>
      <c r="F40" s="5"/>
      <c r="G40" s="5"/>
      <c r="H40" s="5"/>
      <c r="I40" s="5"/>
      <c r="J40" s="5"/>
      <c r="K40" s="5"/>
      <c r="L40" s="5"/>
      <c r="M40" s="5"/>
      <c r="N40" s="18"/>
    </row>
    <row r="41" spans="2:14" ht="24.95" customHeight="1">
      <c r="B41" s="6"/>
      <c r="C41" s="5"/>
      <c r="D41" s="17"/>
      <c r="E41" s="6"/>
      <c r="F41" s="5"/>
      <c r="G41" s="5"/>
      <c r="H41" s="5"/>
      <c r="I41" s="5"/>
      <c r="J41" s="5"/>
      <c r="K41" s="5"/>
      <c r="L41" s="5"/>
      <c r="M41" s="5"/>
      <c r="N41" s="18"/>
    </row>
    <row r="42" spans="2:14" ht="24.95" customHeight="1">
      <c r="B42" s="6"/>
      <c r="C42" s="5"/>
      <c r="D42" s="17"/>
      <c r="E42" s="6"/>
      <c r="F42" s="5"/>
      <c r="G42" s="5"/>
      <c r="H42" s="5"/>
      <c r="I42" s="5"/>
      <c r="J42" s="5"/>
      <c r="K42" s="5"/>
      <c r="L42" s="5"/>
      <c r="M42" s="5"/>
      <c r="N42" s="18"/>
    </row>
    <row r="43" spans="2:14" ht="24.95" customHeight="1">
      <c r="B43" s="6"/>
      <c r="C43" s="5"/>
      <c r="D43" s="17"/>
      <c r="E43" s="6"/>
      <c r="F43" s="5"/>
      <c r="G43" s="5"/>
      <c r="H43" s="5"/>
      <c r="I43" s="5"/>
      <c r="J43" s="5"/>
      <c r="K43" s="5"/>
      <c r="L43" s="5"/>
      <c r="M43" s="5"/>
      <c r="N43" s="18"/>
    </row>
    <row r="44" spans="2:14" ht="24.95" customHeight="1">
      <c r="B44" s="6"/>
      <c r="C44" s="5"/>
      <c r="D44" s="17"/>
      <c r="E44" s="6"/>
      <c r="F44" s="5"/>
      <c r="G44" s="5"/>
      <c r="H44" s="5"/>
      <c r="I44" s="5"/>
      <c r="J44" s="5"/>
      <c r="K44" s="5"/>
      <c r="L44" s="5"/>
      <c r="M44" s="5"/>
      <c r="N44" s="18"/>
    </row>
    <row r="45" spans="2:14" ht="24.95" customHeight="1">
      <c r="B45" s="6"/>
      <c r="C45" s="5"/>
      <c r="D45" s="17"/>
      <c r="E45" s="6"/>
      <c r="F45" s="5"/>
      <c r="G45" s="5"/>
      <c r="H45" s="5"/>
      <c r="I45" s="5"/>
      <c r="J45" s="5"/>
      <c r="K45" s="5"/>
      <c r="L45" s="5"/>
      <c r="M45" s="5"/>
      <c r="N45" s="18"/>
    </row>
    <row r="46" spans="2:14" ht="24.95" customHeight="1">
      <c r="B46" s="6"/>
      <c r="C46" s="5"/>
      <c r="D46" s="17"/>
      <c r="E46" s="6"/>
      <c r="F46" s="5"/>
      <c r="G46" s="5"/>
      <c r="H46" s="5"/>
      <c r="I46" s="5"/>
      <c r="J46" s="5"/>
      <c r="K46" s="5"/>
      <c r="L46" s="5"/>
      <c r="M46" s="5"/>
      <c r="N46" s="18"/>
    </row>
    <row r="47" spans="2:14" ht="24.95" customHeight="1">
      <c r="B47" s="6"/>
      <c r="C47" s="5"/>
      <c r="D47" s="17"/>
      <c r="E47" s="6"/>
      <c r="F47" s="5"/>
      <c r="G47" s="5"/>
      <c r="H47" s="5"/>
      <c r="I47" s="5"/>
      <c r="J47" s="5"/>
      <c r="K47" s="5"/>
      <c r="L47" s="5"/>
      <c r="M47" s="5"/>
      <c r="N47" s="18"/>
    </row>
    <row r="48" spans="2:14" ht="24.95" customHeight="1">
      <c r="B48" s="6"/>
      <c r="C48" s="5"/>
      <c r="D48" s="17"/>
      <c r="E48" s="6"/>
      <c r="F48" s="5"/>
      <c r="G48" s="5"/>
      <c r="H48" s="5"/>
      <c r="I48" s="5"/>
      <c r="J48" s="5"/>
      <c r="K48" s="5"/>
      <c r="L48" s="5"/>
      <c r="M48" s="5"/>
      <c r="N48" s="18"/>
    </row>
    <row r="49" spans="2:14" ht="24.95" customHeight="1">
      <c r="B49" s="6"/>
      <c r="C49" s="5"/>
      <c r="D49" s="17"/>
      <c r="E49" s="6"/>
      <c r="F49" s="5"/>
      <c r="G49" s="5"/>
      <c r="H49" s="5"/>
      <c r="I49" s="5"/>
      <c r="J49" s="5"/>
      <c r="K49" s="5"/>
      <c r="L49" s="5"/>
      <c r="M49" s="5"/>
      <c r="N49" s="18"/>
    </row>
    <row r="50" spans="2:14" ht="24.95" customHeight="1">
      <c r="B50" s="6"/>
      <c r="C50" s="5"/>
      <c r="D50" s="17"/>
      <c r="E50" s="6"/>
      <c r="F50" s="5"/>
      <c r="G50" s="5"/>
      <c r="H50" s="5"/>
      <c r="I50" s="5"/>
      <c r="J50" s="5"/>
      <c r="K50" s="5"/>
      <c r="L50" s="5"/>
      <c r="M50" s="5"/>
      <c r="N50" s="18"/>
    </row>
    <row r="51" spans="2:14" ht="24.95" customHeight="1">
      <c r="B51" s="6"/>
      <c r="C51" s="5"/>
      <c r="D51" s="17"/>
      <c r="E51" s="6"/>
      <c r="F51" s="5"/>
      <c r="G51" s="5"/>
      <c r="H51" s="5"/>
      <c r="I51" s="5"/>
      <c r="J51" s="5"/>
      <c r="K51" s="5"/>
      <c r="L51" s="5"/>
      <c r="M51" s="5"/>
      <c r="N51" s="18"/>
    </row>
    <row r="52" spans="2:14" ht="24.95" customHeight="1">
      <c r="B52" s="6"/>
      <c r="C52" s="5"/>
      <c r="D52" s="17"/>
      <c r="E52" s="6"/>
      <c r="F52" s="5"/>
      <c r="G52" s="5"/>
      <c r="H52" s="5"/>
      <c r="I52" s="5"/>
      <c r="J52" s="5"/>
      <c r="K52" s="5"/>
      <c r="L52" s="5"/>
      <c r="M52" s="5"/>
      <c r="N52" s="18"/>
    </row>
    <row r="53" spans="2:14" ht="24.95" customHeight="1">
      <c r="B53" s="6"/>
      <c r="C53" s="5"/>
      <c r="D53" s="17"/>
      <c r="E53" s="6"/>
      <c r="F53" s="5"/>
      <c r="G53" s="5"/>
      <c r="H53" s="5"/>
      <c r="I53" s="5"/>
      <c r="J53" s="5"/>
      <c r="K53" s="5"/>
      <c r="L53" s="5"/>
      <c r="M53" s="5"/>
      <c r="N53" s="18"/>
    </row>
    <row r="54" spans="2:14" ht="24.95" customHeight="1">
      <c r="B54" s="6"/>
      <c r="C54" s="5"/>
      <c r="D54" s="17"/>
      <c r="E54" s="6"/>
      <c r="F54" s="5"/>
      <c r="G54" s="5"/>
      <c r="H54" s="5"/>
      <c r="I54" s="5"/>
      <c r="J54" s="5"/>
      <c r="K54" s="5"/>
      <c r="L54" s="5"/>
      <c r="M54" s="5"/>
      <c r="N54" s="18"/>
    </row>
    <row r="55" spans="2:14" ht="24.95" customHeight="1">
      <c r="B55" s="6"/>
      <c r="C55" s="5"/>
      <c r="D55" s="17"/>
      <c r="E55" s="6"/>
      <c r="F55" s="5"/>
      <c r="G55" s="5"/>
      <c r="H55" s="5"/>
      <c r="I55" s="5"/>
      <c r="J55" s="5"/>
      <c r="K55" s="5"/>
      <c r="L55" s="5"/>
      <c r="M55" s="5"/>
      <c r="N55" s="18"/>
    </row>
    <row r="56" spans="2:14" ht="24.95" customHeight="1">
      <c r="B56" s="6"/>
      <c r="C56" s="5"/>
      <c r="D56" s="17"/>
      <c r="E56" s="6"/>
      <c r="F56" s="5"/>
      <c r="G56" s="5"/>
      <c r="H56" s="5"/>
      <c r="I56" s="5"/>
      <c r="J56" s="5"/>
      <c r="K56" s="5"/>
      <c r="L56" s="5"/>
      <c r="M56" s="5"/>
      <c r="N56" s="18"/>
    </row>
    <row r="57" spans="2:14" ht="24.95" customHeight="1">
      <c r="B57" s="6"/>
      <c r="C57" s="5"/>
      <c r="D57" s="17"/>
      <c r="E57" s="6"/>
      <c r="F57" s="5"/>
      <c r="G57" s="5"/>
      <c r="H57" s="5"/>
      <c r="I57" s="5"/>
      <c r="J57" s="5"/>
      <c r="K57" s="5"/>
      <c r="L57" s="5"/>
      <c r="M57" s="5"/>
      <c r="N57" s="18"/>
    </row>
  </sheetData>
  <sheetProtection formatCells="0" formatColumns="0" formatRows="0" insertColumns="0" insertRows="0" insertHyperlinks="0" deleteColumns="0" deleteRows="0" sort="0" autoFilter="0" pivotTables="0"/>
  <autoFilter ref="A1:N36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1">
    <mergeCell ref="Q1:AC1"/>
    <mergeCell ref="Q2:Q3"/>
    <mergeCell ref="R2:R3"/>
    <mergeCell ref="W2:X2"/>
    <mergeCell ref="N2:N3"/>
    <mergeCell ref="S2:S3"/>
    <mergeCell ref="T2:T3"/>
    <mergeCell ref="Y2:Z2"/>
    <mergeCell ref="B1:N1"/>
    <mergeCell ref="L2:M2"/>
    <mergeCell ref="E2:E3"/>
    <mergeCell ref="AC2:AC3"/>
    <mergeCell ref="AA2:AB2"/>
    <mergeCell ref="U2:V2"/>
    <mergeCell ref="J2:K2"/>
    <mergeCell ref="F2:G2"/>
    <mergeCell ref="D25:E25"/>
    <mergeCell ref="C2:C3"/>
    <mergeCell ref="H2:I2"/>
    <mergeCell ref="B2:B3"/>
    <mergeCell ref="D2:D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showZeros="0" tabSelected="1" view="pageBreakPreview" zoomScaleNormal="100" zoomScaleSheetLayoutView="100" workbookViewId="0">
      <selection activeCell="B3" sqref="B3:H3"/>
    </sheetView>
  </sheetViews>
  <sheetFormatPr defaultRowHeight="24.95" customHeight="1"/>
  <cols>
    <col min="1" max="1" width="1.77734375" style="29" customWidth="1"/>
    <col min="2" max="4" width="2.77734375" style="29" customWidth="1"/>
    <col min="5" max="5" width="18.77734375" style="29" customWidth="1"/>
    <col min="6" max="6" width="25.77734375" style="29" customWidth="1"/>
    <col min="7" max="7" width="9.109375" style="29" customWidth="1"/>
    <col min="8" max="8" width="16.77734375" style="29" customWidth="1"/>
    <col min="9" max="9" width="1.77734375" style="29" customWidth="1"/>
  </cols>
  <sheetData>
    <row r="1" spans="2:9" customFormat="1" ht="24.95" customHeight="1">
      <c r="B1" s="88" t="s">
        <v>34</v>
      </c>
      <c r="C1" s="89"/>
      <c r="D1" s="89"/>
      <c r="E1" s="89"/>
      <c r="F1" s="89"/>
      <c r="G1" s="89"/>
      <c r="H1" s="90"/>
      <c r="I1" s="29"/>
    </row>
    <row r="2" spans="2:9" customFormat="1" ht="26.1" customHeight="1">
      <c r="B2" s="91" t="str">
        <f>내역서!B1</f>
        <v xml:space="preserve">침산교지하차도 LED 시선유도등 교체 공사 </v>
      </c>
      <c r="C2" s="92"/>
      <c r="D2" s="92"/>
      <c r="E2" s="92"/>
      <c r="F2" s="92"/>
      <c r="G2" s="92"/>
      <c r="H2" s="93"/>
      <c r="I2" s="29"/>
    </row>
    <row r="3" spans="2:9" customFormat="1" ht="26.1" customHeight="1" thickBot="1">
      <c r="B3" s="94"/>
      <c r="C3" s="95"/>
      <c r="D3" s="95"/>
      <c r="E3" s="95"/>
      <c r="F3" s="95"/>
      <c r="G3" s="95"/>
      <c r="H3" s="96"/>
      <c r="I3" s="29"/>
    </row>
    <row r="4" spans="2:9" customFormat="1" ht="26.1" customHeight="1">
      <c r="B4" s="97" t="s">
        <v>33</v>
      </c>
      <c r="C4" s="98"/>
      <c r="D4" s="98"/>
      <c r="E4" s="98"/>
      <c r="F4" s="64" t="s">
        <v>32</v>
      </c>
      <c r="G4" s="65"/>
      <c r="H4" s="66" t="s">
        <v>31</v>
      </c>
      <c r="I4" s="29"/>
    </row>
    <row r="5" spans="2:9" customFormat="1" ht="26.1" customHeight="1">
      <c r="B5" s="67" t="s">
        <v>49</v>
      </c>
      <c r="C5" s="99" t="s">
        <v>58</v>
      </c>
      <c r="D5" s="99"/>
      <c r="E5" s="100"/>
      <c r="F5" s="44" t="s">
        <v>30</v>
      </c>
      <c r="G5" s="42"/>
      <c r="H5" s="37">
        <f>H6+H9+H12</f>
        <v>0</v>
      </c>
      <c r="I5" s="29"/>
    </row>
    <row r="6" spans="2:9" customFormat="1" ht="26.1" customHeight="1">
      <c r="B6" s="67"/>
      <c r="C6" s="60" t="s">
        <v>37</v>
      </c>
      <c r="D6" s="86" t="s">
        <v>77</v>
      </c>
      <c r="E6" s="87"/>
      <c r="F6" s="44" t="s">
        <v>29</v>
      </c>
      <c r="G6" s="42"/>
      <c r="H6" s="37">
        <f>H7+H8</f>
        <v>0</v>
      </c>
      <c r="I6" s="29"/>
    </row>
    <row r="7" spans="2:9" customFormat="1" ht="26.1" customHeight="1">
      <c r="B7" s="67"/>
      <c r="C7" s="60"/>
      <c r="D7" s="60" t="s">
        <v>38</v>
      </c>
      <c r="E7" s="62" t="s">
        <v>59</v>
      </c>
      <c r="F7" s="46"/>
      <c r="G7" s="42"/>
      <c r="H7" s="45">
        <f>SUMIF(내역서!$B:$B,"합계",내역서!K:K)</f>
        <v>0</v>
      </c>
      <c r="I7" s="29"/>
    </row>
    <row r="8" spans="2:9" customFormat="1" ht="26.1" customHeight="1">
      <c r="B8" s="67"/>
      <c r="C8" s="60"/>
      <c r="D8" s="60" t="s">
        <v>40</v>
      </c>
      <c r="E8" s="63" t="s">
        <v>60</v>
      </c>
      <c r="F8" s="46"/>
      <c r="G8" s="42"/>
      <c r="H8" s="45">
        <v>0</v>
      </c>
      <c r="I8" s="29"/>
    </row>
    <row r="9" spans="2:9" customFormat="1" ht="26.1" customHeight="1">
      <c r="B9" s="67"/>
      <c r="C9" s="60" t="s">
        <v>41</v>
      </c>
      <c r="D9" s="60"/>
      <c r="E9" s="61" t="s">
        <v>35</v>
      </c>
      <c r="F9" s="46"/>
      <c r="G9" s="42"/>
      <c r="H9" s="37">
        <f>H10+H11</f>
        <v>0</v>
      </c>
      <c r="I9" s="29"/>
    </row>
    <row r="10" spans="2:9" customFormat="1" ht="26.1" customHeight="1">
      <c r="B10" s="67"/>
      <c r="C10" s="60"/>
      <c r="D10" s="60" t="s">
        <v>38</v>
      </c>
      <c r="E10" s="62" t="s">
        <v>61</v>
      </c>
      <c r="F10" s="46"/>
      <c r="G10" s="42"/>
      <c r="H10" s="45">
        <f>SUMIF(내역서!$B:$B,"합계",내역서!I:I)</f>
        <v>0</v>
      </c>
      <c r="I10" s="29"/>
    </row>
    <row r="11" spans="2:9" customFormat="1" ht="26.1" customHeight="1">
      <c r="B11" s="67"/>
      <c r="C11" s="60"/>
      <c r="D11" s="60" t="s">
        <v>40</v>
      </c>
      <c r="E11" s="62" t="s">
        <v>62</v>
      </c>
      <c r="F11" s="39" t="s">
        <v>28</v>
      </c>
      <c r="G11" s="43">
        <v>0.11899999999999999</v>
      </c>
      <c r="H11" s="45">
        <f>INT(H10*G11)</f>
        <v>0</v>
      </c>
      <c r="I11" s="29"/>
    </row>
    <row r="12" spans="2:9" customFormat="1" ht="26.1" customHeight="1">
      <c r="B12" s="67"/>
      <c r="C12" s="60" t="s">
        <v>42</v>
      </c>
      <c r="D12" s="60"/>
      <c r="E12" s="61" t="s">
        <v>36</v>
      </c>
      <c r="F12" s="47" t="s">
        <v>27</v>
      </c>
      <c r="G12" s="42"/>
      <c r="H12" s="37">
        <f>SUM(H13:H20)</f>
        <v>0</v>
      </c>
      <c r="I12" s="29"/>
    </row>
    <row r="13" spans="2:9" customFormat="1" ht="26.1" customHeight="1">
      <c r="B13" s="67"/>
      <c r="C13" s="60"/>
      <c r="D13" s="60" t="s">
        <v>38</v>
      </c>
      <c r="E13" s="62" t="s">
        <v>63</v>
      </c>
      <c r="F13" s="46"/>
      <c r="G13" s="42"/>
      <c r="H13" s="45">
        <f>SUMIF(내역서!$B:$B,"합계",내역서!M:M)</f>
        <v>0</v>
      </c>
      <c r="I13" s="29"/>
    </row>
    <row r="14" spans="2:9" customFormat="1" ht="26.1" customHeight="1">
      <c r="B14" s="67"/>
      <c r="C14" s="60"/>
      <c r="D14" s="60" t="s">
        <v>39</v>
      </c>
      <c r="E14" s="62" t="s">
        <v>64</v>
      </c>
      <c r="F14" s="39" t="s">
        <v>26</v>
      </c>
      <c r="G14" s="43">
        <v>3.7999999999999999E-2</v>
      </c>
      <c r="H14" s="45">
        <f>INT((H9*G14))</f>
        <v>0</v>
      </c>
      <c r="I14" s="29"/>
    </row>
    <row r="15" spans="2:9" customFormat="1" ht="26.1" customHeight="1">
      <c r="B15" s="67"/>
      <c r="C15" s="60"/>
      <c r="D15" s="60" t="s">
        <v>43</v>
      </c>
      <c r="E15" s="62" t="s">
        <v>65</v>
      </c>
      <c r="F15" s="39" t="s">
        <v>25</v>
      </c>
      <c r="G15" s="43">
        <v>0</v>
      </c>
      <c r="H15" s="45">
        <f>INT((H10*G15))</f>
        <v>0</v>
      </c>
      <c r="I15" s="29"/>
    </row>
    <row r="16" spans="2:9" customFormat="1" ht="26.1" customHeight="1">
      <c r="B16" s="67"/>
      <c r="C16" s="60"/>
      <c r="D16" s="60" t="s">
        <v>44</v>
      </c>
      <c r="E16" s="62" t="s">
        <v>66</v>
      </c>
      <c r="F16" s="39" t="s">
        <v>25</v>
      </c>
      <c r="G16" s="43">
        <v>0</v>
      </c>
      <c r="H16" s="45">
        <f>INT((H10*G16))</f>
        <v>0</v>
      </c>
      <c r="I16" s="29"/>
    </row>
    <row r="17" spans="2:9" customFormat="1" ht="26.1" customHeight="1">
      <c r="B17" s="67"/>
      <c r="C17" s="60"/>
      <c r="D17" s="60" t="s">
        <v>45</v>
      </c>
      <c r="E17" s="62" t="s">
        <v>67</v>
      </c>
      <c r="F17" s="44" t="s">
        <v>24</v>
      </c>
      <c r="G17" s="43">
        <v>0</v>
      </c>
      <c r="H17" s="45">
        <f>INT((H15*G17))</f>
        <v>0</v>
      </c>
      <c r="I17" s="29"/>
    </row>
    <row r="18" spans="2:9" customFormat="1" ht="26.1" customHeight="1">
      <c r="B18" s="67"/>
      <c r="C18" s="60"/>
      <c r="D18" s="60" t="s">
        <v>46</v>
      </c>
      <c r="E18" s="62" t="s">
        <v>78</v>
      </c>
      <c r="F18" s="39" t="s">
        <v>23</v>
      </c>
      <c r="G18" s="43">
        <v>1.8499999999999999E-2</v>
      </c>
      <c r="H18" s="45">
        <f>TRUNC(IF((((H7+H10+H26)*G18)-((H7+H10)*G18*1.2))&lt;0,((H7+H10+H26)*G18),((H7+H10)*G18*1.2)),0)</f>
        <v>0</v>
      </c>
      <c r="I18" s="29"/>
    </row>
    <row r="19" spans="2:9" customFormat="1" ht="26.1" customHeight="1">
      <c r="B19" s="67"/>
      <c r="C19" s="60"/>
      <c r="D19" s="60" t="s">
        <v>47</v>
      </c>
      <c r="E19" s="62" t="s">
        <v>68</v>
      </c>
      <c r="F19" s="39" t="s">
        <v>22</v>
      </c>
      <c r="G19" s="43">
        <v>8.6999999999999994E-3</v>
      </c>
      <c r="H19" s="45">
        <f>INT((H9)*G19)</f>
        <v>0</v>
      </c>
      <c r="I19" s="29"/>
    </row>
    <row r="20" spans="2:9" customFormat="1" ht="26.1" customHeight="1">
      <c r="B20" s="67"/>
      <c r="C20" s="60"/>
      <c r="D20" s="60" t="s">
        <v>48</v>
      </c>
      <c r="E20" s="62" t="s">
        <v>69</v>
      </c>
      <c r="F20" s="39" t="s">
        <v>21</v>
      </c>
      <c r="G20" s="43">
        <v>6.0999999999999999E-2</v>
      </c>
      <c r="H20" s="45">
        <f>INT((H6+H9)*G20)</f>
        <v>0</v>
      </c>
      <c r="I20" s="29"/>
    </row>
    <row r="21" spans="2:9" customFormat="1" ht="26.1" customHeight="1">
      <c r="B21" s="67" t="s">
        <v>50</v>
      </c>
      <c r="C21" s="86" t="s">
        <v>70</v>
      </c>
      <c r="D21" s="86"/>
      <c r="E21" s="87"/>
      <c r="F21" s="44" t="s">
        <v>20</v>
      </c>
      <c r="G21" s="43">
        <v>0.06</v>
      </c>
      <c r="H21" s="37">
        <f>INT(H5*G21)</f>
        <v>0</v>
      </c>
      <c r="I21" s="29"/>
    </row>
    <row r="22" spans="2:9" customFormat="1" ht="26.1" customHeight="1">
      <c r="B22" s="67" t="s">
        <v>51</v>
      </c>
      <c r="C22" s="86" t="s">
        <v>71</v>
      </c>
      <c r="D22" s="86"/>
      <c r="E22" s="87"/>
      <c r="F22" s="39" t="s">
        <v>19</v>
      </c>
      <c r="G22" s="43">
        <v>0.15</v>
      </c>
      <c r="H22" s="37" t="e">
        <f>H23-H21-H5</f>
        <v>#REF!</v>
      </c>
      <c r="I22" s="29"/>
    </row>
    <row r="23" spans="2:9" customFormat="1" ht="26.1" customHeight="1">
      <c r="B23" s="67" t="s">
        <v>52</v>
      </c>
      <c r="C23" s="86" t="s">
        <v>72</v>
      </c>
      <c r="D23" s="86"/>
      <c r="E23" s="87"/>
      <c r="F23" s="39" t="s">
        <v>18</v>
      </c>
      <c r="G23" s="42"/>
      <c r="H23" s="37" t="e">
        <f>ROUNDDOWN((H5+H21+#REF!),-4)</f>
        <v>#REF!</v>
      </c>
      <c r="I23" s="29"/>
    </row>
    <row r="24" spans="2:9" customFormat="1" ht="26.1" customHeight="1">
      <c r="B24" s="67" t="s">
        <v>53</v>
      </c>
      <c r="C24" s="86" t="s">
        <v>73</v>
      </c>
      <c r="D24" s="86"/>
      <c r="E24" s="87"/>
      <c r="F24" s="39" t="s">
        <v>17</v>
      </c>
      <c r="G24" s="41">
        <v>0.1</v>
      </c>
      <c r="H24" s="40" t="e">
        <f>INT(H23*G24)</f>
        <v>#REF!</v>
      </c>
      <c r="I24" s="29"/>
    </row>
    <row r="25" spans="2:9" customFormat="1" ht="26.1" customHeight="1">
      <c r="B25" s="67" t="s">
        <v>54</v>
      </c>
      <c r="C25" s="86" t="s">
        <v>74</v>
      </c>
      <c r="D25" s="86"/>
      <c r="E25" s="87"/>
      <c r="F25" s="39" t="s">
        <v>16</v>
      </c>
      <c r="G25" s="38"/>
      <c r="H25" s="37" t="e">
        <f>H23+H24</f>
        <v>#REF!</v>
      </c>
      <c r="I25" s="29"/>
    </row>
    <row r="26" spans="2:9" customFormat="1" ht="26.1" customHeight="1">
      <c r="B26" s="67" t="s">
        <v>55</v>
      </c>
      <c r="C26" s="86" t="s">
        <v>75</v>
      </c>
      <c r="D26" s="86"/>
      <c r="E26" s="87"/>
      <c r="F26" s="36">
        <v>1</v>
      </c>
      <c r="G26" s="35" t="s">
        <v>15</v>
      </c>
      <c r="H26" s="34">
        <f>SUMIF(내역서!N:N,"관급자재",내역서!G:G)</f>
        <v>0</v>
      </c>
      <c r="I26" s="29"/>
    </row>
    <row r="27" spans="2:9" customFormat="1" ht="26.1" customHeight="1">
      <c r="B27" s="67" t="s">
        <v>56</v>
      </c>
      <c r="C27" s="86" t="s">
        <v>79</v>
      </c>
      <c r="D27" s="86"/>
      <c r="E27" s="87"/>
      <c r="F27" s="36">
        <v>1</v>
      </c>
      <c r="G27" s="35" t="s">
        <v>15</v>
      </c>
      <c r="H27" s="34"/>
      <c r="I27" s="33"/>
    </row>
    <row r="28" spans="2:9" customFormat="1" ht="26.1" customHeight="1" thickBot="1">
      <c r="B28" s="68" t="s">
        <v>57</v>
      </c>
      <c r="C28" s="101" t="s">
        <v>76</v>
      </c>
      <c r="D28" s="101"/>
      <c r="E28" s="102"/>
      <c r="F28" s="32"/>
      <c r="G28" s="31"/>
      <c r="H28" s="30" t="e">
        <f>SUM(H25:H27)</f>
        <v>#REF!</v>
      </c>
      <c r="I28" s="29"/>
    </row>
  </sheetData>
  <mergeCells count="14">
    <mergeCell ref="C24:E24"/>
    <mergeCell ref="C25:E25"/>
    <mergeCell ref="C26:E26"/>
    <mergeCell ref="C27:E27"/>
    <mergeCell ref="C28:E28"/>
    <mergeCell ref="C23:E23"/>
    <mergeCell ref="B2:H2"/>
    <mergeCell ref="B1:H1"/>
    <mergeCell ref="B3:H3"/>
    <mergeCell ref="B4:E4"/>
    <mergeCell ref="C5:E5"/>
    <mergeCell ref="D6:E6"/>
    <mergeCell ref="C21:E21"/>
    <mergeCell ref="C22:E22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내역서</vt:lpstr>
      <vt:lpstr>원가계산서</vt:lpstr>
      <vt:lpstr>내역서!Print_Area</vt:lpstr>
      <vt:lpstr>원가계산서!Print_Area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MAIN-A</dc:creator>
  <cp:lastModifiedBy>클린로드</cp:lastModifiedBy>
  <cp:lastPrinted>2016-10-31T09:25:12Z</cp:lastPrinted>
  <dcterms:created xsi:type="dcterms:W3CDTF">2005-10-12T08:32:53Z</dcterms:created>
  <dcterms:modified xsi:type="dcterms:W3CDTF">2016-10-31T09:28:20Z</dcterms:modified>
</cp:coreProperties>
</file>