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경영정보팀\Desktop\도로시설팀\공사\2022년\발주\상화북로(월촌고가교~제림아파트) 등 10개소 노면표시 도색공사\"/>
    </mc:Choice>
  </mc:AlternateContent>
  <bookViews>
    <workbookView xWindow="240" yWindow="45" windowWidth="14955" windowHeight="7320" tabRatio="886"/>
  </bookViews>
  <sheets>
    <sheet name="갑지.표지" sheetId="17" r:id="rId1"/>
    <sheet name="위치도" sheetId="73" r:id="rId2"/>
    <sheet name="설계설명서" sheetId="72" r:id="rId3"/>
    <sheet name="원가계산서" sheetId="70" r:id="rId4"/>
    <sheet name="내역서총괄표" sheetId="69" r:id="rId5"/>
    <sheet name="내역서" sheetId="74" r:id="rId6"/>
    <sheet name="내역서2" sheetId="71" state="hidden" r:id="rId7"/>
  </sheets>
  <externalReferences>
    <externalReference r:id="rId8"/>
    <externalReference r:id="rId9"/>
    <externalReference r:id="rId10"/>
    <externalReference r:id="rId11"/>
  </externalReferences>
  <definedNames>
    <definedName name="__123Graph_B" hidden="1">[1]집계표!#REF!</definedName>
    <definedName name="__123Graph_D" hidden="1">[1]집계표!#REF!</definedName>
    <definedName name="__123Graph_F" hidden="1">[1]집계표!#REF!</definedName>
    <definedName name="__123Graph_X" hidden="1">[1]집계표!#REF!</definedName>
    <definedName name="_11G_0Extr">#REF!</definedName>
    <definedName name="_12G_0Extr">#REF!</definedName>
    <definedName name="_15G_0Extract">#REF!</definedName>
    <definedName name="_16G_0Extract">#REF!</definedName>
    <definedName name="_3_3_0Crite">#REF!</definedName>
    <definedName name="_4_3_0Crite">#REF!</definedName>
    <definedName name="_7_3_0Criteria">#REF!</definedName>
    <definedName name="_8_3_0Criteria">#REF!</definedName>
    <definedName name="_Fill" hidden="1">#REF!</definedName>
    <definedName name="_xlnm._FilterDatabase" localSheetId="6" hidden="1">내역서2!$A$1:$P$78</definedName>
    <definedName name="_Key1" hidden="1">#REF!</definedName>
    <definedName name="_Key2" hidden="1">#REF!</definedName>
    <definedName name="_Order1" hidden="1">255</definedName>
    <definedName name="_Order2" hidden="1">255</definedName>
    <definedName name="_Sort" hidden="1">#REF!</definedName>
    <definedName name="CODE">#REF!</definedName>
    <definedName name="DANGA">#REF!,#REF!</definedName>
    <definedName name="_xlnm.Database">#REF!</definedName>
    <definedName name="ID">#REF!,#REF!</definedName>
    <definedName name="KA">[2]MOTOR!$B$61:$E$68</definedName>
    <definedName name="Macro10">[3]!Macro10</definedName>
    <definedName name="Macro12">[3]!Macro12</definedName>
    <definedName name="Macro13">[3]!Macro13</definedName>
    <definedName name="Macro14">[3]!Macro14</definedName>
    <definedName name="Macro2">[3]!Macro2</definedName>
    <definedName name="Macro5">[3]!Macro5</definedName>
    <definedName name="Macro6">[3]!Macro6</definedName>
    <definedName name="Macro7">[3]!Macro7</definedName>
    <definedName name="Macro8">[3]!Macro8</definedName>
    <definedName name="Macro9">[3]!Macro9</definedName>
    <definedName name="MONEY">#REF!,#REF!</definedName>
    <definedName name="_xlnm.Print_Area" localSheetId="5">내역서!$B$1:$Q$18</definedName>
    <definedName name="_xlnm.Print_Area" localSheetId="6">내역서2!$B$1:$P$78</definedName>
    <definedName name="_xlnm.Print_Area" localSheetId="4">내역서총괄표!$A$1:$J$25</definedName>
    <definedName name="_xlnm.Print_Area" localSheetId="2">설계설명서!$A$1:$AC$34</definedName>
    <definedName name="_xlnm.Print_Area" localSheetId="3">원가계산서!$A$1:$I$34</definedName>
    <definedName name="_xlnm.Print_Area" localSheetId="1">위치도!$A$1:$AO$230</definedName>
    <definedName name="_xlnm.Print_Titles">#REF!</definedName>
    <definedName name="공사명">#REF!</definedName>
    <definedName name="공통복사">[3]!Macro13</definedName>
    <definedName name="관급">#REF!,#REF!,#REF!</definedName>
    <definedName name="내역서">#REF!</definedName>
    <definedName name="니여">#REF!,#REF!</definedName>
    <definedName name="단가비교표">#REF!,#REF!</definedName>
    <definedName name="비목1">#REF!</definedName>
    <definedName name="비목2">#REF!</definedName>
    <definedName name="비목3">#REF!</definedName>
    <definedName name="비목4">#REF!</definedName>
    <definedName name="샘플">[4]내역서!$A$1:$IV$4</definedName>
    <definedName name="위치도">#REF!</definedName>
    <definedName name="일위">#REF!,#REF!</definedName>
    <definedName name="ㅈㅈㅈ">[3]!Macro12</definedName>
    <definedName name="장성">#REF!,#REF!</definedName>
  </definedNames>
  <calcPr calcId="152511"/>
</workbook>
</file>

<file path=xl/calcChain.xml><?xml version="1.0" encoding="utf-8"?>
<calcChain xmlns="http://schemas.openxmlformats.org/spreadsheetml/2006/main">
  <c r="I18" i="74" l="1"/>
  <c r="O33" i="70" l="1"/>
  <c r="N34" i="70"/>
  <c r="I6" i="69" l="1"/>
  <c r="H6" i="69"/>
  <c r="G6" i="69"/>
  <c r="C3" i="17" l="1"/>
  <c r="C7" i="17"/>
  <c r="C4" i="74" s="1"/>
  <c r="H4" i="72" l="1"/>
  <c r="F42" i="71" l="1"/>
  <c r="F41" i="71"/>
  <c r="H33" i="71"/>
  <c r="H34" i="71"/>
  <c r="F34" i="71"/>
  <c r="F33" i="71"/>
  <c r="H30" i="71"/>
  <c r="H29" i="71"/>
  <c r="F26" i="71"/>
  <c r="M26" i="71" s="1"/>
  <c r="F25" i="71"/>
  <c r="K25" i="71" s="1"/>
  <c r="J75" i="71"/>
  <c r="J72" i="71"/>
  <c r="J70" i="71"/>
  <c r="J68" i="71"/>
  <c r="J66" i="71"/>
  <c r="K65" i="71"/>
  <c r="O65" i="71" s="1"/>
  <c r="J64" i="71"/>
  <c r="J62" i="71"/>
  <c r="J60" i="71"/>
  <c r="J58" i="71"/>
  <c r="J56" i="71"/>
  <c r="J53" i="71"/>
  <c r="O50" i="71"/>
  <c r="O51" i="71" s="1"/>
  <c r="M50" i="71"/>
  <c r="M51" i="71" s="1"/>
  <c r="K50" i="71"/>
  <c r="K51" i="71" s="1"/>
  <c r="H47" i="71"/>
  <c r="H46" i="71"/>
  <c r="H45" i="71"/>
  <c r="H44" i="71"/>
  <c r="H43" i="71"/>
  <c r="H40" i="71"/>
  <c r="H39" i="71"/>
  <c r="H38" i="71"/>
  <c r="H37" i="71"/>
  <c r="H36" i="71"/>
  <c r="H35" i="71"/>
  <c r="H32" i="71"/>
  <c r="H31" i="71"/>
  <c r="H28" i="71"/>
  <c r="H27" i="71"/>
  <c r="H26" i="71"/>
  <c r="H25" i="71"/>
  <c r="H24" i="71"/>
  <c r="H23" i="71"/>
  <c r="M22" i="71"/>
  <c r="H22" i="71"/>
  <c r="O22" i="71"/>
  <c r="M21" i="71"/>
  <c r="H21" i="71"/>
  <c r="O21" i="71"/>
  <c r="O14" i="71"/>
  <c r="H14" i="71"/>
  <c r="M14" i="71"/>
  <c r="K13" i="71"/>
  <c r="H13" i="71"/>
  <c r="M13" i="71"/>
  <c r="H12" i="71"/>
  <c r="M12" i="71"/>
  <c r="H9" i="71"/>
  <c r="H8" i="71"/>
  <c r="H7" i="71"/>
  <c r="M25" i="71" l="1"/>
  <c r="O12" i="71"/>
  <c r="O26" i="71"/>
  <c r="H5" i="71"/>
  <c r="H6" i="71"/>
  <c r="K12" i="71"/>
  <c r="I12" i="71" s="1"/>
  <c r="H10" i="71"/>
  <c r="I50" i="71"/>
  <c r="I51" i="71"/>
  <c r="H11" i="71"/>
  <c r="K22" i="71"/>
  <c r="I22" i="71" s="1"/>
  <c r="O13" i="71"/>
  <c r="I13" i="71" s="1"/>
  <c r="K14" i="71"/>
  <c r="I14" i="71" s="1"/>
  <c r="O25" i="71"/>
  <c r="K26" i="71"/>
  <c r="I26" i="71" s="1"/>
  <c r="K21" i="71"/>
  <c r="I21" i="71" s="1"/>
  <c r="I25" i="71" l="1"/>
  <c r="F6" i="69" l="1"/>
  <c r="F45" i="71" l="1"/>
  <c r="G8" i="74"/>
  <c r="F46" i="71"/>
  <c r="F44" i="71"/>
  <c r="F32" i="71"/>
  <c r="F43" i="71"/>
  <c r="F30" i="71"/>
  <c r="F39" i="71"/>
  <c r="F37" i="71"/>
  <c r="F38" i="71"/>
  <c r="F28" i="71"/>
  <c r="F27" i="71"/>
  <c r="F36" i="71"/>
  <c r="F24" i="71"/>
  <c r="F35" i="71"/>
  <c r="F23" i="71"/>
  <c r="F31" i="71"/>
  <c r="F40" i="71"/>
  <c r="F29" i="71"/>
  <c r="G10" i="74"/>
  <c r="G9" i="74"/>
  <c r="G6" i="74"/>
  <c r="G7" i="74"/>
  <c r="F7" i="71" l="1"/>
  <c r="O7" i="71" s="1"/>
  <c r="F10" i="71"/>
  <c r="M10" i="71" s="1"/>
  <c r="F6" i="71"/>
  <c r="M6" i="71" s="1"/>
  <c r="F5" i="71"/>
  <c r="K5" i="71" s="1"/>
  <c r="F47" i="71"/>
  <c r="K47" i="71" s="1"/>
  <c r="F9" i="71"/>
  <c r="K9" i="71" s="1"/>
  <c r="F8" i="71"/>
  <c r="O8" i="71" s="1"/>
  <c r="F18" i="71"/>
  <c r="K23" i="71"/>
  <c r="M23" i="71"/>
  <c r="O23" i="71"/>
  <c r="M36" i="71"/>
  <c r="O36" i="71"/>
  <c r="K36" i="71"/>
  <c r="K37" i="71"/>
  <c r="M37" i="71"/>
  <c r="O37" i="71"/>
  <c r="M32" i="71"/>
  <c r="O32" i="71"/>
  <c r="K32" i="71"/>
  <c r="M40" i="71"/>
  <c r="O40" i="71"/>
  <c r="K40" i="71"/>
  <c r="O38" i="71"/>
  <c r="M38" i="71"/>
  <c r="K38" i="71"/>
  <c r="O43" i="71"/>
  <c r="M43" i="71"/>
  <c r="K43" i="71"/>
  <c r="M44" i="71"/>
  <c r="O44" i="71"/>
  <c r="K44" i="71"/>
  <c r="O24" i="71"/>
  <c r="K24" i="71"/>
  <c r="M24" i="71"/>
  <c r="O28" i="71"/>
  <c r="M28" i="71"/>
  <c r="K28" i="71"/>
  <c r="K46" i="71"/>
  <c r="M46" i="71"/>
  <c r="O46" i="71"/>
  <c r="M31" i="71"/>
  <c r="O31" i="71"/>
  <c r="K31" i="71"/>
  <c r="M35" i="71"/>
  <c r="K35" i="71"/>
  <c r="O35" i="71"/>
  <c r="K27" i="71"/>
  <c r="M27" i="71"/>
  <c r="O27" i="71"/>
  <c r="M39" i="71"/>
  <c r="K39" i="71"/>
  <c r="O39" i="71"/>
  <c r="M45" i="71"/>
  <c r="K45" i="71"/>
  <c r="O45" i="71"/>
  <c r="F17" i="71"/>
  <c r="O11" i="71"/>
  <c r="M11" i="71"/>
  <c r="K11" i="71"/>
  <c r="O5" i="71" l="1"/>
  <c r="M5" i="71"/>
  <c r="K7" i="71"/>
  <c r="M7" i="71"/>
  <c r="M8" i="71"/>
  <c r="K8" i="71"/>
  <c r="M9" i="71"/>
  <c r="O6" i="71"/>
  <c r="K6" i="71"/>
  <c r="O9" i="71"/>
  <c r="K10" i="71"/>
  <c r="O47" i="71"/>
  <c r="M47" i="71"/>
  <c r="O10" i="71"/>
  <c r="F15" i="71"/>
  <c r="I39" i="71"/>
  <c r="I44" i="71"/>
  <c r="I36" i="71"/>
  <c r="F16" i="71"/>
  <c r="I31" i="71"/>
  <c r="I37" i="71"/>
  <c r="F19" i="71"/>
  <c r="F20" i="71"/>
  <c r="I27" i="71"/>
  <c r="I46" i="71"/>
  <c r="I43" i="71"/>
  <c r="I40" i="71"/>
  <c r="I23" i="71"/>
  <c r="I45" i="71"/>
  <c r="I35" i="71"/>
  <c r="I28" i="71"/>
  <c r="I24" i="71"/>
  <c r="I38" i="71"/>
  <c r="I32" i="71"/>
  <c r="I11" i="71"/>
  <c r="I5" i="71" l="1"/>
  <c r="I6" i="71"/>
  <c r="I9" i="71"/>
  <c r="I7" i="71"/>
  <c r="I8" i="71"/>
  <c r="I10" i="71"/>
  <c r="I47" i="71"/>
  <c r="B3" i="71" l="1"/>
  <c r="L15" i="71" l="1"/>
  <c r="M15" i="71" s="1"/>
  <c r="L19" i="71"/>
  <c r="M19" i="71" s="1"/>
  <c r="J15" i="71" l="1"/>
  <c r="K15" i="71" s="1"/>
  <c r="J17" i="71"/>
  <c r="K17" i="71" s="1"/>
  <c r="J19" i="71"/>
  <c r="K19" i="71" s="1"/>
  <c r="J20" i="71"/>
  <c r="K20" i="71" s="1"/>
  <c r="J16" i="71"/>
  <c r="K16" i="71" s="1"/>
  <c r="J18" i="71"/>
  <c r="K18" i="71" s="1"/>
  <c r="L16" i="71"/>
  <c r="L20" i="71"/>
  <c r="L18" i="71"/>
  <c r="L17" i="71"/>
  <c r="I15" i="74" l="1"/>
  <c r="I11" i="74"/>
  <c r="K48" i="71"/>
  <c r="K52" i="71" s="1"/>
  <c r="M18" i="71"/>
  <c r="M16" i="71"/>
  <c r="M17" i="71"/>
  <c r="N19" i="71"/>
  <c r="N15" i="71"/>
  <c r="M20" i="71"/>
  <c r="I14" i="74" l="1"/>
  <c r="I13" i="74"/>
  <c r="H5" i="69"/>
  <c r="I16" i="74"/>
  <c r="I12" i="74"/>
  <c r="I6" i="74"/>
  <c r="I10" i="74"/>
  <c r="I8" i="74"/>
  <c r="G5" i="69"/>
  <c r="G4" i="69" s="1"/>
  <c r="I7" i="74"/>
  <c r="K54" i="71"/>
  <c r="O54" i="71" s="1"/>
  <c r="I54" i="71" s="1"/>
  <c r="P54" i="71" s="1"/>
  <c r="K63" i="71"/>
  <c r="O63" i="71" s="1"/>
  <c r="K61" i="71"/>
  <c r="O61" i="71" s="1"/>
  <c r="N18" i="71"/>
  <c r="N20" i="71"/>
  <c r="N16" i="71"/>
  <c r="O15" i="71"/>
  <c r="H15" i="71"/>
  <c r="M48" i="71"/>
  <c r="N17" i="71"/>
  <c r="O19" i="71"/>
  <c r="I19" i="71" s="1"/>
  <c r="H19" i="71"/>
  <c r="I9" i="74"/>
  <c r="F8" i="69" l="1"/>
  <c r="F10" i="69" s="1"/>
  <c r="G8" i="70"/>
  <c r="H4" i="69"/>
  <c r="K57" i="71"/>
  <c r="O57" i="71" s="1"/>
  <c r="I57" i="71" s="1"/>
  <c r="P57" i="71" s="1"/>
  <c r="K59" i="71"/>
  <c r="O59" i="71" s="1"/>
  <c r="I59" i="71" s="1"/>
  <c r="P59" i="71" s="1"/>
  <c r="O17" i="71"/>
  <c r="I17" i="71" s="1"/>
  <c r="H17" i="71"/>
  <c r="O16" i="71"/>
  <c r="I16" i="71" s="1"/>
  <c r="H16" i="71"/>
  <c r="O18" i="71"/>
  <c r="I18" i="71" s="1"/>
  <c r="H18" i="71"/>
  <c r="I15" i="71"/>
  <c r="M52" i="71"/>
  <c r="O20" i="71"/>
  <c r="I20" i="71" s="1"/>
  <c r="H20" i="71"/>
  <c r="G4" i="70" l="1"/>
  <c r="F9" i="69"/>
  <c r="F17" i="69"/>
  <c r="K67" i="71"/>
  <c r="O67" i="71" s="1"/>
  <c r="I67" i="71" s="1"/>
  <c r="K69" i="71"/>
  <c r="O69" i="71" s="1"/>
  <c r="I69" i="71" s="1"/>
  <c r="P69" i="71" s="1"/>
  <c r="O48" i="71"/>
  <c r="I5" i="69" l="1"/>
  <c r="I4" i="69" s="1"/>
  <c r="I55" i="71"/>
  <c r="O52" i="71"/>
  <c r="I52" i="71" s="1"/>
  <c r="I48" i="71"/>
  <c r="F5" i="69" l="1"/>
  <c r="K71" i="71"/>
  <c r="O71" i="71" s="1"/>
  <c r="I71" i="71" s="1"/>
  <c r="P71" i="71" s="1"/>
  <c r="K73" i="71" l="1"/>
  <c r="O73" i="71" s="1"/>
  <c r="I73" i="71" s="1"/>
  <c r="P73" i="71" s="1"/>
  <c r="I74" i="71" l="1"/>
  <c r="K76" i="71" s="1"/>
  <c r="O76" i="71" s="1"/>
  <c r="I76" i="71" s="1"/>
  <c r="P76" i="71" s="1"/>
  <c r="I77" i="71" l="1"/>
  <c r="I78" i="71" s="1"/>
  <c r="G11" i="70" l="1"/>
  <c r="G7" i="70" l="1"/>
  <c r="G20" i="70" l="1"/>
  <c r="F4" i="69"/>
  <c r="F16" i="69" l="1"/>
  <c r="G9" i="70"/>
  <c r="G10" i="70" s="1"/>
  <c r="G13" i="70" s="1"/>
  <c r="G12" i="70" l="1"/>
  <c r="G23" i="70"/>
  <c r="C45" i="17" l="1"/>
  <c r="O34" i="70"/>
  <c r="O35" i="70" s="1"/>
</calcChain>
</file>

<file path=xl/sharedStrings.xml><?xml version="1.0" encoding="utf-8"?>
<sst xmlns="http://schemas.openxmlformats.org/spreadsheetml/2006/main" count="570" uniqueCount="283">
  <si>
    <t>원 수</t>
    <phoneticPr fontId="2" type="noConversion"/>
  </si>
  <si>
    <t>단 위</t>
    <phoneticPr fontId="2" type="noConversion"/>
  </si>
  <si>
    <t>구분</t>
    <phoneticPr fontId="2" type="noConversion"/>
  </si>
  <si>
    <t>비  고</t>
    <phoneticPr fontId="2" type="noConversion"/>
  </si>
  <si>
    <t>횡단보도</t>
    <phoneticPr fontId="2" type="noConversion"/>
  </si>
  <si>
    <t>청색</t>
    <phoneticPr fontId="2" type="noConversion"/>
  </si>
  <si>
    <t>백색</t>
    <phoneticPr fontId="2" type="noConversion"/>
  </si>
  <si>
    <t>황색</t>
    <phoneticPr fontId="2" type="noConversion"/>
  </si>
  <si>
    <t>P3-R5</t>
    <phoneticPr fontId="2" type="noConversion"/>
  </si>
  <si>
    <t>P3-R4</t>
    <phoneticPr fontId="2" type="noConversion"/>
  </si>
  <si>
    <t>P7-R5</t>
    <phoneticPr fontId="2" type="noConversion"/>
  </si>
  <si>
    <t>융착성도료(파선)</t>
    <phoneticPr fontId="2" type="noConversion"/>
  </si>
  <si>
    <t>융착성도료(실선)</t>
    <phoneticPr fontId="2" type="noConversion"/>
  </si>
  <si>
    <t>P7-R4</t>
    <phoneticPr fontId="2" type="noConversion"/>
  </si>
  <si>
    <t>분홍색</t>
    <phoneticPr fontId="2" type="noConversion"/>
  </si>
  <si>
    <t>식</t>
    <phoneticPr fontId="2" type="noConversion"/>
  </si>
  <si>
    <t>산재보험료</t>
    <phoneticPr fontId="2" type="noConversion"/>
  </si>
  <si>
    <t>노인장기요양보험료</t>
    <phoneticPr fontId="2" type="noConversion"/>
  </si>
  <si>
    <t>공급가액</t>
    <phoneticPr fontId="2" type="noConversion"/>
  </si>
  <si>
    <t>단위</t>
    <phoneticPr fontId="2" type="noConversion"/>
  </si>
  <si>
    <t>비고</t>
    <phoneticPr fontId="2" type="noConversion"/>
  </si>
  <si>
    <t>등급</t>
    <phoneticPr fontId="2" type="noConversion"/>
  </si>
  <si>
    <t>색상</t>
    <phoneticPr fontId="2" type="noConversion"/>
  </si>
  <si>
    <t>합계</t>
    <phoneticPr fontId="2" type="noConversion"/>
  </si>
  <si>
    <t>자재</t>
    <phoneticPr fontId="2" type="noConversion"/>
  </si>
  <si>
    <t>소계</t>
    <phoneticPr fontId="2" type="noConversion"/>
  </si>
  <si>
    <t>공종</t>
  </si>
  <si>
    <t>단위</t>
  </si>
  <si>
    <t>노무비</t>
  </si>
  <si>
    <t>재료비</t>
  </si>
  <si>
    <t/>
  </si>
  <si>
    <t>부대공</t>
    <phoneticPr fontId="2" type="noConversion"/>
  </si>
  <si>
    <t>간접노무비</t>
  </si>
  <si>
    <t>%</t>
  </si>
  <si>
    <t>산재보험료</t>
  </si>
  <si>
    <t>고용보험료</t>
  </si>
  <si>
    <t>국민건강보험료</t>
    <phoneticPr fontId="2" type="noConversion"/>
  </si>
  <si>
    <t>국민연금보험료</t>
    <phoneticPr fontId="2" type="noConversion"/>
  </si>
  <si>
    <t>노인장기요양보험료</t>
  </si>
  <si>
    <t>산업안전보건관리비</t>
  </si>
  <si>
    <t>기타경비</t>
  </si>
  <si>
    <t>순공사원가</t>
  </si>
  <si>
    <t>일반관리비</t>
  </si>
  <si>
    <t>이윤</t>
  </si>
  <si>
    <t>총원가</t>
  </si>
  <si>
    <t>부가가치세</t>
  </si>
  <si>
    <t>도급액</t>
  </si>
  <si>
    <t>총공사비</t>
  </si>
  <si>
    <t>구분</t>
  </si>
  <si>
    <t>요율</t>
  </si>
  <si>
    <t>1</t>
  </si>
  <si>
    <t>2</t>
  </si>
  <si>
    <t>작업설.부산물등(△)</t>
  </si>
  <si>
    <t>3</t>
  </si>
  <si>
    <t>A</t>
  </si>
  <si>
    <t>( 1 + 2 + 3 )</t>
    <phoneticPr fontId="2" type="noConversion"/>
  </si>
  <si>
    <t>4</t>
  </si>
  <si>
    <t>5</t>
  </si>
  <si>
    <t>B</t>
  </si>
  <si>
    <t>( 4 + 5 )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</si>
  <si>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</si>
  <si>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</si>
  <si>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</si>
  <si>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</si>
  <si>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</si>
  <si>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</si>
  <si>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</si>
  <si>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</si>
  <si>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</si>
  <si>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( A + 4 ) × 0.0293</t>
    <phoneticPr fontId="2" type="noConversion"/>
  </si>
  <si>
    <t>15</t>
  </si>
  <si>
    <t>16</t>
  </si>
  <si>
    <t>하도급대금지급보증수수료</t>
  </si>
  <si>
    <t>17</t>
  </si>
  <si>
    <t>18</t>
  </si>
  <si>
    <t>C</t>
  </si>
  <si>
    <t>( 6:18 )</t>
    <phoneticPr fontId="2" type="noConversion"/>
  </si>
  <si>
    <t>D</t>
  </si>
  <si>
    <t>( A + B + C )</t>
    <phoneticPr fontId="2" type="noConversion"/>
  </si>
  <si>
    <t>E</t>
  </si>
  <si>
    <t>( D ) × 0.06</t>
    <phoneticPr fontId="2" type="noConversion"/>
  </si>
  <si>
    <t>F</t>
  </si>
  <si>
    <t>G</t>
  </si>
  <si>
    <t>( D + E + F )</t>
    <phoneticPr fontId="2" type="noConversion"/>
  </si>
  <si>
    <t>H</t>
  </si>
  <si>
    <t>( G ) × 0.1</t>
    <phoneticPr fontId="2" type="noConversion"/>
  </si>
  <si>
    <t>가. 노면표시 도색 및 제거</t>
    <phoneticPr fontId="2" type="noConversion"/>
  </si>
  <si>
    <t>나. 부대공</t>
    <phoneticPr fontId="2" type="noConversion"/>
  </si>
  <si>
    <t>현수막(0.9*6)</t>
    <phoneticPr fontId="2" type="noConversion"/>
  </si>
  <si>
    <t>EA</t>
    <phoneticPr fontId="2" type="noConversion"/>
  </si>
  <si>
    <t>규격</t>
    <phoneticPr fontId="2" type="noConversion"/>
  </si>
  <si>
    <t>색상</t>
    <phoneticPr fontId="2" type="noConversion"/>
  </si>
  <si>
    <t>종류</t>
    <phoneticPr fontId="2" type="noConversion"/>
  </si>
  <si>
    <t>총      액</t>
    <phoneticPr fontId="2" type="noConversion"/>
  </si>
  <si>
    <t>노  무  비</t>
    <phoneticPr fontId="2" type="noConversion"/>
  </si>
  <si>
    <t>재  료  비</t>
    <phoneticPr fontId="2" type="noConversion"/>
  </si>
  <si>
    <t>산  출  경  비</t>
    <phoneticPr fontId="2" type="noConversion"/>
  </si>
  <si>
    <t>단  가</t>
    <phoneticPr fontId="2" type="noConversion"/>
  </si>
  <si>
    <t>금   액</t>
    <phoneticPr fontId="2" type="noConversion"/>
  </si>
  <si>
    <t>융착성
도료
신설</t>
    <phoneticPr fontId="2" type="noConversion"/>
  </si>
  <si>
    <t>실  선</t>
    <phoneticPr fontId="2" type="noConversion"/>
  </si>
  <si>
    <t>m</t>
    <phoneticPr fontId="2" type="noConversion"/>
  </si>
  <si>
    <t>제1호표</t>
    <phoneticPr fontId="2" type="noConversion"/>
  </si>
  <si>
    <t>파  선</t>
    <phoneticPr fontId="2" type="noConversion"/>
  </si>
  <si>
    <t>제2호표</t>
    <phoneticPr fontId="2" type="noConversion"/>
  </si>
  <si>
    <t>제3호표</t>
  </si>
  <si>
    <t>문자,기호</t>
    <phoneticPr fontId="2" type="noConversion"/>
  </si>
  <si>
    <t>제4호표</t>
  </si>
  <si>
    <t>제5호표</t>
  </si>
  <si>
    <t>제6호표</t>
  </si>
  <si>
    <t>제7호표</t>
  </si>
  <si>
    <t>제8호표</t>
  </si>
  <si>
    <t>융착성
도료
재도색</t>
    <phoneticPr fontId="2" type="noConversion"/>
  </si>
  <si>
    <t>제15호표</t>
  </si>
  <si>
    <t>제16호표</t>
  </si>
  <si>
    <t>상온
경화형
신설</t>
    <phoneticPr fontId="2" type="noConversion"/>
  </si>
  <si>
    <t>상온
경화형
재도색</t>
    <phoneticPr fontId="2" type="noConversion"/>
  </si>
  <si>
    <t>수용성
페인트
재도색</t>
    <phoneticPr fontId="2" type="noConversion"/>
  </si>
  <si>
    <t>P4-R5</t>
    <phoneticPr fontId="2" type="noConversion"/>
  </si>
  <si>
    <t>P4-R4</t>
    <phoneticPr fontId="2" type="noConversion"/>
  </si>
  <si>
    <t>차선제거</t>
    <phoneticPr fontId="2" type="noConversion"/>
  </si>
  <si>
    <t>공종계</t>
    <phoneticPr fontId="2" type="noConversion"/>
  </si>
  <si>
    <t>EA</t>
    <phoneticPr fontId="2" type="noConversion"/>
  </si>
  <si>
    <t>나. 간접노무비</t>
    <phoneticPr fontId="2" type="noConversion"/>
  </si>
  <si>
    <t>X</t>
    <phoneticPr fontId="44" type="noConversion"/>
  </si>
  <si>
    <t>=</t>
    <phoneticPr fontId="44" type="noConversion"/>
  </si>
  <si>
    <t>다. 경비</t>
    <phoneticPr fontId="2" type="noConversion"/>
  </si>
  <si>
    <t>고용보험료</t>
    <phoneticPr fontId="2" type="noConversion"/>
  </si>
  <si>
    <t>국민건강보험료</t>
    <phoneticPr fontId="2" type="noConversion"/>
  </si>
  <si>
    <t>산업안전보건관리비</t>
    <phoneticPr fontId="2" type="noConversion"/>
  </si>
  <si>
    <t>기타경비</t>
    <phoneticPr fontId="2" type="noConversion"/>
  </si>
  <si>
    <t>라. 일반관리비</t>
    <phoneticPr fontId="2" type="noConversion"/>
  </si>
  <si>
    <t>마. 이윤</t>
    <phoneticPr fontId="2" type="noConversion"/>
  </si>
  <si>
    <t>부가가치세</t>
    <phoneticPr fontId="2" type="noConversion"/>
  </si>
  <si>
    <t>도 급 액</t>
    <phoneticPr fontId="2" type="noConversion"/>
  </si>
  <si>
    <t>총공사비</t>
    <phoneticPr fontId="2" type="noConversion"/>
  </si>
  <si>
    <t>(1,000원이하 절사)</t>
    <phoneticPr fontId="2" type="noConversion"/>
  </si>
  <si>
    <t>착 공 일 로 부 터</t>
    <phoneticPr fontId="2" type="noConversion"/>
  </si>
  <si>
    <t>수량</t>
    <phoneticPr fontId="2" type="noConversion"/>
  </si>
  <si>
    <t>처
장</t>
    <phoneticPr fontId="2" type="noConversion"/>
  </si>
  <si>
    <t>팀
장</t>
    <phoneticPr fontId="2" type="noConversion"/>
  </si>
  <si>
    <t>심
사
자</t>
    <phoneticPr fontId="2" type="noConversion"/>
  </si>
  <si>
    <t>설
계
자</t>
    <phoneticPr fontId="2" type="noConversion"/>
  </si>
  <si>
    <t>위치도</t>
    <phoneticPr fontId="2" type="noConversion"/>
  </si>
  <si>
    <t>공종</t>
    <phoneticPr fontId="2" type="noConversion"/>
  </si>
  <si>
    <t>설계설명서</t>
    <phoneticPr fontId="2" type="noConversion"/>
  </si>
  <si>
    <t>1.</t>
    <phoneticPr fontId="2" type="noConversion"/>
  </si>
  <si>
    <t>공사명</t>
    <phoneticPr fontId="2" type="noConversion"/>
  </si>
  <si>
    <t>2.</t>
    <phoneticPr fontId="2" type="noConversion"/>
  </si>
  <si>
    <t>위치</t>
    <phoneticPr fontId="2" type="noConversion"/>
  </si>
  <si>
    <t>3.</t>
    <phoneticPr fontId="2" type="noConversion"/>
  </si>
  <si>
    <t>목적</t>
    <phoneticPr fontId="2" type="noConversion"/>
  </si>
  <si>
    <t>4.</t>
    <phoneticPr fontId="2" type="noConversion"/>
  </si>
  <si>
    <t>공사개요</t>
    <phoneticPr fontId="2" type="noConversion"/>
  </si>
  <si>
    <t>5.</t>
    <phoneticPr fontId="2" type="noConversion"/>
  </si>
  <si>
    <t>공사기간</t>
    <phoneticPr fontId="2" type="noConversion"/>
  </si>
  <si>
    <t>:</t>
    <phoneticPr fontId="2" type="noConversion"/>
  </si>
  <si>
    <t>○</t>
    <phoneticPr fontId="2" type="noConversion"/>
  </si>
  <si>
    <t>도색공</t>
    <phoneticPr fontId="2" type="noConversion"/>
  </si>
  <si>
    <t>부대공</t>
    <phoneticPr fontId="2" type="noConversion"/>
  </si>
  <si>
    <t>현장조사/작업준비</t>
    <phoneticPr fontId="2" type="noConversion"/>
  </si>
  <si>
    <t>6.</t>
    <phoneticPr fontId="2" type="noConversion"/>
  </si>
  <si>
    <t>예정공정표</t>
    <phoneticPr fontId="2" type="noConversion"/>
  </si>
  <si>
    <t>준공</t>
    <phoneticPr fontId="2" type="noConversion"/>
  </si>
  <si>
    <t>재
료
비</t>
    <phoneticPr fontId="2" type="noConversion"/>
  </si>
  <si>
    <t>노
무
비</t>
    <phoneticPr fontId="2" type="noConversion"/>
  </si>
  <si>
    <t>경
비</t>
    <phoneticPr fontId="2" type="noConversion"/>
  </si>
  <si>
    <t>순
공
사
원
가</t>
    <phoneticPr fontId="2" type="noConversion"/>
  </si>
  <si>
    <t>비목</t>
    <phoneticPr fontId="2" type="noConversion"/>
  </si>
  <si>
    <t>금액</t>
    <phoneticPr fontId="2" type="noConversion"/>
  </si>
  <si>
    <t>산출근거</t>
    <phoneticPr fontId="2" type="noConversion"/>
  </si>
  <si>
    <t>I</t>
    <phoneticPr fontId="2" type="noConversion"/>
  </si>
  <si>
    <t>J</t>
    <phoneticPr fontId="2" type="noConversion"/>
  </si>
  <si>
    <t>K</t>
    <phoneticPr fontId="2" type="noConversion"/>
  </si>
  <si>
    <t>L</t>
    <phoneticPr fontId="2" type="noConversion"/>
  </si>
  <si>
    <t>M</t>
    <phoneticPr fontId="2" type="noConversion"/>
  </si>
  <si>
    <t>( G + H + I )</t>
    <phoneticPr fontId="2" type="noConversion"/>
  </si>
  <si>
    <t>원가계산서</t>
    <phoneticPr fontId="2" type="noConversion"/>
  </si>
  <si>
    <t>( B + C + E )  × 0.15</t>
    <phoneticPr fontId="2" type="noConversion"/>
  </si>
  <si>
    <t>내역서총괄표</t>
    <phoneticPr fontId="2" type="noConversion"/>
  </si>
  <si>
    <t>품명</t>
    <phoneticPr fontId="2" type="noConversion"/>
  </si>
  <si>
    <t>규격</t>
    <phoneticPr fontId="2" type="noConversion"/>
  </si>
  <si>
    <t>수량</t>
    <phoneticPr fontId="2" type="noConversion"/>
  </si>
  <si>
    <t>합계</t>
    <phoneticPr fontId="2" type="noConversion"/>
  </si>
  <si>
    <t>경비</t>
    <phoneticPr fontId="2" type="noConversion"/>
  </si>
  <si>
    <t>비고</t>
    <phoneticPr fontId="2" type="noConversion"/>
  </si>
  <si>
    <t>설계내역서</t>
    <phoneticPr fontId="38" type="noConversion"/>
  </si>
  <si>
    <t>경비</t>
    <phoneticPr fontId="38" type="noConversion"/>
  </si>
  <si>
    <t>순공사비</t>
    <phoneticPr fontId="2" type="noConversion"/>
  </si>
  <si>
    <t>단 가</t>
    <phoneticPr fontId="2" type="noConversion"/>
  </si>
  <si>
    <t>현수막(0.9m×6m)</t>
    <phoneticPr fontId="2" type="noConversion"/>
  </si>
  <si>
    <t>단가</t>
    <phoneticPr fontId="38" type="noConversion"/>
  </si>
  <si>
    <t>금액</t>
    <phoneticPr fontId="38" type="noConversion"/>
  </si>
  <si>
    <t>단가</t>
    <phoneticPr fontId="27" type="noConversion"/>
  </si>
  <si>
    <t>( 4 ) × 0.045</t>
    <phoneticPr fontId="2" type="noConversion"/>
  </si>
  <si>
    <t>품질시험비</t>
    <phoneticPr fontId="2" type="noConversion"/>
  </si>
  <si>
    <t>품질시험비</t>
    <phoneticPr fontId="2" type="noConversion"/>
  </si>
  <si>
    <t>직접재료비</t>
    <phoneticPr fontId="2" type="noConversion"/>
  </si>
  <si>
    <t>간접재료비</t>
    <phoneticPr fontId="2" type="noConversion"/>
  </si>
  <si>
    <t>소계</t>
    <phoneticPr fontId="2" type="noConversion"/>
  </si>
  <si>
    <t>직접노무비</t>
    <phoneticPr fontId="2" type="noConversion"/>
  </si>
  <si>
    <t>간접노무비</t>
    <phoneticPr fontId="2" type="noConversion"/>
  </si>
  <si>
    <t>산출경비</t>
    <phoneticPr fontId="2" type="noConversion"/>
  </si>
  <si>
    <t>산재보험료</t>
    <phoneticPr fontId="2" type="noConversion"/>
  </si>
  <si>
    <t>고용보험료</t>
    <phoneticPr fontId="2" type="noConversion"/>
  </si>
  <si>
    <t>건강보험료</t>
    <phoneticPr fontId="2" type="noConversion"/>
  </si>
  <si>
    <t>연금보험료</t>
    <phoneticPr fontId="2" type="noConversion"/>
  </si>
  <si>
    <t>퇴직공제부금비</t>
    <phoneticPr fontId="2" type="noConversion"/>
  </si>
  <si>
    <t>노인장기요양보험료</t>
    <phoneticPr fontId="2" type="noConversion"/>
  </si>
  <si>
    <t>산업안전보건관리비</t>
    <phoneticPr fontId="2" type="noConversion"/>
  </si>
  <si>
    <t>환경보전비</t>
    <phoneticPr fontId="2" type="noConversion"/>
  </si>
  <si>
    <t>공사이행보증수수료</t>
    <phoneticPr fontId="2" type="noConversion"/>
  </si>
  <si>
    <t>기타경비</t>
    <phoneticPr fontId="2" type="noConversion"/>
  </si>
  <si>
    <t>순공사원가</t>
    <phoneticPr fontId="2" type="noConversion"/>
  </si>
  <si>
    <t>일반관리비</t>
    <phoneticPr fontId="2" type="noConversion"/>
  </si>
  <si>
    <t>이윤</t>
    <phoneticPr fontId="2" type="noConversion"/>
  </si>
  <si>
    <t>총원가</t>
    <phoneticPr fontId="2" type="noConversion"/>
  </si>
  <si>
    <t>부가가치세</t>
    <phoneticPr fontId="2" type="noConversion"/>
  </si>
  <si>
    <t>도급액</t>
    <phoneticPr fontId="2" type="noConversion"/>
  </si>
  <si>
    <t>관급자재대</t>
    <phoneticPr fontId="2" type="noConversion"/>
  </si>
  <si>
    <t>폐기물처리비</t>
    <phoneticPr fontId="2" type="noConversion"/>
  </si>
  <si>
    <t>총공사비</t>
    <phoneticPr fontId="2" type="noConversion"/>
  </si>
  <si>
    <t>건설기계대여금지급보증서발급액</t>
    <phoneticPr fontId="2" type="noConversion"/>
  </si>
  <si>
    <t>( J + K + L ) (천단위 미만 절사)</t>
    <phoneticPr fontId="2" type="noConversion"/>
  </si>
  <si>
    <t>천단위
미만 절사</t>
    <phoneticPr fontId="2" type="noConversion"/>
  </si>
  <si>
    <t>노면표시 도색 및 제거</t>
    <phoneticPr fontId="2" type="noConversion"/>
  </si>
  <si>
    <t>재료비</t>
    <phoneticPr fontId="38" type="noConversion"/>
  </si>
  <si>
    <t>노무비</t>
    <phoneticPr fontId="38" type="noConversion"/>
  </si>
  <si>
    <t>○ 공사개요 :</t>
    <phoneticPr fontId="2" type="noConversion"/>
  </si>
  <si>
    <t>▣</t>
    <phoneticPr fontId="2" type="noConversion"/>
  </si>
  <si>
    <t>노면표시 도색 및 제거</t>
    <phoneticPr fontId="2" type="noConversion"/>
  </si>
  <si>
    <t>인쇄본</t>
    <phoneticPr fontId="2" type="noConversion"/>
  </si>
  <si>
    <t>P3-R4</t>
    <phoneticPr fontId="2" type="noConversion"/>
  </si>
  <si>
    <t>m</t>
    <phoneticPr fontId="2" type="noConversion"/>
  </si>
  <si>
    <t>신설</t>
    <phoneticPr fontId="2" type="noConversion"/>
  </si>
  <si>
    <t>융착성도료(횡단보도)</t>
    <phoneticPr fontId="2" type="noConversion"/>
  </si>
  <si>
    <t>융착성도료(문자, 기호)</t>
    <phoneticPr fontId="2" type="noConversion"/>
  </si>
  <si>
    <t>P3-R5</t>
  </si>
  <si>
    <t>융착성도료(파선)</t>
    <phoneticPr fontId="2" type="noConversion"/>
  </si>
  <si>
    <t>재도색</t>
    <phoneticPr fontId="2" type="noConversion"/>
  </si>
  <si>
    <t>( B ) × 0.0370</t>
    <phoneticPr fontId="2" type="noConversion"/>
  </si>
  <si>
    <t>( 9 ) × 0.1152</t>
    <phoneticPr fontId="2" type="noConversion"/>
  </si>
  <si>
    <t>10일</t>
    <phoneticPr fontId="2" type="noConversion"/>
  </si>
  <si>
    <t>○</t>
    <phoneticPr fontId="2" type="noConversion"/>
  </si>
  <si>
    <t>상기 구간에 노면표시 도색공사를 시행하여 교통사고를 예방하고자 합니다.</t>
    <phoneticPr fontId="2" type="noConversion"/>
  </si>
  <si>
    <t>( 4 ) × 0.138</t>
    <phoneticPr fontId="2" type="noConversion"/>
  </si>
  <si>
    <t>( B ) × 0.0101</t>
    <phoneticPr fontId="2" type="noConversion"/>
  </si>
  <si>
    <t>( A + B ) × 0.083</t>
    <phoneticPr fontId="2" type="noConversion"/>
  </si>
  <si>
    <t>1. 상화북로(월촌고가교~제림아파트)</t>
    <phoneticPr fontId="2" type="noConversion"/>
  </si>
  <si>
    <t>2022년도</t>
    <phoneticPr fontId="2" type="noConversion"/>
  </si>
  <si>
    <t>퇴직공제부금비</t>
    <phoneticPr fontId="2" type="noConversion"/>
  </si>
  <si>
    <t>%</t>
    <phoneticPr fontId="2" type="noConversion"/>
  </si>
  <si>
    <t>환경보전비</t>
    <phoneticPr fontId="2" type="noConversion"/>
  </si>
  <si>
    <t>%</t>
    <phoneticPr fontId="2" type="noConversion"/>
  </si>
  <si>
    <t>( 4 ) × 0.023</t>
    <phoneticPr fontId="2" type="noConversion"/>
  </si>
  <si>
    <t>( 4 ) × 0.03495</t>
    <phoneticPr fontId="2" type="noConversion"/>
  </si>
  <si>
    <t>상화북로(월촌고가교~제림아파트) 등 10개소 노면표시 도색공사</t>
    <phoneticPr fontId="2" type="noConversion"/>
  </si>
  <si>
    <t>2022년  1월 설계</t>
    <phoneticPr fontId="2" type="noConversion"/>
  </si>
  <si>
    <t>30일</t>
    <phoneticPr fontId="2" type="noConversion"/>
  </si>
  <si>
    <t>20일</t>
    <phoneticPr fontId="2" type="noConversion"/>
  </si>
  <si>
    <t>3일</t>
    <phoneticPr fontId="2" type="noConversion"/>
  </si>
  <si>
    <t>-</t>
    <phoneticPr fontId="2" type="noConversion"/>
  </si>
  <si>
    <t>준비기간(공사신고) : 3일</t>
    <phoneticPr fontId="2" type="noConversion"/>
  </si>
  <si>
    <t>비작업일수 : 9일</t>
    <phoneticPr fontId="2" type="noConversion"/>
  </si>
  <si>
    <t>상화북로(월촌고가교~제림아파트) 등 10개소</t>
    <phoneticPr fontId="2" type="noConversion"/>
  </si>
  <si>
    <t>2. 성서동로(이마트성서점~성서초교)</t>
    <phoneticPr fontId="2" type="noConversion"/>
  </si>
  <si>
    <t>3. 호산동로(이마트물류센터~희성전자)</t>
    <phoneticPr fontId="2" type="noConversion"/>
  </si>
  <si>
    <t>4. 도원로(상화로~도원네거리)</t>
    <phoneticPr fontId="2" type="noConversion"/>
  </si>
  <si>
    <t>5. 각산푸르지오 1단지 남편</t>
    <phoneticPr fontId="2" type="noConversion"/>
  </si>
  <si>
    <t>6. 상화로(LH대구경북본부~상인체육공원)</t>
    <phoneticPr fontId="2" type="noConversion"/>
  </si>
  <si>
    <t>7. 상화로(수목원삼거리 동편)</t>
    <phoneticPr fontId="2" type="noConversion"/>
  </si>
  <si>
    <t>8. 율하서로(금호강변로~e편한세상세계육상선수촌1단지아파트 정문)</t>
    <phoneticPr fontId="2" type="noConversion"/>
  </si>
  <si>
    <t>9. 아양로(팔공신협~파티마삼거리)</t>
    <phoneticPr fontId="2" type="noConversion"/>
  </si>
  <si>
    <t>10. 성서공단북로(희성네거리~삼성전자대구물류센터 앞 교차로)</t>
    <phoneticPr fontId="2" type="noConversion"/>
  </si>
  <si>
    <t xml:space="preserve">                                               횡단보도 L=12,373m, 문자기호 L=6,835m</t>
    <phoneticPr fontId="2" type="noConversion"/>
  </si>
  <si>
    <t>융착성 도료 황색 (P3-R4) 재도색 : 실선 L=5,730m, 파선 L=3,201m</t>
    <phoneticPr fontId="2" type="noConversion"/>
  </si>
  <si>
    <t>융착성 도료 백색 (P3-R5) 재도색 : 실선 L=1,173m, 파선 L=8,892m,</t>
    <phoneticPr fontId="2" type="noConversion"/>
  </si>
  <si>
    <t xml:space="preserve">                                    횡단보도 L=12,373m, 문자기호 L=6,835m</t>
    <phoneticPr fontId="2" type="noConversion"/>
  </si>
  <si>
    <t>작업일수 : 31일</t>
    <phoneticPr fontId="2" type="noConversion"/>
  </si>
  <si>
    <t>43일</t>
    <phoneticPr fontId="2" type="noConversion"/>
  </si>
  <si>
    <t>( A+4+6 ) × 0.008</t>
    <phoneticPr fontId="2" type="noConversion"/>
  </si>
  <si>
    <t>착공일로부터 43일간으로 한다.</t>
    <phoneticPr fontId="2" type="noConversion"/>
  </si>
  <si>
    <t>융착성 도료 백색 (P3-R5) 재도색 : 실선 L=1,173m, 파선 L=8,992m,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</si>
</sst>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4">
    <numFmt numFmtId="42" formatCode="_-&quot;₩&quot;* #,##0_-;\-&quot;₩&quot;* #,##0_-;_-&quot;₩&quot;* &quot;-&quot;_-;_-@_-"/>
    <numFmt numFmtId="41" formatCode="_-* #,##0_-;\-* #,##0_-;_-* &quot;-&quot;_-;_-@_-"/>
    <numFmt numFmtId="44" formatCode="_-&quot;₩&quot;* #,##0.00_-;\-&quot;₩&quot;* #,##0.00_-;_-&quot;₩&quot;* &quot;-&quot;??_-;_-@_-"/>
    <numFmt numFmtId="43" formatCode="_-* #,##0.00_-;\-* #,##0.00_-;_-* &quot;-&quot;??_-;_-@_-"/>
    <numFmt numFmtId="176" formatCode="#,##0.0_%&quot;₩&quot;&quot;₩&quot;&quot;₩&quot;&quot;₩&quot;&quot;₩&quot;&quot;₩&quot;&quot;₩&quot;&quot;₩&quot;&quot;₩&quot;&quot;₩&quot;&quot;₩&quot;&quot;₩&quot;&quot;₩&quot;\);[Red]&quot;₩&quot;&quot;₩&quot;&quot;₩&quot;&quot;₩&quot;&quot;₩&quot;&quot;₩&quot;&quot;₩&quot;&quot;₩&quot;&quot;₩&quot;&quot;₩&quot;&quot;₩&quot;&quot;₩&quot;&quot;₩&quot;\(#,##0.0%&quot;₩&quot;&quot;₩&quot;&quot;₩&quot;&quot;₩&quot;&quot;₩&quot;&quot;₩&quot;&quot;₩&quot;&quot;₩&quot;&quot;₩&quot;&quot;₩&quot;&quot;₩&quot;&quot;₩&quot;&quot;₩&quot;\)"/>
    <numFmt numFmtId="177" formatCode="&quot;₩&quot;#,##0;\(&quot;₩&quot;#,##0.00\)"/>
    <numFmt numFmtId="178" formatCode="#,##0;\(#,##0\)"/>
    <numFmt numFmtId="179" formatCode="_-* #,##0\ _k_r_-;\-* #,##0\ _k_r_-;_-* &quot;-&quot;\ _k_r_-;_-@_-"/>
    <numFmt numFmtId="180" formatCode="#,##0.\]0"/>
    <numFmt numFmtId="183" formatCode="#,##0_ "/>
    <numFmt numFmtId="184" formatCode="0.0%"/>
    <numFmt numFmtId="186" formatCode="#,##0_);[Red]\(#,##0\)"/>
    <numFmt numFmtId="190" formatCode="0.00_);[Red]\(0.00\)"/>
    <numFmt numFmtId="192" formatCode="0_);[Red]\(0\)"/>
    <numFmt numFmtId="193" formatCode="\ \ @"/>
    <numFmt numFmtId="194" formatCode="&quot;₩&quot;#,##0"/>
    <numFmt numFmtId="196" formatCode="&quot;₩&quot;#,##0;&quot;₩&quot;&quot;₩&quot;&quot;₩&quot;&quot;₩&quot;\-#,##0"/>
    <numFmt numFmtId="197" formatCode="#,##0;[Red]&quot;-&quot;#,##0"/>
    <numFmt numFmtId="198" formatCode="&quot;₩&quot;#,##0;[Red]&quot;₩&quot;&quot;₩&quot;&quot;₩&quot;&quot;₩&quot;\-#,##0"/>
    <numFmt numFmtId="199" formatCode="_-* #,##0.00_-;&quot;₩&quot;&quot;₩&quot;\-* #,##0.00_-;_-* &quot;-&quot;??_-;_-@_-"/>
    <numFmt numFmtId="200" formatCode="_-&quot;₩&quot;* #,##0.00_-;&quot;₩&quot;&quot;₩&quot;\-&quot;₩&quot;* #,##0.00_-;_-&quot;₩&quot;* &quot;-&quot;??_-;_-@_-"/>
    <numFmt numFmtId="201" formatCode="&quot;₩&quot;#,##0.00;&quot;₩&quot;&quot;₩&quot;&quot;₩&quot;&quot;₩&quot;\-#,##0.00"/>
    <numFmt numFmtId="202" formatCode="&quot;제&quot;#&quot;호표&quot;"/>
    <numFmt numFmtId="203" formatCode="&quot;제&quot;#,##0&quot;호표&quot;"/>
    <numFmt numFmtId="205" formatCode="#,##0.0"/>
    <numFmt numFmtId="206" formatCode="0.000%"/>
    <numFmt numFmtId="207" formatCode="0.00_ "/>
    <numFmt numFmtId="208" formatCode="#,##0.000"/>
    <numFmt numFmtId="209" formatCode="#,##0.0000"/>
    <numFmt numFmtId="210" formatCode="#,##0.00000"/>
    <numFmt numFmtId="215" formatCode="_-* #,##0_-;\-* #,##0_-;_-* &quot;-&quot;??_-;_-@_-"/>
    <numFmt numFmtId="216" formatCode="#,##0.0_);[Red]\(#,##0.0\)"/>
    <numFmt numFmtId="217" formatCode="#,##0.00_);[Red]\(#,##0.00\)"/>
    <numFmt numFmtId="218" formatCode="#,##0.000_);[Red]\(#,##0.000\)"/>
  </numFmts>
  <fonts count="83">
    <font>
      <sz val="10"/>
      <name val="Arial Narrow"/>
      <family val="2"/>
    </font>
    <font>
      <sz val="10"/>
      <name val="Arial Narrow"/>
      <family val="2"/>
    </font>
    <font>
      <sz val="8"/>
      <name val="돋움"/>
      <family val="3"/>
      <charset val="129"/>
    </font>
    <font>
      <sz val="10"/>
      <name val="Arial"/>
      <family val="2"/>
    </font>
    <font>
      <sz val="12"/>
      <name val="돋움체"/>
      <family val="3"/>
      <charset val="129"/>
    </font>
    <font>
      <sz val="12"/>
      <name val="바탕체"/>
      <family val="1"/>
      <charset val="129"/>
    </font>
    <font>
      <sz val="10"/>
      <name val="명조"/>
      <family val="3"/>
      <charset val="129"/>
    </font>
    <font>
      <sz val="10"/>
      <name val="Helv"/>
      <family val="2"/>
    </font>
    <font>
      <u/>
      <sz val="9.9"/>
      <color indexed="36"/>
      <name val="돋움"/>
      <family val="3"/>
      <charset val="129"/>
    </font>
    <font>
      <sz val="14"/>
      <name val="뼻뮝"/>
      <family val="3"/>
      <charset val="129"/>
    </font>
    <font>
      <sz val="12"/>
      <name val="뼻뮝"/>
      <family val="3"/>
      <charset val="129"/>
    </font>
    <font>
      <sz val="11"/>
      <name val="돋움"/>
      <family val="3"/>
      <charset val="129"/>
    </font>
    <font>
      <sz val="11"/>
      <name val="μ¸¿o"/>
      <family val="3"/>
      <charset val="129"/>
    </font>
    <font>
      <b/>
      <sz val="10"/>
      <name val="Helv"/>
      <family val="2"/>
    </font>
    <font>
      <sz val="12"/>
      <name val="Arial"/>
      <family val="2"/>
    </font>
    <font>
      <sz val="10"/>
      <name val="Times New Roman"/>
      <family val="1"/>
    </font>
    <font>
      <sz val="10"/>
      <name val="MS Serif"/>
      <family val="1"/>
    </font>
    <font>
      <sz val="10"/>
      <color indexed="16"/>
      <name val="MS Serif"/>
      <family val="1"/>
    </font>
    <font>
      <sz val="8"/>
      <name val="Arial"/>
      <family val="2"/>
    </font>
    <font>
      <b/>
      <sz val="10"/>
      <name val="Arial"/>
      <family val="2"/>
    </font>
    <font>
      <b/>
      <sz val="12"/>
      <name val="Helv"/>
      <family val="2"/>
    </font>
    <font>
      <b/>
      <sz val="12"/>
      <name val="Arial"/>
      <family val="2"/>
    </font>
    <font>
      <b/>
      <sz val="11"/>
      <name val="Helv"/>
      <family val="2"/>
    </font>
    <font>
      <sz val="7"/>
      <name val="Small Fonts"/>
      <family val="2"/>
    </font>
    <font>
      <sz val="10"/>
      <name val="굴림체"/>
      <family val="3"/>
      <charset val="129"/>
    </font>
    <font>
      <sz val="8"/>
      <name val="Helv"/>
      <family val="2"/>
    </font>
    <font>
      <b/>
      <sz val="8"/>
      <color indexed="8"/>
      <name val="Helv"/>
      <family val="2"/>
    </font>
    <font>
      <sz val="18"/>
      <name val="제목바탕체"/>
      <family val="1"/>
      <charset val="129"/>
    </font>
    <font>
      <b/>
      <sz val="10"/>
      <name val="굴림체"/>
      <family val="3"/>
      <charset val="129"/>
    </font>
    <font>
      <b/>
      <sz val="1"/>
      <color indexed="8"/>
      <name val="Courier"/>
      <family val="3"/>
    </font>
    <font>
      <sz val="1"/>
      <color indexed="8"/>
      <name val="Courier"/>
      <family val="3"/>
    </font>
    <font>
      <sz val="14"/>
      <name val="뼻뮝"/>
      <family val="3"/>
      <charset val="129"/>
    </font>
    <font>
      <b/>
      <sz val="12"/>
      <color indexed="16"/>
      <name val="굴림체"/>
      <family val="3"/>
      <charset val="129"/>
    </font>
    <font>
      <sz val="12"/>
      <name val="¹UAAA¼"/>
      <family val="3"/>
      <charset val="129"/>
    </font>
    <font>
      <sz val="12"/>
      <name val="¹ÙÅÁÃ¼"/>
      <family val="1"/>
      <charset val="129"/>
    </font>
    <font>
      <sz val="11"/>
      <name val="µ¸¿ò"/>
      <family val="3"/>
      <charset val="129"/>
    </font>
    <font>
      <sz val="12"/>
      <name val="System"/>
      <family val="2"/>
      <charset val="129"/>
    </font>
    <font>
      <sz val="11"/>
      <name val="맑은 고딕"/>
      <family val="3"/>
      <charset val="129"/>
      <scheme val="minor"/>
    </font>
    <font>
      <u/>
      <sz val="11"/>
      <color indexed="36"/>
      <name val="돋움"/>
      <family val="3"/>
      <charset val="129"/>
    </font>
    <font>
      <b/>
      <sz val="12"/>
      <name val="굴림체"/>
      <family val="3"/>
      <charset val="129"/>
    </font>
    <font>
      <b/>
      <sz val="14"/>
      <name val="굴림체"/>
      <family val="3"/>
      <charset val="129"/>
    </font>
    <font>
      <sz val="11"/>
      <name val="굴림체"/>
      <family val="3"/>
      <charset val="129"/>
    </font>
    <font>
      <b/>
      <sz val="11"/>
      <name val="굴림체"/>
      <family val="3"/>
      <charset val="129"/>
    </font>
    <font>
      <sz val="12"/>
      <name val="굴림체"/>
      <family val="3"/>
      <charset val="129"/>
    </font>
    <font>
      <sz val="8"/>
      <name val="바탕"/>
      <family val="1"/>
      <charset val="129"/>
    </font>
    <font>
      <sz val="22"/>
      <color indexed="8"/>
      <name val="HY울릉도M"/>
      <family val="1"/>
      <charset val="129"/>
    </font>
    <font>
      <sz val="24"/>
      <color indexed="8"/>
      <name val="HY울릉도M"/>
      <family val="1"/>
      <charset val="129"/>
    </font>
    <font>
      <sz val="18"/>
      <name val="HY울릉도M"/>
      <family val="1"/>
      <charset val="129"/>
    </font>
    <font>
      <sz val="24"/>
      <name val="HY울릉도M"/>
      <family val="1"/>
      <charset val="129"/>
    </font>
    <font>
      <sz val="20"/>
      <name val="HY울릉도M"/>
      <family val="1"/>
      <charset val="129"/>
    </font>
    <font>
      <sz val="20"/>
      <color indexed="8"/>
      <name val="HY울릉도M"/>
      <family val="1"/>
      <charset val="129"/>
    </font>
    <font>
      <sz val="10"/>
      <name val="맑은 고딕"/>
      <family val="3"/>
      <charset val="129"/>
      <scheme val="minor"/>
    </font>
    <font>
      <b/>
      <sz val="18"/>
      <color indexed="8"/>
      <name val="맑은 고딕"/>
      <family val="3"/>
      <charset val="129"/>
      <scheme val="minor"/>
    </font>
    <font>
      <sz val="12"/>
      <color indexed="8"/>
      <name val="맑은 고딕"/>
      <family val="3"/>
      <charset val="129"/>
      <scheme val="minor"/>
    </font>
    <font>
      <b/>
      <u/>
      <sz val="22"/>
      <color indexed="8"/>
      <name val="맑은 고딕"/>
      <family val="3"/>
      <charset val="129"/>
      <scheme val="minor"/>
    </font>
    <font>
      <b/>
      <sz val="12"/>
      <color indexed="8"/>
      <name val="맑은 고딕"/>
      <family val="3"/>
      <charset val="129"/>
      <scheme val="minor"/>
    </font>
    <font>
      <b/>
      <sz val="36"/>
      <color indexed="8"/>
      <name val="맑은 고딕"/>
      <family val="3"/>
      <charset val="129"/>
      <scheme val="minor"/>
    </font>
    <font>
      <b/>
      <sz val="22"/>
      <color indexed="8"/>
      <name val="맑은 고딕"/>
      <family val="3"/>
      <charset val="129"/>
      <scheme val="minor"/>
    </font>
    <font>
      <b/>
      <u/>
      <sz val="14"/>
      <color indexed="8"/>
      <name val="맑은 고딕"/>
      <family val="3"/>
      <charset val="129"/>
      <scheme val="minor"/>
    </font>
    <font>
      <sz val="14"/>
      <color indexed="8"/>
      <name val="맑은 고딕"/>
      <family val="3"/>
      <charset val="129"/>
      <scheme val="minor"/>
    </font>
    <font>
      <b/>
      <u/>
      <sz val="18"/>
      <color indexed="8"/>
      <name val="맑은 고딕"/>
      <family val="3"/>
      <charset val="129"/>
      <scheme val="minor"/>
    </font>
    <font>
      <b/>
      <sz val="14"/>
      <color indexed="8"/>
      <name val="맑은 고딕"/>
      <family val="3"/>
      <charset val="129"/>
      <scheme val="minor"/>
    </font>
    <font>
      <b/>
      <u/>
      <sz val="20"/>
      <color indexed="8"/>
      <name val="맑은 고딕"/>
      <family val="3"/>
      <charset val="129"/>
      <scheme val="minor"/>
    </font>
    <font>
      <sz val="16"/>
      <color indexed="8"/>
      <name val="맑은 고딕"/>
      <family val="3"/>
      <charset val="129"/>
      <scheme val="minor"/>
    </font>
    <font>
      <b/>
      <sz val="16"/>
      <color indexed="8"/>
      <name val="맑은 고딕"/>
      <family val="3"/>
      <charset val="129"/>
      <scheme val="minor"/>
    </font>
    <font>
      <sz val="15"/>
      <color indexed="8"/>
      <name val="맑은 고딕"/>
      <family val="3"/>
      <charset val="129"/>
      <scheme val="minor"/>
    </font>
    <font>
      <sz val="18"/>
      <color indexed="8"/>
      <name val="맑은 고딕"/>
      <family val="3"/>
      <charset val="129"/>
      <scheme val="minor"/>
    </font>
    <font>
      <b/>
      <sz val="15"/>
      <color indexed="8"/>
      <name val="맑은 고딕"/>
      <family val="3"/>
      <charset val="129"/>
      <scheme val="minor"/>
    </font>
    <font>
      <sz val="20"/>
      <color indexed="8"/>
      <name val="맑은 고딕"/>
      <family val="3"/>
      <charset val="129"/>
      <scheme val="minor"/>
    </font>
    <font>
      <b/>
      <sz val="20"/>
      <color indexed="8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b/>
      <sz val="12"/>
      <name val="맑은 고딕"/>
      <family val="3"/>
      <charset val="129"/>
      <scheme val="minor"/>
    </font>
    <font>
      <b/>
      <sz val="26"/>
      <color indexed="8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sz val="9"/>
      <color indexed="8"/>
      <name val="맑은 고딕"/>
      <family val="3"/>
      <charset val="129"/>
      <scheme val="minor"/>
    </font>
    <font>
      <sz val="10"/>
      <color indexed="8"/>
      <name val="맑은 고딕"/>
      <family val="3"/>
      <charset val="129"/>
      <scheme val="minor"/>
    </font>
    <font>
      <sz val="10"/>
      <color rgb="FFFF0000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b/>
      <sz val="9"/>
      <name val="맑은 고딕"/>
      <family val="3"/>
      <charset val="129"/>
      <scheme val="minor"/>
    </font>
    <font>
      <b/>
      <sz val="8"/>
      <name val="맑은 고딕"/>
      <family val="3"/>
      <charset val="129"/>
      <scheme val="minor"/>
    </font>
    <font>
      <sz val="10"/>
      <name val="돋움"/>
      <family val="3"/>
      <charset val="129"/>
    </font>
    <font>
      <sz val="11"/>
      <color indexed="8"/>
      <name val="맑은 고딕"/>
      <family val="2"/>
      <scheme val="minor"/>
    </font>
    <font>
      <sz val="11"/>
      <color indexed="8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03">
    <xf numFmtId="0" fontId="0" fillId="0" borderId="0">
      <alignment vertical="center"/>
    </xf>
    <xf numFmtId="3" fontId="4" fillId="0" borderId="1"/>
    <xf numFmtId="40" fontId="5" fillId="0" borderId="2"/>
    <xf numFmtId="0" fontId="6" fillId="0" borderId="0" applyFont="0" applyFill="0" applyBorder="0" applyAlignment="0" applyProtection="0"/>
    <xf numFmtId="0" fontId="5" fillId="0" borderId="0"/>
    <xf numFmtId="0" fontId="5" fillId="0" borderId="0"/>
    <xf numFmtId="0" fontId="3" fillId="0" borderId="0" applyNumberFormat="0" applyFill="0" applyBorder="0" applyAlignment="0" applyProtection="0"/>
    <xf numFmtId="0" fontId="7" fillId="0" borderId="0"/>
    <xf numFmtId="0" fontId="7" fillId="0" borderId="0"/>
    <xf numFmtId="0" fontId="7" fillId="0" borderId="0"/>
    <xf numFmtId="3" fontId="4" fillId="0" borderId="1"/>
    <xf numFmtId="3" fontId="4" fillId="0" borderId="1"/>
    <xf numFmtId="196" fontId="5" fillId="0" borderId="0">
      <protection locked="0"/>
    </xf>
    <xf numFmtId="0" fontId="29" fillId="0" borderId="0">
      <protection locked="0"/>
    </xf>
    <xf numFmtId="0" fontId="29" fillId="0" borderId="0">
      <protection locked="0"/>
    </xf>
    <xf numFmtId="0" fontId="30" fillId="0" borderId="0">
      <protection locked="0"/>
    </xf>
    <xf numFmtId="0" fontId="30" fillId="0" borderId="0"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40" fontId="31" fillId="0" borderId="0" applyFont="0" applyFill="0" applyBorder="0" applyAlignment="0" applyProtection="0"/>
    <xf numFmtId="3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9" fontId="1" fillId="0" borderId="0" applyFont="0" applyFill="0" applyBorder="0" applyAlignment="0" applyProtection="0">
      <alignment vertical="center"/>
    </xf>
    <xf numFmtId="0" fontId="10" fillId="0" borderId="0"/>
    <xf numFmtId="197" fontId="32" fillId="0" borderId="0">
      <alignment vertical="center"/>
    </xf>
    <xf numFmtId="41" fontId="11" fillId="0" borderId="0" applyFont="0" applyFill="0" applyBorder="0" applyAlignment="0" applyProtection="0"/>
    <xf numFmtId="41" fontId="1" fillId="0" borderId="0" applyFont="0" applyFill="0" applyBorder="0" applyAlignment="0" applyProtection="0">
      <alignment vertical="center"/>
    </xf>
    <xf numFmtId="0" fontId="3" fillId="0" borderId="0"/>
    <xf numFmtId="4" fontId="30" fillId="0" borderId="0">
      <protection locked="0"/>
    </xf>
    <xf numFmtId="198" fontId="5" fillId="0" borderId="0">
      <protection locked="0"/>
    </xf>
    <xf numFmtId="0" fontId="5" fillId="0" borderId="0"/>
    <xf numFmtId="176" fontId="11" fillId="0" borderId="0" applyFont="0" applyFill="0" applyBorder="0" applyAlignment="0" applyProtection="0"/>
    <xf numFmtId="40" fontId="5" fillId="0" borderId="2"/>
    <xf numFmtId="0" fontId="5" fillId="0" borderId="0" applyFont="0" applyFill="0" applyBorder="0" applyAlignment="0" applyProtection="0"/>
    <xf numFmtId="42" fontId="11" fillId="0" borderId="0" applyFont="0" applyFill="0" applyBorder="0" applyAlignment="0" applyProtection="0"/>
    <xf numFmtId="42" fontId="11" fillId="0" borderId="0" applyFont="0" applyFill="0" applyBorder="0" applyAlignment="0" applyProtection="0"/>
    <xf numFmtId="199" fontId="5" fillId="0" borderId="0">
      <protection locked="0"/>
    </xf>
    <xf numFmtId="0" fontId="11" fillId="0" borderId="0"/>
    <xf numFmtId="0" fontId="11" fillId="0" borderId="0">
      <alignment vertical="center"/>
    </xf>
    <xf numFmtId="0" fontId="11" fillId="0" borderId="0"/>
    <xf numFmtId="0" fontId="5" fillId="0" borderId="0"/>
    <xf numFmtId="0" fontId="11" fillId="0" borderId="0"/>
    <xf numFmtId="0" fontId="3" fillId="0" borderId="0"/>
    <xf numFmtId="0" fontId="11" fillId="0" borderId="0"/>
    <xf numFmtId="0" fontId="30" fillId="0" borderId="3">
      <protection locked="0"/>
    </xf>
    <xf numFmtId="200" fontId="5" fillId="0" borderId="0">
      <protection locked="0"/>
    </xf>
    <xf numFmtId="201" fontId="5" fillId="0" borderId="0">
      <protection locked="0"/>
    </xf>
    <xf numFmtId="42" fontId="12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3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3" fillId="0" borderId="0" applyFont="0" applyFill="0" applyBorder="0" applyAlignment="0" applyProtection="0"/>
    <xf numFmtId="41" fontId="12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24" fillId="0" borderId="0" applyFont="0" applyFill="0" applyBorder="0" applyAlignment="0" applyProtection="0"/>
    <xf numFmtId="0" fontId="12" fillId="0" borderId="0"/>
    <xf numFmtId="0" fontId="34" fillId="0" borderId="0"/>
    <xf numFmtId="0" fontId="33" fillId="0" borderId="0"/>
    <xf numFmtId="0" fontId="34" fillId="0" borderId="0"/>
    <xf numFmtId="0" fontId="36" fillId="0" borderId="0" applyNumberFormat="0"/>
    <xf numFmtId="0" fontId="34" fillId="0" borderId="0"/>
    <xf numFmtId="0" fontId="33" fillId="0" borderId="0"/>
    <xf numFmtId="0" fontId="34" fillId="0" borderId="0"/>
    <xf numFmtId="0" fontId="33" fillId="0" borderId="0"/>
    <xf numFmtId="177" fontId="11" fillId="0" borderId="0" applyFill="0" applyBorder="0" applyAlignment="0"/>
    <xf numFmtId="0" fontId="13" fillId="0" borderId="0"/>
    <xf numFmtId="41" fontId="14" fillId="0" borderId="0" applyFont="0" applyFill="0" applyBorder="0" applyAlignment="0" applyProtection="0"/>
    <xf numFmtId="178" fontId="15" fillId="0" borderId="0"/>
    <xf numFmtId="0" fontId="3" fillId="0" borderId="0" applyFont="0" applyFill="0" applyBorder="0" applyAlignment="0" applyProtection="0"/>
    <xf numFmtId="0" fontId="16" fillId="0" borderId="0" applyNumberFormat="0" applyAlignment="0">
      <alignment horizontal="left"/>
    </xf>
    <xf numFmtId="0" fontId="24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/>
    <xf numFmtId="179" fontId="11" fillId="0" borderId="0"/>
    <xf numFmtId="0" fontId="17" fillId="0" borderId="0" applyNumberFormat="0" applyAlignment="0">
      <alignment horizontal="left"/>
    </xf>
    <xf numFmtId="38" fontId="18" fillId="2" borderId="0" applyNumberFormat="0" applyBorder="0" applyAlignment="0" applyProtection="0"/>
    <xf numFmtId="0" fontId="19" fillId="0" borderId="0"/>
    <xf numFmtId="0" fontId="20" fillId="0" borderId="0">
      <alignment horizontal="left"/>
    </xf>
    <xf numFmtId="0" fontId="21" fillId="0" borderId="4" applyNumberFormat="0" applyAlignment="0" applyProtection="0">
      <alignment horizontal="left" vertical="center"/>
    </xf>
    <xf numFmtId="0" fontId="21" fillId="0" borderId="5">
      <alignment horizontal="left" vertical="center"/>
    </xf>
    <xf numFmtId="10" fontId="18" fillId="2" borderId="1" applyNumberFormat="0" applyBorder="0" applyAlignment="0" applyProtection="0"/>
    <xf numFmtId="0" fontId="22" fillId="0" borderId="6"/>
    <xf numFmtId="37" fontId="23" fillId="0" borderId="0"/>
    <xf numFmtId="180" fontId="24" fillId="0" borderId="0"/>
    <xf numFmtId="0" fontId="3" fillId="0" borderId="0"/>
    <xf numFmtId="10" fontId="3" fillId="0" borderId="0" applyFont="0" applyFill="0" applyBorder="0" applyAlignment="0" applyProtection="0"/>
    <xf numFmtId="30" fontId="25" fillId="0" borderId="0" applyNumberFormat="0" applyFill="0" applyBorder="0" applyAlignment="0" applyProtection="0">
      <alignment horizontal="left"/>
    </xf>
    <xf numFmtId="0" fontId="22" fillId="0" borderId="0"/>
    <xf numFmtId="40" fontId="26" fillId="0" borderId="0" applyBorder="0">
      <alignment horizontal="right"/>
    </xf>
    <xf numFmtId="41" fontId="1" fillId="0" borderId="0" applyFont="0" applyFill="0" applyBorder="0" applyAlignment="0" applyProtection="0">
      <alignment vertical="center"/>
    </xf>
    <xf numFmtId="0" fontId="5" fillId="0" borderId="0"/>
    <xf numFmtId="0" fontId="11" fillId="0" borderId="0"/>
    <xf numFmtId="9" fontId="1" fillId="0" borderId="0" applyFont="0" applyFill="0" applyBorder="0" applyAlignment="0" applyProtection="0">
      <alignment vertical="center"/>
    </xf>
    <xf numFmtId="0" fontId="81" fillId="0" borderId="0">
      <alignment vertical="center"/>
    </xf>
    <xf numFmtId="0" fontId="81" fillId="0" borderId="0">
      <alignment vertical="center"/>
    </xf>
    <xf numFmtId="0" fontId="81" fillId="0" borderId="0">
      <alignment vertical="center"/>
    </xf>
    <xf numFmtId="0" fontId="81" fillId="0" borderId="0">
      <alignment vertical="center"/>
    </xf>
    <xf numFmtId="0" fontId="81" fillId="0" borderId="0">
      <alignment vertical="center"/>
    </xf>
  </cellStyleXfs>
  <cellXfs count="573">
    <xf numFmtId="0" fontId="0" fillId="0" borderId="0" xfId="0">
      <alignment vertical="center"/>
    </xf>
    <xf numFmtId="0" fontId="24" fillId="0" borderId="0" xfId="0" applyFont="1" applyAlignment="1">
      <alignment horizontal="center" vertical="center"/>
    </xf>
    <xf numFmtId="0" fontId="41" fillId="0" borderId="38" xfId="0" applyFont="1" applyBorder="1" applyAlignment="1">
      <alignment horizontal="center" vertical="center"/>
    </xf>
    <xf numFmtId="0" fontId="41" fillId="0" borderId="0" xfId="0" applyFont="1" applyAlignment="1">
      <alignment horizontal="center"/>
    </xf>
    <xf numFmtId="0" fontId="42" fillId="0" borderId="40" xfId="0" applyFont="1" applyBorder="1" applyAlignment="1">
      <alignment horizontal="center" vertical="center"/>
    </xf>
    <xf numFmtId="186" fontId="42" fillId="0" borderId="40" xfId="0" applyNumberFormat="1" applyFont="1" applyBorder="1" applyAlignment="1">
      <alignment horizontal="center" vertical="center" shrinkToFit="1"/>
    </xf>
    <xf numFmtId="41" fontId="42" fillId="0" borderId="40" xfId="0" applyNumberFormat="1" applyFont="1" applyBorder="1" applyAlignment="1">
      <alignment horizontal="right" vertical="center" shrinkToFit="1"/>
    </xf>
    <xf numFmtId="41" fontId="28" fillId="0" borderId="40" xfId="0" applyNumberFormat="1" applyFont="1" applyBorder="1" applyAlignment="1">
      <alignment horizontal="right" vertical="center" shrinkToFit="1"/>
    </xf>
    <xf numFmtId="0" fontId="41" fillId="0" borderId="41" xfId="0" applyFont="1" applyBorder="1" applyAlignment="1">
      <alignment horizontal="center" vertical="center" wrapText="1"/>
    </xf>
    <xf numFmtId="0" fontId="24" fillId="0" borderId="35" xfId="0" applyFont="1" applyBorder="1" applyAlignment="1">
      <alignment horizontal="center" vertical="center"/>
    </xf>
    <xf numFmtId="183" fontId="24" fillId="0" borderId="35" xfId="0" applyNumberFormat="1" applyFont="1" applyBorder="1" applyAlignment="1">
      <alignment horizontal="right" vertical="center"/>
    </xf>
    <xf numFmtId="183" fontId="24" fillId="3" borderId="35" xfId="25" applyNumberFormat="1" applyFont="1" applyFill="1" applyBorder="1" applyAlignment="1">
      <alignment horizontal="right" vertical="center"/>
    </xf>
    <xf numFmtId="41" fontId="24" fillId="0" borderId="35" xfId="0" applyNumberFormat="1" applyFont="1" applyBorder="1" applyAlignment="1">
      <alignment horizontal="right" vertical="center"/>
    </xf>
    <xf numFmtId="3" fontId="24" fillId="0" borderId="35" xfId="0" applyNumberFormat="1" applyFont="1" applyFill="1" applyBorder="1" applyAlignment="1">
      <alignment vertical="center"/>
    </xf>
    <xf numFmtId="41" fontId="24" fillId="0" borderId="35" xfId="0" applyNumberFormat="1" applyFont="1" applyBorder="1" applyAlignment="1">
      <alignment vertical="center"/>
    </xf>
    <xf numFmtId="203" fontId="24" fillId="0" borderId="36" xfId="0" applyNumberFormat="1" applyFont="1" applyBorder="1" applyAlignment="1">
      <alignment horizontal="center" vertical="center" wrapText="1" shrinkToFit="1"/>
    </xf>
    <xf numFmtId="0" fontId="24" fillId="0" borderId="38" xfId="0" applyFont="1" applyBorder="1" applyAlignment="1">
      <alignment horizontal="center" vertical="center"/>
    </xf>
    <xf numFmtId="183" fontId="24" fillId="0" borderId="38" xfId="0" applyNumberFormat="1" applyFont="1" applyBorder="1" applyAlignment="1">
      <alignment horizontal="right" vertical="center"/>
    </xf>
    <xf numFmtId="183" fontId="24" fillId="3" borderId="38" xfId="25" applyNumberFormat="1" applyFont="1" applyFill="1" applyBorder="1" applyAlignment="1">
      <alignment horizontal="right" vertical="center"/>
    </xf>
    <xf numFmtId="41" fontId="24" fillId="0" borderId="38" xfId="0" applyNumberFormat="1" applyFont="1" applyBorder="1" applyAlignment="1">
      <alignment horizontal="right" vertical="center"/>
    </xf>
    <xf numFmtId="41" fontId="24" fillId="0" borderId="38" xfId="0" applyNumberFormat="1" applyFont="1" applyBorder="1" applyAlignment="1">
      <alignment vertical="center"/>
    </xf>
    <xf numFmtId="203" fontId="24" fillId="0" borderId="39" xfId="0" applyNumberFormat="1" applyFont="1" applyBorder="1" applyAlignment="1">
      <alignment horizontal="center" vertical="center" wrapText="1" shrinkToFit="1"/>
    </xf>
    <xf numFmtId="0" fontId="24" fillId="0" borderId="38" xfId="0" applyFont="1" applyBorder="1" applyAlignment="1">
      <alignment horizontal="center" vertical="center" wrapText="1"/>
    </xf>
    <xf numFmtId="0" fontId="24" fillId="0" borderId="40" xfId="0" applyFont="1" applyBorder="1" applyAlignment="1">
      <alignment horizontal="center" vertical="center"/>
    </xf>
    <xf numFmtId="183" fontId="24" fillId="0" borderId="40" xfId="0" applyNumberFormat="1" applyFont="1" applyBorder="1" applyAlignment="1">
      <alignment horizontal="right" vertical="center"/>
    </xf>
    <xf numFmtId="183" fontId="24" fillId="3" borderId="40" xfId="25" applyNumberFormat="1" applyFont="1" applyFill="1" applyBorder="1" applyAlignment="1">
      <alignment horizontal="right" vertical="center"/>
    </xf>
    <xf numFmtId="41" fontId="24" fillId="0" borderId="40" xfId="0" applyNumberFormat="1" applyFont="1" applyBorder="1" applyAlignment="1">
      <alignment horizontal="right" vertical="center"/>
    </xf>
    <xf numFmtId="41" fontId="24" fillId="0" borderId="40" xfId="0" applyNumberFormat="1" applyFont="1" applyBorder="1" applyAlignment="1">
      <alignment vertical="center"/>
    </xf>
    <xf numFmtId="203" fontId="24" fillId="0" borderId="41" xfId="0" applyNumberFormat="1" applyFont="1" applyBorder="1" applyAlignment="1">
      <alignment horizontal="center" vertical="center" wrapText="1" shrinkToFit="1"/>
    </xf>
    <xf numFmtId="183" fontId="24" fillId="0" borderId="56" xfId="0" applyNumberFormat="1" applyFont="1" applyBorder="1" applyAlignment="1">
      <alignment horizontal="right" vertical="center"/>
    </xf>
    <xf numFmtId="3" fontId="24" fillId="0" borderId="38" xfId="0" applyNumberFormat="1" applyFont="1" applyFill="1" applyBorder="1" applyAlignment="1">
      <alignment vertical="center"/>
    </xf>
    <xf numFmtId="3" fontId="24" fillId="0" borderId="40" xfId="0" applyNumberFormat="1" applyFont="1" applyFill="1" applyBorder="1" applyAlignment="1">
      <alignment vertical="center"/>
    </xf>
    <xf numFmtId="41" fontId="24" fillId="0" borderId="74" xfId="0" applyNumberFormat="1" applyFont="1" applyBorder="1" applyAlignment="1">
      <alignment horizontal="right" vertical="center"/>
    </xf>
    <xf numFmtId="41" fontId="24" fillId="0" borderId="75" xfId="0" applyNumberFormat="1" applyFont="1" applyBorder="1" applyAlignment="1">
      <alignment vertical="center"/>
    </xf>
    <xf numFmtId="41" fontId="24" fillId="0" borderId="76" xfId="0" applyNumberFormat="1" applyFont="1" applyBorder="1" applyAlignment="1">
      <alignment horizontal="right" vertical="center"/>
    </xf>
    <xf numFmtId="41" fontId="24" fillId="0" borderId="77" xfId="0" applyNumberFormat="1" applyFont="1" applyBorder="1" applyAlignment="1">
      <alignment vertical="center"/>
    </xf>
    <xf numFmtId="41" fontId="24" fillId="0" borderId="78" xfId="0" applyNumberFormat="1" applyFont="1" applyBorder="1" applyAlignment="1">
      <alignment horizontal="right" vertical="center"/>
    </xf>
    <xf numFmtId="3" fontId="24" fillId="0" borderId="64" xfId="0" applyNumberFormat="1" applyFont="1" applyFill="1" applyBorder="1" applyAlignment="1">
      <alignment vertical="center"/>
    </xf>
    <xf numFmtId="41" fontId="24" fillId="0" borderId="79" xfId="0" applyNumberFormat="1" applyFont="1" applyBorder="1" applyAlignment="1">
      <alignment vertical="center"/>
    </xf>
    <xf numFmtId="183" fontId="24" fillId="0" borderId="21" xfId="0" applyNumberFormat="1" applyFont="1" applyBorder="1" applyAlignment="1">
      <alignment horizontal="right" vertical="center"/>
    </xf>
    <xf numFmtId="0" fontId="24" fillId="0" borderId="21" xfId="0" applyFont="1" applyBorder="1" applyAlignment="1">
      <alignment horizontal="center" vertical="center"/>
    </xf>
    <xf numFmtId="183" fontId="24" fillId="3" borderId="21" xfId="25" applyNumberFormat="1" applyFont="1" applyFill="1" applyBorder="1" applyAlignment="1">
      <alignment horizontal="right" vertical="center"/>
    </xf>
    <xf numFmtId="41" fontId="24" fillId="0" borderId="80" xfId="0" applyNumberFormat="1" applyFont="1" applyBorder="1" applyAlignment="1">
      <alignment horizontal="right" vertical="center"/>
    </xf>
    <xf numFmtId="3" fontId="24" fillId="0" borderId="21" xfId="0" applyNumberFormat="1" applyFont="1" applyFill="1" applyBorder="1" applyAlignment="1">
      <alignment vertical="center"/>
    </xf>
    <xf numFmtId="41" fontId="24" fillId="0" borderId="57" xfId="0" applyNumberFormat="1" applyFont="1" applyBorder="1" applyAlignment="1">
      <alignment vertical="center"/>
    </xf>
    <xf numFmtId="41" fontId="24" fillId="0" borderId="21" xfId="0" applyNumberFormat="1" applyFont="1" applyBorder="1" applyAlignment="1">
      <alignment vertical="center"/>
    </xf>
    <xf numFmtId="203" fontId="24" fillId="0" borderId="30" xfId="0" applyNumberFormat="1" applyFont="1" applyBorder="1" applyAlignment="1">
      <alignment horizontal="center" vertical="center" wrapText="1" shrinkToFit="1"/>
    </xf>
    <xf numFmtId="183" fontId="28" fillId="0" borderId="21" xfId="0" applyNumberFormat="1" applyFont="1" applyBorder="1" applyAlignment="1">
      <alignment horizontal="right" vertical="center"/>
    </xf>
    <xf numFmtId="0" fontId="28" fillId="0" borderId="21" xfId="0" applyFont="1" applyBorder="1" applyAlignment="1">
      <alignment horizontal="center" vertical="center"/>
    </xf>
    <xf numFmtId="183" fontId="28" fillId="3" borderId="21" xfId="25" applyNumberFormat="1" applyFont="1" applyFill="1" applyBorder="1" applyAlignment="1">
      <alignment horizontal="right" vertical="center"/>
    </xf>
    <xf numFmtId="41" fontId="28" fillId="0" borderId="80" xfId="0" applyNumberFormat="1" applyFont="1" applyBorder="1" applyAlignment="1">
      <alignment horizontal="right" vertical="center"/>
    </xf>
    <xf numFmtId="3" fontId="28" fillId="0" borderId="21" xfId="0" applyNumberFormat="1" applyFont="1" applyFill="1" applyBorder="1" applyAlignment="1">
      <alignment vertical="center"/>
    </xf>
    <xf numFmtId="41" fontId="28" fillId="0" borderId="21" xfId="0" applyNumberFormat="1" applyFont="1" applyBorder="1" applyAlignment="1">
      <alignment vertical="center"/>
    </xf>
    <xf numFmtId="203" fontId="28" fillId="0" borderId="30" xfId="0" applyNumberFormat="1" applyFont="1" applyBorder="1" applyAlignment="1">
      <alignment horizontal="center" vertical="center" wrapText="1" shrinkToFit="1"/>
    </xf>
    <xf numFmtId="183" fontId="24" fillId="0" borderId="23" xfId="0" applyNumberFormat="1" applyFont="1" applyBorder="1" applyAlignment="1">
      <alignment horizontal="right" vertical="center"/>
    </xf>
    <xf numFmtId="0" fontId="24" fillId="0" borderId="23" xfId="0" applyFont="1" applyBorder="1" applyAlignment="1">
      <alignment horizontal="center" vertical="center"/>
    </xf>
    <xf numFmtId="183" fontId="24" fillId="3" borderId="23" xfId="25" applyNumberFormat="1" applyFont="1" applyFill="1" applyBorder="1" applyAlignment="1">
      <alignment horizontal="right" vertical="center"/>
    </xf>
    <xf numFmtId="41" fontId="39" fillId="0" borderId="60" xfId="0" applyNumberFormat="1" applyFont="1" applyBorder="1" applyAlignment="1">
      <alignment horizontal="right" vertical="center"/>
    </xf>
    <xf numFmtId="192" fontId="24" fillId="0" borderId="81" xfId="0" applyNumberFormat="1" applyFont="1" applyBorder="1" applyAlignment="1">
      <alignment vertical="center"/>
    </xf>
    <xf numFmtId="41" fontId="39" fillId="0" borderId="16" xfId="0" applyNumberFormat="1" applyFont="1" applyBorder="1" applyAlignment="1">
      <alignment vertical="center"/>
    </xf>
    <xf numFmtId="41" fontId="28" fillId="0" borderId="16" xfId="0" applyNumberFormat="1" applyFont="1" applyBorder="1" applyAlignment="1">
      <alignment vertical="center"/>
    </xf>
    <xf numFmtId="41" fontId="39" fillId="0" borderId="60" xfId="0" applyNumberFormat="1" applyFont="1" applyBorder="1" applyAlignment="1">
      <alignment vertical="center"/>
    </xf>
    <xf numFmtId="41" fontId="39" fillId="0" borderId="17" xfId="0" applyNumberFormat="1" applyFont="1" applyBorder="1" applyAlignment="1">
      <alignment vertical="center"/>
    </xf>
    <xf numFmtId="192" fontId="24" fillId="0" borderId="35" xfId="0" applyNumberFormat="1" applyFont="1" applyBorder="1" applyAlignment="1">
      <alignment vertical="center"/>
    </xf>
    <xf numFmtId="41" fontId="24" fillId="0" borderId="36" xfId="0" applyNumberFormat="1" applyFont="1" applyBorder="1" applyAlignment="1">
      <alignment vertical="center"/>
    </xf>
    <xf numFmtId="41" fontId="39" fillId="0" borderId="80" xfId="0" applyNumberFormat="1" applyFont="1" applyBorder="1" applyAlignment="1">
      <alignment horizontal="right" vertical="center"/>
    </xf>
    <xf numFmtId="192" fontId="43" fillId="0" borderId="21" xfId="0" applyNumberFormat="1" applyFont="1" applyBorder="1" applyAlignment="1">
      <alignment vertical="center"/>
    </xf>
    <xf numFmtId="41" fontId="39" fillId="0" borderId="21" xfId="0" applyNumberFormat="1" applyFont="1" applyBorder="1" applyAlignment="1">
      <alignment vertical="center"/>
    </xf>
    <xf numFmtId="41" fontId="39" fillId="0" borderId="30" xfId="0" applyNumberFormat="1" applyFont="1" applyBorder="1" applyAlignment="1">
      <alignment vertical="center"/>
    </xf>
    <xf numFmtId="41" fontId="39" fillId="0" borderId="82" xfId="95" applyNumberFormat="1" applyFont="1" applyFill="1" applyBorder="1" applyAlignment="1">
      <alignment horizontal="left" vertical="center"/>
    </xf>
    <xf numFmtId="3" fontId="43" fillId="0" borderId="83" xfId="95" applyNumberFormat="1" applyFont="1" applyFill="1" applyBorder="1" applyAlignment="1">
      <alignment horizontal="left" vertical="center"/>
    </xf>
    <xf numFmtId="3" fontId="43" fillId="0" borderId="14" xfId="95" applyNumberFormat="1" applyFont="1" applyFill="1" applyBorder="1" applyAlignment="1">
      <alignment horizontal="left" vertical="center"/>
    </xf>
    <xf numFmtId="3" fontId="24" fillId="0" borderId="14" xfId="95" applyNumberFormat="1" applyFont="1" applyFill="1" applyBorder="1" applyAlignment="1">
      <alignment horizontal="left" vertical="center"/>
    </xf>
    <xf numFmtId="3" fontId="43" fillId="0" borderId="14" xfId="95" applyNumberFormat="1" applyFont="1" applyFill="1" applyBorder="1" applyAlignment="1">
      <alignment vertical="center"/>
    </xf>
    <xf numFmtId="205" fontId="28" fillId="0" borderId="14" xfId="95" applyNumberFormat="1" applyFont="1" applyFill="1" applyBorder="1" applyAlignment="1">
      <alignment horizontal="center" vertical="center"/>
    </xf>
    <xf numFmtId="190" fontId="24" fillId="0" borderId="82" xfId="0" applyNumberFormat="1" applyFont="1" applyBorder="1" applyAlignment="1">
      <alignment horizontal="center" vertical="center"/>
    </xf>
    <xf numFmtId="184" fontId="43" fillId="0" borderId="84" xfId="0" applyNumberFormat="1" applyFont="1" applyBorder="1" applyAlignment="1">
      <alignment vertical="center"/>
    </xf>
    <xf numFmtId="41" fontId="39" fillId="0" borderId="60" xfId="95" applyNumberFormat="1" applyFont="1" applyFill="1" applyBorder="1" applyAlignment="1">
      <alignment vertical="center"/>
    </xf>
    <xf numFmtId="3" fontId="24" fillId="0" borderId="81" xfId="95" applyNumberFormat="1" applyFont="1" applyFill="1" applyBorder="1" applyAlignment="1">
      <alignment horizontal="center" vertical="center"/>
    </xf>
    <xf numFmtId="41" fontId="43" fillId="0" borderId="16" xfId="95" applyNumberFormat="1" applyFont="1" applyFill="1" applyBorder="1" applyAlignment="1">
      <alignment horizontal="center" vertical="center"/>
    </xf>
    <xf numFmtId="3" fontId="24" fillId="0" borderId="16" xfId="95" applyNumberFormat="1" applyFont="1" applyFill="1" applyBorder="1" applyAlignment="1">
      <alignment horizontal="center" vertical="center"/>
    </xf>
    <xf numFmtId="208" fontId="43" fillId="0" borderId="16" xfId="95" applyNumberFormat="1" applyFont="1" applyFill="1" applyBorder="1" applyAlignment="1">
      <alignment vertical="center"/>
    </xf>
    <xf numFmtId="3" fontId="24" fillId="0" borderId="16" xfId="95" quotePrefix="1" applyNumberFormat="1" applyFont="1" applyFill="1" applyBorder="1" applyAlignment="1">
      <alignment horizontal="center" vertical="center"/>
    </xf>
    <xf numFmtId="186" fontId="43" fillId="0" borderId="60" xfId="0" applyNumberFormat="1" applyFont="1" applyBorder="1" applyAlignment="1">
      <alignment horizontal="center" vertical="center"/>
    </xf>
    <xf numFmtId="184" fontId="43" fillId="0" borderId="17" xfId="0" applyNumberFormat="1" applyFont="1" applyBorder="1" applyAlignment="1">
      <alignment vertical="center"/>
    </xf>
    <xf numFmtId="192" fontId="39" fillId="0" borderId="21" xfId="0" applyNumberFormat="1" applyFont="1" applyBorder="1" applyAlignment="1">
      <alignment horizontal="center" vertical="center"/>
    </xf>
    <xf numFmtId="0" fontId="39" fillId="0" borderId="21" xfId="0" applyFont="1" applyBorder="1" applyAlignment="1">
      <alignment horizontal="center" vertical="center"/>
    </xf>
    <xf numFmtId="190" fontId="24" fillId="0" borderId="21" xfId="0" applyNumberFormat="1" applyFont="1" applyBorder="1" applyAlignment="1">
      <alignment horizontal="center" vertical="center"/>
    </xf>
    <xf numFmtId="41" fontId="39" fillId="0" borderId="21" xfId="0" applyNumberFormat="1" applyFont="1" applyBorder="1" applyAlignment="1">
      <alignment horizontal="center" vertical="center"/>
    </xf>
    <xf numFmtId="190" fontId="24" fillId="0" borderId="5" xfId="0" applyNumberFormat="1" applyFont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207" fontId="24" fillId="0" borderId="5" xfId="0" applyNumberFormat="1" applyFont="1" applyBorder="1" applyAlignment="1">
      <alignment horizontal="center" vertical="center"/>
    </xf>
    <xf numFmtId="0" fontId="24" fillId="0" borderId="54" xfId="0" applyFont="1" applyBorder="1" applyAlignment="1">
      <alignment horizontal="center" vertical="center"/>
    </xf>
    <xf numFmtId="190" fontId="43" fillId="0" borderId="54" xfId="0" applyNumberFormat="1" applyFont="1" applyBorder="1" applyAlignment="1">
      <alignment horizontal="center" vertical="center"/>
    </xf>
    <xf numFmtId="0" fontId="24" fillId="0" borderId="59" xfId="0" applyFont="1" applyBorder="1" applyAlignment="1">
      <alignment horizontal="center" vertical="center"/>
    </xf>
    <xf numFmtId="190" fontId="24" fillId="0" borderId="65" xfId="0" applyNumberFormat="1" applyFont="1" applyBorder="1" applyAlignment="1">
      <alignment horizontal="center" vertical="center"/>
    </xf>
    <xf numFmtId="0" fontId="24" fillId="0" borderId="65" xfId="0" applyFont="1" applyBorder="1" applyAlignment="1">
      <alignment horizontal="center" vertical="center"/>
    </xf>
    <xf numFmtId="41" fontId="39" fillId="0" borderId="82" xfId="0" applyNumberFormat="1" applyFont="1" applyBorder="1" applyAlignment="1">
      <alignment horizontal="right" vertical="center"/>
    </xf>
    <xf numFmtId="190" fontId="43" fillId="0" borderId="82" xfId="0" applyNumberFormat="1" applyFont="1" applyBorder="1" applyAlignment="1">
      <alignment horizontal="center" vertical="center"/>
    </xf>
    <xf numFmtId="184" fontId="24" fillId="0" borderId="84" xfId="0" applyNumberFormat="1" applyFont="1" applyBorder="1" applyAlignment="1">
      <alignment vertical="center"/>
    </xf>
    <xf numFmtId="190" fontId="24" fillId="0" borderId="56" xfId="0" applyNumberFormat="1" applyFont="1" applyBorder="1" applyAlignment="1">
      <alignment horizontal="center" vertical="center"/>
    </xf>
    <xf numFmtId="0" fontId="24" fillId="0" borderId="56" xfId="0" applyFont="1" applyBorder="1" applyAlignment="1">
      <alignment horizontal="center" vertical="center"/>
    </xf>
    <xf numFmtId="41" fontId="39" fillId="0" borderId="58" xfId="0" applyNumberFormat="1" applyFont="1" applyBorder="1" applyAlignment="1">
      <alignment horizontal="right" vertical="center"/>
    </xf>
    <xf numFmtId="3" fontId="24" fillId="0" borderId="85" xfId="95" applyNumberFormat="1" applyFont="1" applyFill="1" applyBorder="1" applyAlignment="1">
      <alignment horizontal="center" vertical="center"/>
    </xf>
    <xf numFmtId="41" fontId="43" fillId="0" borderId="54" xfId="95" applyNumberFormat="1" applyFont="1" applyFill="1" applyBorder="1" applyAlignment="1">
      <alignment horizontal="center" vertical="center"/>
    </xf>
    <xf numFmtId="3" fontId="24" fillId="0" borderId="54" xfId="95" applyNumberFormat="1" applyFont="1" applyFill="1" applyBorder="1" applyAlignment="1">
      <alignment horizontal="center" vertical="center"/>
    </xf>
    <xf numFmtId="209" fontId="43" fillId="0" borderId="54" xfId="95" applyNumberFormat="1" applyFont="1" applyFill="1" applyBorder="1" applyAlignment="1">
      <alignment vertical="center"/>
    </xf>
    <xf numFmtId="3" fontId="24" fillId="0" borderId="54" xfId="95" quotePrefix="1" applyNumberFormat="1" applyFont="1" applyFill="1" applyBorder="1" applyAlignment="1">
      <alignment horizontal="center" vertical="center"/>
    </xf>
    <xf numFmtId="41" fontId="43" fillId="0" borderId="58" xfId="0" applyNumberFormat="1" applyFont="1" applyBorder="1" applyAlignment="1">
      <alignment horizontal="center" vertical="center"/>
    </xf>
    <xf numFmtId="10" fontId="43" fillId="0" borderId="86" xfId="0" applyNumberFormat="1" applyFont="1" applyBorder="1" applyAlignment="1">
      <alignment vertical="center"/>
    </xf>
    <xf numFmtId="190" fontId="24" fillId="0" borderId="64" xfId="0" applyNumberFormat="1" applyFont="1" applyBorder="1" applyAlignment="1">
      <alignment horizontal="center" vertical="center"/>
    </xf>
    <xf numFmtId="0" fontId="24" fillId="0" borderId="64" xfId="0" applyFont="1" applyBorder="1" applyAlignment="1">
      <alignment horizontal="center" vertical="center"/>
    </xf>
    <xf numFmtId="41" fontId="39" fillId="0" borderId="89" xfId="0" applyNumberFormat="1" applyFont="1" applyBorder="1" applyAlignment="1">
      <alignment horizontal="right" vertical="center"/>
    </xf>
    <xf numFmtId="3" fontId="43" fillId="0" borderId="90" xfId="95" applyNumberFormat="1" applyFont="1" applyFill="1" applyBorder="1" applyAlignment="1">
      <alignment horizontal="left" vertical="center"/>
    </xf>
    <xf numFmtId="3" fontId="43" fillId="0" borderId="88" xfId="95" applyNumberFormat="1" applyFont="1" applyFill="1" applyBorder="1" applyAlignment="1">
      <alignment horizontal="left" vertical="center"/>
    </xf>
    <xf numFmtId="3" fontId="24" fillId="0" borderId="88" xfId="95" applyNumberFormat="1" applyFont="1" applyFill="1" applyBorder="1" applyAlignment="1">
      <alignment horizontal="left" vertical="center"/>
    </xf>
    <xf numFmtId="3" fontId="43" fillId="0" borderId="88" xfId="95" applyNumberFormat="1" applyFont="1" applyFill="1" applyBorder="1" applyAlignment="1">
      <alignment vertical="center"/>
    </xf>
    <xf numFmtId="205" fontId="28" fillId="0" borderId="88" xfId="95" applyNumberFormat="1" applyFont="1" applyFill="1" applyBorder="1" applyAlignment="1">
      <alignment horizontal="center" vertical="center"/>
    </xf>
    <xf numFmtId="190" fontId="43" fillId="0" borderId="89" xfId="0" applyNumberFormat="1" applyFont="1" applyBorder="1" applyAlignment="1">
      <alignment horizontal="center" vertical="center"/>
    </xf>
    <xf numFmtId="184" fontId="43" fillId="0" borderId="91" xfId="0" applyNumberFormat="1" applyFont="1" applyBorder="1" applyAlignment="1">
      <alignment vertical="center"/>
    </xf>
    <xf numFmtId="41" fontId="39" fillId="0" borderId="88" xfId="0" applyNumberFormat="1" applyFont="1" applyBorder="1" applyAlignment="1">
      <alignment horizontal="right" vertical="center"/>
    </xf>
    <xf numFmtId="41" fontId="39" fillId="0" borderId="38" xfId="0" applyNumberFormat="1" applyFont="1" applyBorder="1" applyAlignment="1">
      <alignment horizontal="right" vertical="center"/>
    </xf>
    <xf numFmtId="3" fontId="43" fillId="0" borderId="92" xfId="95" applyNumberFormat="1" applyFont="1" applyFill="1" applyBorder="1" applyAlignment="1">
      <alignment horizontal="left" vertical="center"/>
    </xf>
    <xf numFmtId="3" fontId="43" fillId="0" borderId="0" xfId="95" applyNumberFormat="1" applyFont="1" applyFill="1" applyBorder="1" applyAlignment="1">
      <alignment horizontal="left" vertical="center"/>
    </xf>
    <xf numFmtId="3" fontId="24" fillId="0" borderId="0" xfId="95" applyNumberFormat="1" applyFont="1" applyFill="1" applyBorder="1" applyAlignment="1">
      <alignment horizontal="left" vertical="center"/>
    </xf>
    <xf numFmtId="3" fontId="43" fillId="0" borderId="0" xfId="95" applyNumberFormat="1" applyFont="1" applyFill="1" applyBorder="1" applyAlignment="1">
      <alignment vertical="center"/>
    </xf>
    <xf numFmtId="205" fontId="28" fillId="0" borderId="0" xfId="95" applyNumberFormat="1" applyFont="1" applyFill="1" applyBorder="1" applyAlignment="1">
      <alignment horizontal="center" vertical="center"/>
    </xf>
    <xf numFmtId="190" fontId="43" fillId="0" borderId="62" xfId="0" applyNumberFormat="1" applyFont="1" applyBorder="1" applyAlignment="1">
      <alignment horizontal="center" vertical="center"/>
    </xf>
    <xf numFmtId="184" fontId="43" fillId="0" borderId="93" xfId="0" applyNumberFormat="1" applyFont="1" applyBorder="1" applyAlignment="1">
      <alignment vertical="center"/>
    </xf>
    <xf numFmtId="41" fontId="39" fillId="0" borderId="40" xfId="0" applyNumberFormat="1" applyFont="1" applyBorder="1" applyAlignment="1">
      <alignment horizontal="right" vertical="center"/>
    </xf>
    <xf numFmtId="41" fontId="43" fillId="0" borderId="60" xfId="0" applyNumberFormat="1" applyFont="1" applyBorder="1" applyAlignment="1">
      <alignment horizontal="center" vertical="center"/>
    </xf>
    <xf numFmtId="41" fontId="43" fillId="0" borderId="35" xfId="0" applyNumberFormat="1" applyFont="1" applyBorder="1" applyAlignment="1">
      <alignment horizontal="right" vertical="center"/>
    </xf>
    <xf numFmtId="41" fontId="39" fillId="0" borderId="35" xfId="0" applyNumberFormat="1" applyFont="1" applyBorder="1" applyAlignment="1">
      <alignment horizontal="right" vertical="center"/>
    </xf>
    <xf numFmtId="184" fontId="43" fillId="0" borderId="84" xfId="0" applyNumberFormat="1" applyFont="1" applyBorder="1" applyAlignment="1">
      <alignment horizontal="center" vertical="center"/>
    </xf>
    <xf numFmtId="4" fontId="43" fillId="0" borderId="16" xfId="95" applyNumberFormat="1" applyFont="1" applyFill="1" applyBorder="1" applyAlignment="1">
      <alignment vertical="center"/>
    </xf>
    <xf numFmtId="0" fontId="43" fillId="0" borderId="55" xfId="0" applyFont="1" applyBorder="1" applyAlignment="1">
      <alignment horizontal="center" vertical="center"/>
    </xf>
    <xf numFmtId="190" fontId="24" fillId="0" borderId="55" xfId="0" applyNumberFormat="1" applyFont="1" applyBorder="1" applyAlignment="1">
      <alignment horizontal="center" vertical="center"/>
    </xf>
    <xf numFmtId="41" fontId="39" fillId="0" borderId="55" xfId="0" applyNumberFormat="1" applyFont="1" applyBorder="1" applyAlignment="1">
      <alignment horizontal="right" vertical="center"/>
    </xf>
    <xf numFmtId="190" fontId="24" fillId="0" borderId="0" xfId="0" applyNumberFormat="1" applyFont="1" applyBorder="1" applyAlignment="1">
      <alignment horizontal="center" vertical="center"/>
    </xf>
    <xf numFmtId="0" fontId="24" fillId="0" borderId="0" xfId="0" applyFont="1" applyBorder="1" applyAlignment="1">
      <alignment horizontal="center" vertical="center"/>
    </xf>
    <xf numFmtId="207" fontId="24" fillId="0" borderId="0" xfId="0" applyNumberFormat="1" applyFont="1" applyBorder="1" applyAlignment="1">
      <alignment horizontal="center" vertical="center"/>
    </xf>
    <xf numFmtId="0" fontId="24" fillId="0" borderId="33" xfId="0" applyFont="1" applyBorder="1" applyAlignment="1">
      <alignment horizontal="center" vertical="center"/>
    </xf>
    <xf numFmtId="3" fontId="43" fillId="0" borderId="35" xfId="95" applyNumberFormat="1" applyFont="1" applyFill="1" applyBorder="1" applyAlignment="1">
      <alignment horizontal="left" vertical="center"/>
    </xf>
    <xf numFmtId="207" fontId="24" fillId="0" borderId="35" xfId="0" applyNumberFormat="1" applyFont="1" applyBorder="1" applyAlignment="1">
      <alignment horizontal="center" vertical="center"/>
    </xf>
    <xf numFmtId="190" fontId="24" fillId="0" borderId="35" xfId="0" applyNumberFormat="1" applyFont="1" applyBorder="1" applyAlignment="1">
      <alignment horizontal="center" vertical="center"/>
    </xf>
    <xf numFmtId="0" fontId="24" fillId="0" borderId="36" xfId="0" applyFont="1" applyBorder="1" applyAlignment="1">
      <alignment horizontal="center" vertical="center"/>
    </xf>
    <xf numFmtId="3" fontId="24" fillId="0" borderId="40" xfId="95" applyNumberFormat="1" applyFont="1" applyFill="1" applyBorder="1" applyAlignment="1">
      <alignment horizontal="left" vertical="center"/>
    </xf>
    <xf numFmtId="208" fontId="43" fillId="0" borderId="40" xfId="95" applyNumberFormat="1" applyFont="1" applyFill="1" applyBorder="1" applyAlignment="1">
      <alignment vertical="center"/>
    </xf>
    <xf numFmtId="41" fontId="43" fillId="0" borderId="40" xfId="0" applyNumberFormat="1" applyFont="1" applyBorder="1" applyAlignment="1">
      <alignment horizontal="center" vertical="center"/>
    </xf>
    <xf numFmtId="41" fontId="39" fillId="0" borderId="21" xfId="0" applyNumberFormat="1" applyFont="1" applyBorder="1" applyAlignment="1">
      <alignment horizontal="right" vertical="center"/>
    </xf>
    <xf numFmtId="186" fontId="24" fillId="0" borderId="80" xfId="0" applyNumberFormat="1" applyFont="1" applyBorder="1" applyAlignment="1">
      <alignment horizontal="center" vertical="center"/>
    </xf>
    <xf numFmtId="186" fontId="24" fillId="0" borderId="5" xfId="0" applyNumberFormat="1" applyFont="1" applyBorder="1" applyAlignment="1">
      <alignment horizontal="center" vertical="center"/>
    </xf>
    <xf numFmtId="186" fontId="24" fillId="0" borderId="19" xfId="0" applyNumberFormat="1" applyFont="1" applyBorder="1" applyAlignment="1">
      <alignment horizontal="center" vertical="center"/>
    </xf>
    <xf numFmtId="186" fontId="28" fillId="0" borderId="80" xfId="0" applyNumberFormat="1" applyFont="1" applyBorder="1" applyAlignment="1">
      <alignment horizontal="left" vertical="center"/>
    </xf>
    <xf numFmtId="0" fontId="24" fillId="0" borderId="0" xfId="0" applyFont="1">
      <alignment vertical="center"/>
    </xf>
    <xf numFmtId="210" fontId="43" fillId="0" borderId="54" xfId="95" applyNumberFormat="1" applyFont="1" applyFill="1" applyBorder="1" applyAlignment="1">
      <alignment vertical="center"/>
    </xf>
    <xf numFmtId="206" fontId="43" fillId="0" borderId="86" xfId="0" applyNumberFormat="1" applyFont="1" applyBorder="1" applyAlignment="1">
      <alignment vertical="center"/>
    </xf>
    <xf numFmtId="0" fontId="51" fillId="0" borderId="7" xfId="37" applyFont="1" applyFill="1" applyBorder="1" applyAlignment="1">
      <alignment vertical="center"/>
    </xf>
    <xf numFmtId="0" fontId="51" fillId="0" borderId="8" xfId="37" applyFont="1" applyFill="1" applyBorder="1" applyAlignment="1">
      <alignment vertical="center"/>
    </xf>
    <xf numFmtId="0" fontId="51" fillId="0" borderId="9" xfId="37" applyFont="1" applyFill="1" applyBorder="1" applyAlignment="1">
      <alignment vertical="center"/>
    </xf>
    <xf numFmtId="0" fontId="51" fillId="0" borderId="0" xfId="37" applyFont="1" applyFill="1" applyAlignment="1">
      <alignment vertical="center"/>
    </xf>
    <xf numFmtId="0" fontId="51" fillId="0" borderId="10" xfId="37" applyFont="1" applyFill="1" applyBorder="1" applyAlignment="1">
      <alignment vertical="center"/>
    </xf>
    <xf numFmtId="0" fontId="51" fillId="0" borderId="0" xfId="37" applyFont="1" applyFill="1" applyBorder="1" applyAlignment="1">
      <alignment vertical="center"/>
    </xf>
    <xf numFmtId="0" fontId="51" fillId="0" borderId="11" xfId="37" applyFont="1" applyFill="1" applyBorder="1" applyAlignment="1">
      <alignment vertical="center"/>
    </xf>
    <xf numFmtId="0" fontId="52" fillId="0" borderId="10" xfId="37" applyFont="1" applyFill="1" applyBorder="1" applyAlignment="1">
      <alignment vertical="center"/>
    </xf>
    <xf numFmtId="0" fontId="52" fillId="0" borderId="0" xfId="37" applyFont="1" applyFill="1" applyBorder="1" applyAlignment="1">
      <alignment vertical="center"/>
    </xf>
    <xf numFmtId="0" fontId="53" fillId="0" borderId="0" xfId="37" applyFont="1" applyFill="1" applyBorder="1" applyAlignment="1">
      <alignment vertical="center"/>
    </xf>
    <xf numFmtId="3" fontId="53" fillId="0" borderId="0" xfId="37" applyNumberFormat="1" applyFont="1" applyFill="1" applyBorder="1" applyAlignment="1">
      <alignment vertical="center"/>
    </xf>
    <xf numFmtId="192" fontId="53" fillId="0" borderId="0" xfId="37" applyNumberFormat="1" applyFont="1" applyFill="1" applyBorder="1" applyAlignment="1">
      <alignment horizontal="center" vertical="center"/>
    </xf>
    <xf numFmtId="0" fontId="53" fillId="0" borderId="11" xfId="37" applyFont="1" applyFill="1" applyBorder="1" applyAlignment="1">
      <alignment vertical="center"/>
    </xf>
    <xf numFmtId="0" fontId="53" fillId="0" borderId="0" xfId="37" applyFont="1" applyFill="1" applyAlignment="1">
      <alignment vertical="center"/>
    </xf>
    <xf numFmtId="0" fontId="54" fillId="0" borderId="0" xfId="37" applyFont="1" applyFill="1" applyBorder="1" applyAlignment="1">
      <alignment horizontal="center" vertical="center"/>
    </xf>
    <xf numFmtId="0" fontId="55" fillId="0" borderId="10" xfId="37" applyFont="1" applyFill="1" applyBorder="1" applyAlignment="1">
      <alignment horizontal="left" vertical="center"/>
    </xf>
    <xf numFmtId="0" fontId="55" fillId="0" borderId="0" xfId="37" applyFont="1" applyFill="1" applyBorder="1" applyAlignment="1">
      <alignment horizontal="left" vertical="center"/>
    </xf>
    <xf numFmtId="0" fontId="55" fillId="0" borderId="0" xfId="37" applyFont="1" applyFill="1" applyBorder="1" applyAlignment="1">
      <alignment vertical="center"/>
    </xf>
    <xf numFmtId="0" fontId="55" fillId="0" borderId="11" xfId="37" applyFont="1" applyFill="1" applyBorder="1" applyAlignment="1">
      <alignment vertical="center"/>
    </xf>
    <xf numFmtId="0" fontId="56" fillId="0" borderId="0" xfId="37" applyFont="1" applyFill="1" applyBorder="1" applyAlignment="1">
      <alignment horizontal="center" vertical="center" shrinkToFit="1"/>
    </xf>
    <xf numFmtId="0" fontId="57" fillId="0" borderId="0" xfId="37" applyFont="1" applyFill="1" applyBorder="1" applyAlignment="1">
      <alignment horizontal="left" vertical="center"/>
    </xf>
    <xf numFmtId="0" fontId="57" fillId="0" borderId="0" xfId="37" applyFont="1" applyFill="1" applyBorder="1" applyAlignment="1">
      <alignment vertical="center"/>
    </xf>
    <xf numFmtId="186" fontId="55" fillId="0" borderId="0" xfId="37" applyNumberFormat="1" applyFont="1" applyFill="1" applyBorder="1" applyAlignment="1">
      <alignment vertical="center"/>
    </xf>
    <xf numFmtId="3" fontId="55" fillId="0" borderId="0" xfId="37" applyNumberFormat="1" applyFont="1" applyFill="1" applyBorder="1" applyAlignment="1">
      <alignment vertical="center"/>
    </xf>
    <xf numFmtId="192" fontId="55" fillId="0" borderId="0" xfId="37" applyNumberFormat="1" applyFont="1" applyFill="1" applyBorder="1" applyAlignment="1">
      <alignment horizontal="center" vertical="center"/>
    </xf>
    <xf numFmtId="0" fontId="55" fillId="0" borderId="12" xfId="37" applyFont="1" applyFill="1" applyBorder="1" applyAlignment="1">
      <alignment horizontal="left" vertical="center"/>
    </xf>
    <xf numFmtId="0" fontId="55" fillId="0" borderId="6" xfId="37" applyFont="1" applyFill="1" applyBorder="1" applyAlignment="1">
      <alignment horizontal="left" vertical="center"/>
    </xf>
    <xf numFmtId="0" fontId="57" fillId="0" borderId="6" xfId="37" applyFont="1" applyFill="1" applyBorder="1" applyAlignment="1">
      <alignment horizontal="left" vertical="center"/>
    </xf>
    <xf numFmtId="0" fontId="57" fillId="0" borderId="6" xfId="37" applyFont="1" applyFill="1" applyBorder="1" applyAlignment="1">
      <alignment vertical="center"/>
    </xf>
    <xf numFmtId="186" fontId="55" fillId="0" borderId="6" xfId="37" applyNumberFormat="1" applyFont="1" applyFill="1" applyBorder="1" applyAlignment="1">
      <alignment vertical="center"/>
    </xf>
    <xf numFmtId="3" fontId="55" fillId="0" borderId="6" xfId="37" applyNumberFormat="1" applyFont="1" applyFill="1" applyBorder="1" applyAlignment="1">
      <alignment vertical="center"/>
    </xf>
    <xf numFmtId="3" fontId="58" fillId="0" borderId="6" xfId="37" applyNumberFormat="1" applyFont="1" applyFill="1" applyBorder="1" applyAlignment="1">
      <alignment horizontal="right" vertical="center"/>
    </xf>
    <xf numFmtId="0" fontId="58" fillId="0" borderId="6" xfId="37" applyNumberFormat="1" applyFont="1" applyFill="1" applyBorder="1" applyAlignment="1">
      <alignment horizontal="right" vertical="center"/>
    </xf>
    <xf numFmtId="0" fontId="54" fillId="0" borderId="6" xfId="37" applyNumberFormat="1" applyFont="1" applyFill="1" applyBorder="1" applyAlignment="1">
      <alignment vertical="center"/>
    </xf>
    <xf numFmtId="0" fontId="58" fillId="0" borderId="13" xfId="37" applyNumberFormat="1" applyFont="1" applyFill="1" applyBorder="1" applyAlignment="1">
      <alignment horizontal="right" vertical="center"/>
    </xf>
    <xf numFmtId="0" fontId="58" fillId="0" borderId="0" xfId="37" applyNumberFormat="1" applyFont="1" applyFill="1" applyBorder="1" applyAlignment="1">
      <alignment horizontal="right" vertical="center"/>
    </xf>
    <xf numFmtId="0" fontId="53" fillId="0" borderId="98" xfId="37" applyFont="1" applyFill="1" applyBorder="1" applyAlignment="1">
      <alignment horizontal="center" vertical="center"/>
    </xf>
    <xf numFmtId="0" fontId="53" fillId="0" borderId="14" xfId="37" applyFont="1" applyFill="1" applyBorder="1" applyAlignment="1">
      <alignment horizontal="center" vertical="center"/>
    </xf>
    <xf numFmtId="49" fontId="53" fillId="0" borderId="14" xfId="37" applyNumberFormat="1" applyFont="1" applyFill="1" applyBorder="1" applyAlignment="1">
      <alignment horizontal="center" vertical="center" textRotation="255"/>
    </xf>
    <xf numFmtId="3" fontId="53" fillId="0" borderId="14" xfId="37" applyNumberFormat="1" applyFont="1" applyFill="1" applyBorder="1" applyAlignment="1">
      <alignment horizontal="center" vertical="center"/>
    </xf>
    <xf numFmtId="192" fontId="53" fillId="0" borderId="14" xfId="37" applyNumberFormat="1" applyFont="1" applyFill="1" applyBorder="1" applyAlignment="1">
      <alignment horizontal="center" vertical="center"/>
    </xf>
    <xf numFmtId="192" fontId="55" fillId="0" borderId="14" xfId="37" applyNumberFormat="1" applyFont="1" applyFill="1" applyBorder="1" applyAlignment="1">
      <alignment horizontal="center" vertical="center"/>
    </xf>
    <xf numFmtId="192" fontId="55" fillId="0" borderId="99" xfId="37" applyNumberFormat="1" applyFont="1" applyFill="1" applyBorder="1" applyAlignment="1">
      <alignment horizontal="center" vertical="center"/>
    </xf>
    <xf numFmtId="193" fontId="59" fillId="0" borderId="10" xfId="37" applyNumberFormat="1" applyFont="1" applyFill="1" applyBorder="1" applyAlignment="1">
      <alignment vertical="center"/>
    </xf>
    <xf numFmtId="193" fontId="59" fillId="0" borderId="0" xfId="37" applyNumberFormat="1" applyFont="1" applyFill="1" applyBorder="1" applyAlignment="1">
      <alignment vertical="center"/>
    </xf>
    <xf numFmtId="3" fontId="59" fillId="0" borderId="0" xfId="37" applyNumberFormat="1" applyFont="1" applyFill="1" applyBorder="1" applyAlignment="1">
      <alignment vertical="center"/>
    </xf>
    <xf numFmtId="192" fontId="59" fillId="0" borderId="0" xfId="37" applyNumberFormat="1" applyFont="1" applyFill="1" applyBorder="1" applyAlignment="1">
      <alignment horizontal="center" vertical="center"/>
    </xf>
    <xf numFmtId="0" fontId="59" fillId="0" borderId="0" xfId="37" applyFont="1" applyFill="1" applyBorder="1" applyAlignment="1">
      <alignment vertical="center"/>
    </xf>
    <xf numFmtId="0" fontId="59" fillId="0" borderId="11" xfId="37" applyFont="1" applyFill="1" applyBorder="1" applyAlignment="1">
      <alignment vertical="center"/>
    </xf>
    <xf numFmtId="0" fontId="60" fillId="0" borderId="0" xfId="37" quotePrefix="1" applyFont="1" applyFill="1" applyBorder="1" applyAlignment="1">
      <alignment horizontal="left" vertical="center"/>
    </xf>
    <xf numFmtId="0" fontId="61" fillId="0" borderId="10" xfId="37" applyFont="1" applyFill="1" applyBorder="1" applyAlignment="1">
      <alignment horizontal="left" vertical="center"/>
    </xf>
    <xf numFmtId="0" fontId="62" fillId="0" borderId="0" xfId="37" applyFont="1" applyFill="1" applyBorder="1" applyAlignment="1">
      <alignment horizontal="left" vertical="center"/>
    </xf>
    <xf numFmtId="0" fontId="61" fillId="0" borderId="11" xfId="37" applyFont="1" applyFill="1" applyBorder="1" applyAlignment="1">
      <alignment vertical="center"/>
    </xf>
    <xf numFmtId="0" fontId="61" fillId="0" borderId="0" xfId="37" applyFont="1" applyFill="1" applyBorder="1" applyAlignment="1">
      <alignment horizontal="left" vertical="center"/>
    </xf>
    <xf numFmtId="0" fontId="61" fillId="0" borderId="0" xfId="37" applyFont="1" applyFill="1" applyBorder="1" applyAlignment="1">
      <alignment vertical="center"/>
    </xf>
    <xf numFmtId="0" fontId="63" fillId="0" borderId="10" xfId="37" applyFont="1" applyFill="1" applyBorder="1" applyAlignment="1">
      <alignment horizontal="left" vertical="center"/>
    </xf>
    <xf numFmtId="0" fontId="64" fillId="0" borderId="0" xfId="37" applyFont="1" applyFill="1" applyBorder="1" applyAlignment="1">
      <alignment horizontal="right" vertical="center"/>
    </xf>
    <xf numFmtId="0" fontId="64" fillId="0" borderId="0" xfId="37" applyFont="1" applyFill="1" applyBorder="1" applyAlignment="1">
      <alignment horizontal="center" vertical="center"/>
    </xf>
    <xf numFmtId="0" fontId="63" fillId="0" borderId="0" xfId="37" applyFont="1" applyFill="1" applyBorder="1" applyAlignment="1">
      <alignment vertical="center"/>
    </xf>
    <xf numFmtId="0" fontId="64" fillId="0" borderId="0" xfId="37" applyNumberFormat="1" applyFont="1" applyFill="1" applyBorder="1" applyAlignment="1" applyProtection="1">
      <alignment horizontal="left" vertical="center"/>
      <protection locked="0"/>
    </xf>
    <xf numFmtId="0" fontId="63" fillId="0" borderId="11" xfId="37" applyFont="1" applyFill="1" applyBorder="1" applyAlignment="1">
      <alignment vertical="center"/>
    </xf>
    <xf numFmtId="0" fontId="63" fillId="0" borderId="0" xfId="37" applyFont="1" applyFill="1" applyBorder="1" applyAlignment="1">
      <alignment horizontal="right" vertical="center"/>
    </xf>
    <xf numFmtId="0" fontId="63" fillId="0" borderId="0" xfId="37" applyFont="1" applyFill="1" applyBorder="1" applyAlignment="1">
      <alignment horizontal="center" vertical="center"/>
    </xf>
    <xf numFmtId="0" fontId="65" fillId="0" borderId="0" xfId="37" applyFont="1" applyFill="1" applyBorder="1" applyAlignment="1">
      <alignment vertical="center"/>
    </xf>
    <xf numFmtId="0" fontId="66" fillId="0" borderId="0" xfId="37" applyFont="1" applyFill="1" applyBorder="1" applyAlignment="1">
      <alignment vertical="center"/>
    </xf>
    <xf numFmtId="0" fontId="63" fillId="0" borderId="0" xfId="37" applyNumberFormat="1" applyFont="1" applyFill="1" applyBorder="1" applyAlignment="1" applyProtection="1">
      <alignment horizontal="left" vertical="center"/>
      <protection locked="0"/>
    </xf>
    <xf numFmtId="0" fontId="65" fillId="0" borderId="10" xfId="37" applyFont="1" applyFill="1" applyBorder="1" applyAlignment="1">
      <alignment horizontal="left" vertical="center"/>
    </xf>
    <xf numFmtId="0" fontId="65" fillId="0" borderId="0" xfId="37" applyFont="1" applyFill="1" applyBorder="1" applyAlignment="1">
      <alignment horizontal="right" vertical="center"/>
    </xf>
    <xf numFmtId="0" fontId="65" fillId="0" borderId="0" xfId="37" applyFont="1" applyFill="1" applyBorder="1" applyAlignment="1">
      <alignment horizontal="center" vertical="center"/>
    </xf>
    <xf numFmtId="0" fontId="65" fillId="0" borderId="11" xfId="37" applyFont="1" applyFill="1" applyBorder="1" applyAlignment="1">
      <alignment vertical="center"/>
    </xf>
    <xf numFmtId="0" fontId="65" fillId="0" borderId="0" xfId="37" applyFont="1" applyFill="1" applyBorder="1" applyAlignment="1">
      <alignment horizontal="left" vertical="center"/>
    </xf>
    <xf numFmtId="0" fontId="65" fillId="0" borderId="0" xfId="37" quotePrefix="1" applyFont="1" applyFill="1" applyBorder="1" applyAlignment="1">
      <alignment horizontal="left" vertical="center"/>
    </xf>
    <xf numFmtId="0" fontId="67" fillId="0" borderId="10" xfId="37" applyFont="1" applyFill="1" applyBorder="1" applyAlignment="1">
      <alignment horizontal="left" vertical="center"/>
    </xf>
    <xf numFmtId="0" fontId="67" fillId="0" borderId="0" xfId="37" applyFont="1" applyFill="1" applyBorder="1" applyAlignment="1">
      <alignment horizontal="left" vertical="center"/>
    </xf>
    <xf numFmtId="0" fontId="67" fillId="0" borderId="0" xfId="37" quotePrefix="1" applyFont="1" applyFill="1" applyBorder="1" applyAlignment="1">
      <alignment horizontal="left" vertical="center"/>
    </xf>
    <xf numFmtId="0" fontId="67" fillId="0" borderId="0" xfId="37" applyFont="1" applyFill="1" applyBorder="1" applyAlignment="1">
      <alignment vertical="center"/>
    </xf>
    <xf numFmtId="0" fontId="67" fillId="0" borderId="11" xfId="37" applyFont="1" applyFill="1" applyBorder="1" applyAlignment="1">
      <alignment vertical="center"/>
    </xf>
    <xf numFmtId="0" fontId="55" fillId="0" borderId="0" xfId="37" quotePrefix="1" applyFont="1" applyFill="1" applyBorder="1" applyAlignment="1">
      <alignment horizontal="left" vertical="center"/>
    </xf>
    <xf numFmtId="0" fontId="64" fillId="0" borderId="0" xfId="37" applyFont="1" applyFill="1" applyBorder="1" applyAlignment="1">
      <alignment horizontal="left" vertical="center"/>
    </xf>
    <xf numFmtId="0" fontId="64" fillId="0" borderId="0" xfId="37" applyFont="1" applyFill="1" applyBorder="1" applyAlignment="1">
      <alignment vertical="center"/>
    </xf>
    <xf numFmtId="0" fontId="64" fillId="0" borderId="11" xfId="37" applyFont="1" applyFill="1" applyBorder="1" applyAlignment="1">
      <alignment vertical="center"/>
    </xf>
    <xf numFmtId="0" fontId="68" fillId="0" borderId="10" xfId="37" applyFont="1" applyFill="1" applyBorder="1" applyAlignment="1">
      <alignment horizontal="left" vertical="center"/>
    </xf>
    <xf numFmtId="0" fontId="68" fillId="0" borderId="0" xfId="37" applyFont="1" applyFill="1" applyBorder="1" applyAlignment="1">
      <alignment horizontal="left" vertical="center"/>
    </xf>
    <xf numFmtId="0" fontId="54" fillId="0" borderId="0" xfId="37" applyNumberFormat="1" applyFont="1" applyFill="1" applyBorder="1" applyAlignment="1">
      <alignment vertical="center"/>
    </xf>
    <xf numFmtId="0" fontId="62" fillId="0" borderId="11" xfId="37" applyNumberFormat="1" applyFont="1" applyFill="1" applyBorder="1" applyAlignment="1">
      <alignment horizontal="left" vertical="center"/>
    </xf>
    <xf numFmtId="0" fontId="62" fillId="0" borderId="0" xfId="37" applyNumberFormat="1" applyFont="1" applyFill="1" applyBorder="1" applyAlignment="1">
      <alignment horizontal="left" vertical="center"/>
    </xf>
    <xf numFmtId="0" fontId="68" fillId="0" borderId="0" xfId="37" applyFont="1" applyFill="1" applyBorder="1" applyAlignment="1">
      <alignment vertical="center"/>
    </xf>
    <xf numFmtId="0" fontId="69" fillId="0" borderId="0" xfId="37" applyFont="1" applyFill="1" applyBorder="1" applyAlignment="1">
      <alignment vertical="center"/>
    </xf>
    <xf numFmtId="0" fontId="69" fillId="0" borderId="0" xfId="37" applyNumberFormat="1" applyFont="1" applyFill="1" applyBorder="1" applyAlignment="1" applyProtection="1">
      <alignment horizontal="left" vertical="center"/>
      <protection locked="0"/>
    </xf>
    <xf numFmtId="194" fontId="69" fillId="0" borderId="0" xfId="37" applyNumberFormat="1" applyFont="1" applyFill="1" applyBorder="1" applyAlignment="1" applyProtection="1">
      <alignment horizontal="left" vertical="center"/>
      <protection locked="0"/>
    </xf>
    <xf numFmtId="3" fontId="62" fillId="0" borderId="0" xfId="37" applyNumberFormat="1" applyFont="1" applyFill="1" applyBorder="1" applyAlignment="1">
      <alignment horizontal="right" vertical="center"/>
    </xf>
    <xf numFmtId="0" fontId="51" fillId="0" borderId="12" xfId="37" applyFont="1" applyFill="1" applyBorder="1" applyAlignment="1">
      <alignment horizontal="center" vertical="center"/>
    </xf>
    <xf numFmtId="0" fontId="51" fillId="0" borderId="6" xfId="37" applyFont="1" applyFill="1" applyBorder="1" applyAlignment="1">
      <alignment horizontal="center" vertical="center"/>
    </xf>
    <xf numFmtId="0" fontId="51" fillId="0" borderId="13" xfId="37" applyFont="1" applyFill="1" applyBorder="1" applyAlignment="1">
      <alignment horizontal="center" vertical="center"/>
    </xf>
    <xf numFmtId="0" fontId="51" fillId="0" borderId="0" xfId="37" applyFont="1" applyFill="1" applyAlignment="1">
      <alignment horizontal="center" vertical="center"/>
    </xf>
    <xf numFmtId="183" fontId="70" fillId="0" borderId="0" xfId="37" applyNumberFormat="1" applyFont="1" applyFill="1" applyAlignment="1">
      <alignment horizontal="center" vertical="center"/>
    </xf>
    <xf numFmtId="0" fontId="70" fillId="0" borderId="0" xfId="37" applyFont="1" applyFill="1" applyAlignment="1">
      <alignment horizontal="center" vertical="center"/>
    </xf>
    <xf numFmtId="0" fontId="51" fillId="0" borderId="0" xfId="0" applyFont="1" applyAlignment="1"/>
    <xf numFmtId="0" fontId="37" fillId="0" borderId="10" xfId="96" applyFont="1" applyBorder="1" applyAlignment="1">
      <alignment horizontal="center" vertical="center"/>
    </xf>
    <xf numFmtId="0" fontId="37" fillId="0" borderId="0" xfId="96" applyFont="1" applyBorder="1" applyAlignment="1">
      <alignment horizontal="center" vertical="center"/>
    </xf>
    <xf numFmtId="0" fontId="37" fillId="0" borderId="0" xfId="96" applyFont="1" applyBorder="1" applyAlignment="1">
      <alignment vertical="center"/>
    </xf>
    <xf numFmtId="0" fontId="37" fillId="0" borderId="11" xfId="96" applyFont="1" applyBorder="1" applyAlignment="1">
      <alignment horizontal="center" vertical="center"/>
    </xf>
    <xf numFmtId="0" fontId="51" fillId="0" borderId="10" xfId="0" applyFont="1" applyBorder="1" applyAlignment="1"/>
    <xf numFmtId="0" fontId="51" fillId="0" borderId="0" xfId="0" applyFont="1" applyBorder="1" applyAlignment="1"/>
    <xf numFmtId="0" fontId="51" fillId="0" borderId="11" xfId="0" applyFont="1" applyBorder="1" applyAlignment="1"/>
    <xf numFmtId="0" fontId="37" fillId="0" borderId="6" xfId="96" applyFont="1" applyBorder="1" applyAlignment="1">
      <alignment vertical="center"/>
    </xf>
    <xf numFmtId="0" fontId="51" fillId="0" borderId="12" xfId="0" applyFont="1" applyBorder="1" applyAlignment="1"/>
    <xf numFmtId="0" fontId="51" fillId="0" borderId="6" xfId="0" applyFont="1" applyBorder="1" applyAlignment="1"/>
    <xf numFmtId="0" fontId="51" fillId="0" borderId="13" xfId="0" applyFont="1" applyBorder="1" applyAlignment="1"/>
    <xf numFmtId="0" fontId="51" fillId="0" borderId="0" xfId="0" applyFont="1" applyAlignment="1">
      <alignment vertical="center"/>
    </xf>
    <xf numFmtId="0" fontId="72" fillId="0" borderId="0" xfId="0" applyFont="1" applyFill="1" applyBorder="1" applyAlignment="1">
      <alignment horizontal="center" vertical="center"/>
    </xf>
    <xf numFmtId="0" fontId="53" fillId="0" borderId="0" xfId="0" applyFont="1" applyAlignment="1">
      <alignment vertical="center"/>
    </xf>
    <xf numFmtId="0" fontId="55" fillId="0" borderId="0" xfId="0" applyFont="1" applyFill="1" applyBorder="1" applyAlignment="1">
      <alignment vertical="center"/>
    </xf>
    <xf numFmtId="0" fontId="55" fillId="0" borderId="0" xfId="0" quotePrefix="1" applyFont="1" applyFill="1" applyBorder="1" applyAlignment="1">
      <alignment vertical="center"/>
    </xf>
    <xf numFmtId="0" fontId="55" fillId="0" borderId="0" xfId="0" applyFont="1" applyFill="1" applyBorder="1" applyAlignment="1">
      <alignment horizontal="center" vertical="center"/>
    </xf>
    <xf numFmtId="0" fontId="55" fillId="0" borderId="0" xfId="0" applyFont="1" applyFill="1" applyBorder="1" applyAlignment="1">
      <alignment horizontal="left" vertical="center"/>
    </xf>
    <xf numFmtId="0" fontId="55" fillId="0" borderId="0" xfId="0" applyFont="1" applyFill="1" applyBorder="1" applyAlignment="1">
      <alignment vertical="center" shrinkToFit="1"/>
    </xf>
    <xf numFmtId="0" fontId="55" fillId="0" borderId="0" xfId="0" applyFont="1" applyAlignment="1">
      <alignment vertical="center"/>
    </xf>
    <xf numFmtId="0" fontId="55" fillId="0" borderId="0" xfId="0" applyFont="1" applyFill="1" applyBorder="1" applyAlignment="1">
      <alignment horizontal="distributed" vertical="center"/>
    </xf>
    <xf numFmtId="0" fontId="53" fillId="0" borderId="0" xfId="0" applyFont="1" applyFill="1" applyBorder="1" applyAlignment="1">
      <alignment vertical="center"/>
    </xf>
    <xf numFmtId="0" fontId="53" fillId="0" borderId="0" xfId="0" quotePrefix="1" applyFont="1" applyFill="1" applyBorder="1" applyAlignment="1">
      <alignment vertical="center"/>
    </xf>
    <xf numFmtId="0" fontId="53" fillId="0" borderId="0" xfId="0" applyFont="1" applyFill="1" applyBorder="1" applyAlignment="1">
      <alignment horizontal="left" vertical="center"/>
    </xf>
    <xf numFmtId="0" fontId="53" fillId="0" borderId="0" xfId="0" applyFont="1" applyFill="1" applyBorder="1" applyAlignment="1">
      <alignment horizontal="distributed" vertical="center"/>
    </xf>
    <xf numFmtId="0" fontId="53" fillId="0" borderId="0" xfId="0" applyFont="1" applyFill="1" applyBorder="1" applyAlignment="1">
      <alignment horizontal="center" vertical="center"/>
    </xf>
    <xf numFmtId="0" fontId="55" fillId="0" borderId="0" xfId="0" applyFont="1" applyBorder="1" applyAlignment="1">
      <alignment vertical="center"/>
    </xf>
    <xf numFmtId="0" fontId="53" fillId="0" borderId="0" xfId="0" applyFont="1" applyBorder="1" applyAlignment="1">
      <alignment vertical="center"/>
    </xf>
    <xf numFmtId="0" fontId="53" fillId="0" borderId="0" xfId="0" applyFont="1" applyFill="1" applyBorder="1" applyAlignment="1">
      <alignment horizontal="left" vertical="center" shrinkToFit="1"/>
    </xf>
    <xf numFmtId="0" fontId="53" fillId="0" borderId="103" xfId="0" applyFont="1" applyFill="1" applyBorder="1" applyAlignment="1">
      <alignment vertical="center" shrinkToFit="1"/>
    </xf>
    <xf numFmtId="0" fontId="53" fillId="0" borderId="104" xfId="0" applyFont="1" applyFill="1" applyBorder="1" applyAlignment="1">
      <alignment vertical="center" shrinkToFit="1"/>
    </xf>
    <xf numFmtId="0" fontId="53" fillId="0" borderId="105" xfId="0" applyFont="1" applyFill="1" applyBorder="1" applyAlignment="1">
      <alignment vertical="center" shrinkToFit="1"/>
    </xf>
    <xf numFmtId="0" fontId="53" fillId="0" borderId="28" xfId="0" applyFont="1" applyFill="1" applyBorder="1" applyAlignment="1">
      <alignment vertical="center" shrinkToFit="1"/>
    </xf>
    <xf numFmtId="0" fontId="53" fillId="0" borderId="14" xfId="0" applyFont="1" applyFill="1" applyBorder="1" applyAlignment="1">
      <alignment vertical="center" shrinkToFit="1"/>
    </xf>
    <xf numFmtId="0" fontId="53" fillId="0" borderId="31" xfId="0" applyFont="1" applyFill="1" applyBorder="1" applyAlignment="1">
      <alignment vertical="center" shrinkToFit="1"/>
    </xf>
    <xf numFmtId="0" fontId="53" fillId="0" borderId="24" xfId="0" applyFont="1" applyFill="1" applyBorder="1" applyAlignment="1">
      <alignment vertical="center" shrinkToFit="1"/>
    </xf>
    <xf numFmtId="0" fontId="53" fillId="0" borderId="16" xfId="0" applyFont="1" applyFill="1" applyBorder="1" applyAlignment="1">
      <alignment vertical="center" shrinkToFit="1"/>
    </xf>
    <xf numFmtId="0" fontId="53" fillId="0" borderId="2" xfId="0" applyFont="1" applyFill="1" applyBorder="1" applyAlignment="1">
      <alignment vertical="center" shrinkToFit="1"/>
    </xf>
    <xf numFmtId="0" fontId="53" fillId="0" borderId="32" xfId="0" applyFont="1" applyFill="1" applyBorder="1" applyAlignment="1">
      <alignment vertical="center" shrinkToFit="1"/>
    </xf>
    <xf numFmtId="0" fontId="53" fillId="0" borderId="0" xfId="0" applyFont="1" applyFill="1" applyBorder="1" applyAlignment="1">
      <alignment vertical="center" shrinkToFit="1"/>
    </xf>
    <xf numFmtId="0" fontId="53" fillId="0" borderId="33" xfId="0" applyFont="1" applyFill="1" applyBorder="1" applyAlignment="1">
      <alignment vertical="center" shrinkToFit="1"/>
    </xf>
    <xf numFmtId="0" fontId="53" fillId="0" borderId="106" xfId="0" applyFont="1" applyFill="1" applyBorder="1" applyAlignment="1">
      <alignment vertical="center" shrinkToFit="1"/>
    </xf>
    <xf numFmtId="0" fontId="53" fillId="0" borderId="107" xfId="0" applyFont="1" applyFill="1" applyBorder="1" applyAlignment="1">
      <alignment vertical="center" shrinkToFit="1"/>
    </xf>
    <xf numFmtId="0" fontId="53" fillId="0" borderId="108" xfId="0" applyFont="1" applyFill="1" applyBorder="1" applyAlignment="1">
      <alignment vertical="center" shrinkToFit="1"/>
    </xf>
    <xf numFmtId="0" fontId="53" fillId="0" borderId="102" xfId="0" applyFont="1" applyFill="1" applyBorder="1" applyAlignment="1">
      <alignment vertical="center" shrinkToFit="1"/>
    </xf>
    <xf numFmtId="0" fontId="53" fillId="0" borderId="6" xfId="0" applyFont="1" applyFill="1" applyBorder="1" applyAlignment="1">
      <alignment vertical="center" shrinkToFit="1"/>
    </xf>
    <xf numFmtId="0" fontId="53" fillId="0" borderId="100" xfId="0" applyFont="1" applyFill="1" applyBorder="1" applyAlignment="1">
      <alignment vertical="center" shrinkToFit="1"/>
    </xf>
    <xf numFmtId="0" fontId="73" fillId="0" borderId="0" xfId="0" applyFont="1" applyAlignment="1">
      <alignment vertical="center"/>
    </xf>
    <xf numFmtId="190" fontId="73" fillId="0" borderId="0" xfId="0" applyNumberFormat="1" applyFont="1" applyAlignment="1">
      <alignment vertical="center"/>
    </xf>
    <xf numFmtId="190" fontId="51" fillId="0" borderId="0" xfId="0" applyNumberFormat="1" applyFont="1" applyAlignment="1">
      <alignment vertical="center"/>
    </xf>
    <xf numFmtId="3" fontId="74" fillId="4" borderId="52" xfId="0" applyNumberFormat="1" applyFont="1" applyFill="1" applyBorder="1" applyAlignment="1">
      <alignment horizontal="center" vertical="center"/>
    </xf>
    <xf numFmtId="0" fontId="74" fillId="4" borderId="52" xfId="0" applyNumberFormat="1" applyFont="1" applyFill="1" applyBorder="1" applyAlignment="1">
      <alignment horizontal="center" vertical="center"/>
    </xf>
    <xf numFmtId="3" fontId="74" fillId="4" borderId="53" xfId="0" applyNumberFormat="1" applyFont="1" applyFill="1" applyBorder="1" applyAlignment="1">
      <alignment horizontal="center" vertical="center"/>
    </xf>
    <xf numFmtId="3" fontId="74" fillId="0" borderId="14" xfId="0" applyNumberFormat="1" applyFont="1" applyBorder="1" applyAlignment="1">
      <alignment horizontal="center" vertical="center" wrapText="1"/>
    </xf>
    <xf numFmtId="3" fontId="74" fillId="0" borderId="14" xfId="0" applyNumberFormat="1" applyFont="1" applyBorder="1" applyAlignment="1">
      <alignment horizontal="distributed" vertical="center" shrinkToFit="1"/>
    </xf>
    <xf numFmtId="3" fontId="74" fillId="0" borderId="14" xfId="0" applyNumberFormat="1" applyFont="1" applyBorder="1" applyAlignment="1">
      <alignment horizontal="left" vertical="center"/>
    </xf>
    <xf numFmtId="3" fontId="74" fillId="0" borderId="113" xfId="0" applyNumberFormat="1" applyFont="1" applyBorder="1" applyAlignment="1">
      <alignment horizontal="center" vertical="center"/>
    </xf>
    <xf numFmtId="41" fontId="74" fillId="0" borderId="113" xfId="94" applyFont="1" applyBorder="1" applyAlignment="1">
      <alignment vertical="center" shrinkToFit="1"/>
    </xf>
    <xf numFmtId="0" fontId="74" fillId="0" borderId="113" xfId="0" applyNumberFormat="1" applyFont="1" applyBorder="1" applyAlignment="1">
      <alignment horizontal="right" vertical="center" shrinkToFit="1"/>
    </xf>
    <xf numFmtId="3" fontId="74" fillId="0" borderId="114" xfId="0" applyNumberFormat="1" applyFont="1" applyBorder="1" applyAlignment="1">
      <alignment horizontal="left" vertical="center"/>
    </xf>
    <xf numFmtId="3" fontId="74" fillId="0" borderId="0" xfId="0" applyNumberFormat="1" applyFont="1" applyBorder="1" applyAlignment="1">
      <alignment horizontal="center" vertical="center"/>
    </xf>
    <xf numFmtId="3" fontId="74" fillId="0" borderId="0" xfId="0" applyNumberFormat="1" applyFont="1" applyBorder="1" applyAlignment="1">
      <alignment horizontal="distributed" vertical="center" shrinkToFit="1"/>
    </xf>
    <xf numFmtId="3" fontId="74" fillId="0" borderId="0" xfId="0" applyNumberFormat="1" applyFont="1" applyBorder="1" applyAlignment="1">
      <alignment horizontal="left" vertical="center"/>
    </xf>
    <xf numFmtId="3" fontId="74" fillId="0" borderId="29" xfId="0" applyNumberFormat="1" applyFont="1" applyBorder="1" applyAlignment="1">
      <alignment horizontal="center" vertical="center"/>
    </xf>
    <xf numFmtId="41" fontId="74" fillId="0" borderId="29" xfId="94" applyFont="1" applyBorder="1" applyAlignment="1">
      <alignment horizontal="right" vertical="center" shrinkToFit="1"/>
    </xf>
    <xf numFmtId="0" fontId="74" fillId="0" borderId="29" xfId="0" applyNumberFormat="1" applyFont="1" applyBorder="1" applyAlignment="1">
      <alignment horizontal="right" vertical="center" shrinkToFit="1"/>
    </xf>
    <xf numFmtId="3" fontId="74" fillId="0" borderId="97" xfId="0" applyNumberFormat="1" applyFont="1" applyBorder="1" applyAlignment="1">
      <alignment horizontal="left" vertical="center"/>
    </xf>
    <xf numFmtId="41" fontId="74" fillId="0" borderId="29" xfId="94" applyFont="1" applyBorder="1" applyAlignment="1">
      <alignment vertical="center" shrinkToFit="1"/>
    </xf>
    <xf numFmtId="3" fontId="74" fillId="0" borderId="18" xfId="0" applyNumberFormat="1" applyFont="1" applyBorder="1" applyAlignment="1">
      <alignment horizontal="center" vertical="center"/>
    </xf>
    <xf numFmtId="3" fontId="74" fillId="0" borderId="5" xfId="0" applyNumberFormat="1" applyFont="1" applyBorder="1" applyAlignment="1">
      <alignment horizontal="distributed" vertical="center" shrinkToFit="1"/>
    </xf>
    <xf numFmtId="3" fontId="74" fillId="0" borderId="5" xfId="0" applyNumberFormat="1" applyFont="1" applyBorder="1" applyAlignment="1">
      <alignment horizontal="left" vertical="center"/>
    </xf>
    <xf numFmtId="3" fontId="74" fillId="0" borderId="1" xfId="0" applyNumberFormat="1" applyFont="1" applyBorder="1" applyAlignment="1">
      <alignment horizontal="center" vertical="center"/>
    </xf>
    <xf numFmtId="41" fontId="74" fillId="0" borderId="1" xfId="94" applyFont="1" applyBorder="1" applyAlignment="1">
      <alignment vertical="center" shrinkToFit="1"/>
    </xf>
    <xf numFmtId="0" fontId="74" fillId="0" borderId="1" xfId="0" applyNumberFormat="1" applyFont="1" applyBorder="1" applyAlignment="1">
      <alignment horizontal="right" vertical="center" shrinkToFit="1"/>
    </xf>
    <xf numFmtId="3" fontId="74" fillId="0" borderId="44" xfId="0" applyNumberFormat="1" applyFont="1" applyBorder="1" applyAlignment="1">
      <alignment horizontal="left" vertical="center"/>
    </xf>
    <xf numFmtId="3" fontId="74" fillId="0" borderId="0" xfId="0" applyNumberFormat="1" applyFont="1" applyBorder="1" applyAlignment="1">
      <alignment horizontal="center" vertical="center" wrapText="1"/>
    </xf>
    <xf numFmtId="184" fontId="74" fillId="0" borderId="29" xfId="97" applyNumberFormat="1" applyFont="1" applyBorder="1" applyAlignment="1">
      <alignment horizontal="right" vertical="center" shrinkToFit="1"/>
    </xf>
    <xf numFmtId="10" fontId="74" fillId="0" borderId="29" xfId="0" applyNumberFormat="1" applyFont="1" applyBorder="1" applyAlignment="1">
      <alignment horizontal="right" vertical="center" shrinkToFit="1"/>
    </xf>
    <xf numFmtId="10" fontId="74" fillId="0" borderId="29" xfId="97" applyNumberFormat="1" applyFont="1" applyBorder="1" applyAlignment="1">
      <alignment horizontal="right" vertical="center" shrinkToFit="1"/>
    </xf>
    <xf numFmtId="3" fontId="74" fillId="0" borderId="5" xfId="0" applyNumberFormat="1" applyFont="1" applyBorder="1" applyAlignment="1">
      <alignment horizontal="center" vertical="center"/>
    </xf>
    <xf numFmtId="3" fontId="74" fillId="0" borderId="110" xfId="0" applyNumberFormat="1" applyFont="1" applyBorder="1" applyAlignment="1">
      <alignment horizontal="left" vertical="center"/>
    </xf>
    <xf numFmtId="184" fontId="74" fillId="0" borderId="1" xfId="97" applyNumberFormat="1" applyFont="1" applyBorder="1" applyAlignment="1">
      <alignment horizontal="right" vertical="center" shrinkToFit="1"/>
    </xf>
    <xf numFmtId="215" fontId="74" fillId="0" borderId="1" xfId="94" applyNumberFormat="1" applyFont="1" applyBorder="1" applyAlignment="1">
      <alignment vertical="center" shrinkToFit="1"/>
    </xf>
    <xf numFmtId="3" fontId="74" fillId="0" borderId="5" xfId="0" applyNumberFormat="1" applyFont="1" applyBorder="1" applyAlignment="1">
      <alignment horizontal="left" vertical="center" shrinkToFit="1"/>
    </xf>
    <xf numFmtId="3" fontId="74" fillId="0" borderId="111" xfId="0" applyNumberFormat="1" applyFont="1" applyBorder="1" applyAlignment="1">
      <alignment horizontal="left" vertical="center"/>
    </xf>
    <xf numFmtId="3" fontId="74" fillId="0" borderId="112" xfId="0" applyNumberFormat="1" applyFont="1" applyBorder="1" applyAlignment="1">
      <alignment horizontal="left" vertical="center"/>
    </xf>
    <xf numFmtId="3" fontId="74" fillId="0" borderId="112" xfId="0" applyNumberFormat="1" applyFont="1" applyBorder="1" applyAlignment="1">
      <alignment horizontal="distributed" vertical="center" shrinkToFit="1"/>
    </xf>
    <xf numFmtId="3" fontId="74" fillId="0" borderId="46" xfId="0" applyNumberFormat="1" applyFont="1" applyBorder="1" applyAlignment="1">
      <alignment horizontal="center" vertical="center"/>
    </xf>
    <xf numFmtId="41" fontId="74" fillId="0" borderId="46" xfId="94" applyFont="1" applyBorder="1" applyAlignment="1">
      <alignment vertical="center" shrinkToFit="1"/>
    </xf>
    <xf numFmtId="0" fontId="74" fillId="0" borderId="46" xfId="0" applyNumberFormat="1" applyFont="1" applyBorder="1" applyAlignment="1">
      <alignment horizontal="right" vertical="center" shrinkToFit="1"/>
    </xf>
    <xf numFmtId="3" fontId="74" fillId="0" borderId="47" xfId="0" applyNumberFormat="1" applyFont="1" applyBorder="1" applyAlignment="1">
      <alignment horizontal="left" vertical="center"/>
    </xf>
    <xf numFmtId="0" fontId="51" fillId="0" borderId="0" xfId="0" applyFont="1">
      <alignment vertical="center"/>
    </xf>
    <xf numFmtId="3" fontId="75" fillId="4" borderId="51" xfId="0" applyNumberFormat="1" applyFont="1" applyFill="1" applyBorder="1" applyAlignment="1">
      <alignment horizontal="center" vertical="center" shrinkToFit="1"/>
    </xf>
    <xf numFmtId="3" fontId="75" fillId="4" borderId="52" xfId="0" applyNumberFormat="1" applyFont="1" applyFill="1" applyBorder="1" applyAlignment="1">
      <alignment horizontal="center" vertical="center" shrinkToFit="1"/>
    </xf>
    <xf numFmtId="3" fontId="75" fillId="4" borderId="53" xfId="0" applyNumberFormat="1" applyFont="1" applyFill="1" applyBorder="1" applyAlignment="1">
      <alignment horizontal="center" vertical="center" shrinkToFit="1"/>
    </xf>
    <xf numFmtId="3" fontId="75" fillId="0" borderId="43" xfId="0" applyNumberFormat="1" applyFont="1" applyBorder="1" applyAlignment="1">
      <alignment horizontal="center" vertical="center" shrinkToFit="1"/>
    </xf>
    <xf numFmtId="3" fontId="75" fillId="0" borderId="1" xfId="0" applyNumberFormat="1" applyFont="1" applyBorder="1" applyAlignment="1">
      <alignment horizontal="left" vertical="center" shrinkToFit="1"/>
    </xf>
    <xf numFmtId="218" fontId="75" fillId="0" borderId="1" xfId="0" applyNumberFormat="1" applyFont="1" applyBorder="1" applyAlignment="1">
      <alignment horizontal="center" vertical="center" shrinkToFit="1"/>
    </xf>
    <xf numFmtId="3" fontId="75" fillId="0" borderId="1" xfId="0" applyNumberFormat="1" applyFont="1" applyBorder="1" applyAlignment="1">
      <alignment horizontal="center" vertical="center" shrinkToFit="1"/>
    </xf>
    <xf numFmtId="41" fontId="75" fillId="0" borderId="1" xfId="94" applyFont="1" applyBorder="1" applyAlignment="1">
      <alignment horizontal="right" vertical="center" shrinkToFit="1"/>
    </xf>
    <xf numFmtId="3" fontId="75" fillId="0" borderId="44" xfId="0" applyNumberFormat="1" applyFont="1" applyBorder="1" applyAlignment="1">
      <alignment horizontal="left" vertical="center" shrinkToFit="1"/>
    </xf>
    <xf numFmtId="3" fontId="75" fillId="0" borderId="43" xfId="0" applyNumberFormat="1" applyFont="1" applyBorder="1" applyAlignment="1">
      <alignment horizontal="left" vertical="center" shrinkToFit="1"/>
    </xf>
    <xf numFmtId="216" fontId="75" fillId="0" borderId="1" xfId="0" applyNumberFormat="1" applyFont="1" applyBorder="1" applyAlignment="1">
      <alignment horizontal="center" vertical="center" shrinkToFit="1"/>
    </xf>
    <xf numFmtId="41" fontId="75" fillId="0" borderId="1" xfId="94" applyFont="1" applyBorder="1" applyAlignment="1">
      <alignment vertical="center" shrinkToFit="1"/>
    </xf>
    <xf numFmtId="217" fontId="75" fillId="0" borderId="1" xfId="0" applyNumberFormat="1" applyFont="1" applyBorder="1" applyAlignment="1">
      <alignment horizontal="center" vertical="center" shrinkToFit="1"/>
    </xf>
    <xf numFmtId="186" fontId="75" fillId="0" borderId="1" xfId="0" applyNumberFormat="1" applyFont="1" applyBorder="1" applyAlignment="1">
      <alignment horizontal="center" vertical="center" shrinkToFit="1"/>
    </xf>
    <xf numFmtId="3" fontId="76" fillId="0" borderId="44" xfId="0" applyNumberFormat="1" applyFont="1" applyBorder="1" applyAlignment="1">
      <alignment horizontal="center" vertical="center" shrinkToFit="1"/>
    </xf>
    <xf numFmtId="3" fontId="75" fillId="0" borderId="45" xfId="0" applyNumberFormat="1" applyFont="1" applyBorder="1" applyAlignment="1">
      <alignment horizontal="left" vertical="center" shrinkToFit="1"/>
    </xf>
    <xf numFmtId="3" fontId="75" fillId="0" borderId="46" xfId="0" applyNumberFormat="1" applyFont="1" applyBorder="1" applyAlignment="1">
      <alignment horizontal="left" vertical="center" shrinkToFit="1"/>
    </xf>
    <xf numFmtId="218" fontId="75" fillId="0" borderId="46" xfId="0" applyNumberFormat="1" applyFont="1" applyBorder="1" applyAlignment="1">
      <alignment horizontal="center" vertical="center" shrinkToFit="1"/>
    </xf>
    <xf numFmtId="3" fontId="75" fillId="0" borderId="46" xfId="0" applyNumberFormat="1" applyFont="1" applyBorder="1" applyAlignment="1">
      <alignment horizontal="center" vertical="center" shrinkToFit="1"/>
    </xf>
    <xf numFmtId="41" fontId="75" fillId="0" borderId="46" xfId="94" applyFont="1" applyBorder="1" applyAlignment="1">
      <alignment horizontal="right" vertical="center" shrinkToFit="1"/>
    </xf>
    <xf numFmtId="41" fontId="75" fillId="0" borderId="46" xfId="94" applyFont="1" applyBorder="1" applyAlignment="1">
      <alignment vertical="center" shrinkToFit="1"/>
    </xf>
    <xf numFmtId="3" fontId="77" fillId="0" borderId="47" xfId="0" applyNumberFormat="1" applyFont="1" applyBorder="1" applyAlignment="1">
      <alignment horizontal="center" vertical="center" wrapText="1" shrinkToFit="1"/>
    </xf>
    <xf numFmtId="0" fontId="78" fillId="0" borderId="1" xfId="0" applyFont="1" applyFill="1" applyBorder="1" applyAlignment="1">
      <alignment horizontal="center" vertical="center" shrinkToFit="1"/>
    </xf>
    <xf numFmtId="0" fontId="79" fillId="0" borderId="1" xfId="0" applyFont="1" applyFill="1" applyBorder="1" applyAlignment="1">
      <alignment horizontal="left" vertical="center"/>
    </xf>
    <xf numFmtId="0" fontId="79" fillId="0" borderId="1" xfId="0" applyFont="1" applyFill="1" applyBorder="1" applyAlignment="1">
      <alignment horizontal="center" vertical="center" shrinkToFit="1"/>
    </xf>
    <xf numFmtId="41" fontId="79" fillId="0" borderId="1" xfId="0" applyNumberFormat="1" applyFont="1" applyFill="1" applyBorder="1" applyAlignment="1">
      <alignment horizontal="center" vertical="center" shrinkToFit="1"/>
    </xf>
    <xf numFmtId="202" fontId="77" fillId="0" borderId="1" xfId="0" applyNumberFormat="1" applyFont="1" applyFill="1" applyBorder="1" applyAlignment="1">
      <alignment horizontal="right" vertical="center" shrinkToFit="1"/>
    </xf>
    <xf numFmtId="0" fontId="77" fillId="0" borderId="1" xfId="0" applyFont="1" applyFill="1" applyBorder="1" applyAlignment="1">
      <alignment vertical="center" shrinkToFit="1"/>
    </xf>
    <xf numFmtId="41" fontId="77" fillId="0" borderId="1" xfId="0" applyNumberFormat="1" applyFont="1" applyFill="1" applyBorder="1" applyAlignment="1">
      <alignment horizontal="center" vertical="center" shrinkToFit="1"/>
    </xf>
    <xf numFmtId="41" fontId="77" fillId="0" borderId="1" xfId="94" applyFont="1" applyFill="1" applyBorder="1" applyAlignment="1">
      <alignment horizontal="center" vertical="center" shrinkToFit="1"/>
    </xf>
    <xf numFmtId="41" fontId="77" fillId="0" borderId="1" xfId="94" applyFont="1" applyFill="1" applyBorder="1" applyAlignment="1">
      <alignment vertical="center" shrinkToFit="1"/>
    </xf>
    <xf numFmtId="4" fontId="77" fillId="0" borderId="1" xfId="0" applyNumberFormat="1" applyFont="1" applyFill="1" applyBorder="1" applyAlignment="1">
      <alignment horizontal="center" vertical="center" shrinkToFit="1"/>
    </xf>
    <xf numFmtId="41" fontId="77" fillId="0" borderId="1" xfId="94" applyFont="1" applyFill="1" applyBorder="1" applyAlignment="1">
      <alignment horizontal="right" vertical="center" shrinkToFit="1"/>
    </xf>
    <xf numFmtId="0" fontId="79" fillId="0" borderId="1" xfId="0" applyFont="1" applyFill="1" applyBorder="1" applyAlignment="1">
      <alignment horizontal="left" vertical="center" shrinkToFit="1"/>
    </xf>
    <xf numFmtId="41" fontId="79" fillId="0" borderId="1" xfId="94" applyFont="1" applyFill="1" applyBorder="1" applyAlignment="1">
      <alignment horizontal="center" vertical="center" shrinkToFit="1"/>
    </xf>
    <xf numFmtId="4" fontId="79" fillId="0" borderId="1" xfId="0" applyNumberFormat="1" applyFont="1" applyFill="1" applyBorder="1" applyAlignment="1">
      <alignment horizontal="center" vertical="center" shrinkToFit="1"/>
    </xf>
    <xf numFmtId="202" fontId="77" fillId="0" borderId="1" xfId="0" applyNumberFormat="1" applyFont="1" applyFill="1" applyBorder="1" applyAlignment="1">
      <alignment vertical="center" shrinkToFit="1"/>
    </xf>
    <xf numFmtId="0" fontId="77" fillId="0" borderId="1" xfId="0" applyFont="1" applyFill="1" applyBorder="1" applyAlignment="1">
      <alignment horizontal="center" vertical="center" shrinkToFit="1"/>
    </xf>
    <xf numFmtId="0" fontId="77" fillId="0" borderId="1" xfId="0" applyFont="1" applyFill="1" applyBorder="1" applyAlignment="1">
      <alignment horizontal="center" vertical="center" shrinkToFit="1"/>
    </xf>
    <xf numFmtId="0" fontId="77" fillId="0" borderId="1" xfId="0" applyFont="1" applyFill="1" applyBorder="1" applyAlignment="1">
      <alignment horizontal="center" vertical="center" shrinkToFit="1"/>
    </xf>
    <xf numFmtId="0" fontId="77" fillId="0" borderId="1" xfId="0" applyFont="1" applyFill="1" applyBorder="1" applyAlignment="1">
      <alignment horizontal="center" vertical="center" shrinkToFit="1"/>
    </xf>
    <xf numFmtId="0" fontId="53" fillId="0" borderId="0" xfId="37" applyNumberFormat="1" applyFont="1" applyFill="1" applyBorder="1" applyAlignment="1" applyProtection="1">
      <alignment horizontal="left" vertical="center"/>
      <protection locked="0"/>
    </xf>
    <xf numFmtId="0" fontId="82" fillId="0" borderId="0" xfId="0" applyFont="1" applyFill="1" applyBorder="1" applyAlignment="1">
      <alignment vertical="center"/>
    </xf>
    <xf numFmtId="0" fontId="82" fillId="0" borderId="0" xfId="0" applyFont="1" applyFill="1" applyBorder="1" applyAlignment="1">
      <alignment horizontal="left" vertical="center"/>
    </xf>
    <xf numFmtId="0" fontId="82" fillId="0" borderId="0" xfId="0" applyFont="1" applyFill="1" applyBorder="1" applyAlignment="1">
      <alignment horizontal="distributed" vertical="center"/>
    </xf>
    <xf numFmtId="0" fontId="82" fillId="0" borderId="0" xfId="37" applyFont="1" applyFill="1" applyBorder="1" applyAlignment="1">
      <alignment vertical="center"/>
    </xf>
    <xf numFmtId="0" fontId="82" fillId="0" borderId="0" xfId="0" applyFont="1" applyAlignment="1">
      <alignment vertical="center"/>
    </xf>
    <xf numFmtId="41" fontId="51" fillId="0" borderId="0" xfId="94" applyFont="1" applyAlignment="1"/>
    <xf numFmtId="41" fontId="51" fillId="0" borderId="0" xfId="0" applyNumberFormat="1" applyFont="1">
      <alignment vertical="center"/>
    </xf>
    <xf numFmtId="41" fontId="51" fillId="0" borderId="0" xfId="0" applyNumberFormat="1" applyFont="1" applyAlignment="1"/>
    <xf numFmtId="41" fontId="75" fillId="0" borderId="1" xfId="94" applyFont="1" applyFill="1" applyBorder="1" applyAlignment="1">
      <alignment horizontal="right" vertical="center" shrinkToFit="1"/>
    </xf>
    <xf numFmtId="0" fontId="55" fillId="0" borderId="0" xfId="0" applyFont="1" applyFill="1" applyBorder="1" applyAlignment="1">
      <alignment horizontal="left" vertical="center" shrinkToFit="1"/>
    </xf>
    <xf numFmtId="41" fontId="74" fillId="0" borderId="29" xfId="94" applyFont="1" applyFill="1" applyBorder="1" applyAlignment="1">
      <alignment vertical="center" shrinkToFit="1"/>
    </xf>
    <xf numFmtId="206" fontId="74" fillId="0" borderId="29" xfId="97" applyNumberFormat="1" applyFont="1" applyFill="1" applyBorder="1" applyAlignment="1">
      <alignment horizontal="right" vertical="center" shrinkToFit="1"/>
    </xf>
    <xf numFmtId="3" fontId="74" fillId="0" borderId="97" xfId="0" applyNumberFormat="1" applyFont="1" applyFill="1" applyBorder="1" applyAlignment="1">
      <alignment horizontal="left" vertical="center"/>
    </xf>
    <xf numFmtId="184" fontId="74" fillId="0" borderId="29" xfId="97" applyNumberFormat="1" applyFont="1" applyFill="1" applyBorder="1" applyAlignment="1">
      <alignment horizontal="right" vertical="center" shrinkToFit="1"/>
    </xf>
    <xf numFmtId="10" fontId="74" fillId="0" borderId="29" xfId="97" applyNumberFormat="1" applyFont="1" applyFill="1" applyBorder="1" applyAlignment="1">
      <alignment horizontal="right" vertical="center" shrinkToFit="1"/>
    </xf>
    <xf numFmtId="10" fontId="74" fillId="0" borderId="29" xfId="0" applyNumberFormat="1" applyFont="1" applyFill="1" applyBorder="1" applyAlignment="1">
      <alignment horizontal="right" vertical="center" shrinkToFit="1"/>
    </xf>
    <xf numFmtId="0" fontId="46" fillId="0" borderId="0" xfId="37" applyFont="1" applyFill="1" applyBorder="1" applyAlignment="1">
      <alignment horizontal="center" vertical="center" shrinkToFit="1"/>
    </xf>
    <xf numFmtId="0" fontId="45" fillId="0" borderId="0" xfId="37" applyFont="1" applyFill="1" applyBorder="1" applyAlignment="1">
      <alignment horizontal="center" vertical="center"/>
    </xf>
    <xf numFmtId="192" fontId="53" fillId="0" borderId="49" xfId="37" applyNumberFormat="1" applyFont="1" applyFill="1" applyBorder="1" applyAlignment="1">
      <alignment horizontal="center" vertical="center"/>
    </xf>
    <xf numFmtId="192" fontId="53" fillId="0" borderId="50" xfId="37" applyNumberFormat="1" applyFont="1" applyFill="1" applyBorder="1" applyAlignment="1">
      <alignment horizontal="center" vertical="center"/>
    </xf>
    <xf numFmtId="192" fontId="53" fillId="0" borderId="29" xfId="37" applyNumberFormat="1" applyFont="1" applyFill="1" applyBorder="1" applyAlignment="1">
      <alignment horizontal="center" vertical="center"/>
    </xf>
    <xf numFmtId="192" fontId="53" fillId="0" borderId="97" xfId="37" applyNumberFormat="1" applyFont="1" applyFill="1" applyBorder="1" applyAlignment="1">
      <alignment horizontal="center" vertical="center"/>
    </xf>
    <xf numFmtId="192" fontId="53" fillId="0" borderId="15" xfId="37" applyNumberFormat="1" applyFont="1" applyFill="1" applyBorder="1" applyAlignment="1">
      <alignment horizontal="center" vertical="center"/>
    </xf>
    <xf numFmtId="192" fontId="53" fillId="0" borderId="95" xfId="37" applyNumberFormat="1" applyFont="1" applyFill="1" applyBorder="1" applyAlignment="1">
      <alignment horizontal="center" vertical="center"/>
    </xf>
    <xf numFmtId="0" fontId="45" fillId="0" borderId="0" xfId="37" quotePrefix="1" applyFont="1" applyFill="1" applyBorder="1" applyAlignment="1">
      <alignment horizontal="center" vertical="center"/>
    </xf>
    <xf numFmtId="0" fontId="47" fillId="0" borderId="0" xfId="37" applyFont="1" applyFill="1" applyBorder="1" applyAlignment="1">
      <alignment horizontal="center" vertical="center"/>
    </xf>
    <xf numFmtId="3" fontId="53" fillId="0" borderId="49" xfId="37" applyNumberFormat="1" applyFont="1" applyFill="1" applyBorder="1" applyAlignment="1">
      <alignment horizontal="center" vertical="center" wrapText="1"/>
    </xf>
    <xf numFmtId="3" fontId="53" fillId="0" borderId="49" xfId="37" applyNumberFormat="1" applyFont="1" applyFill="1" applyBorder="1" applyAlignment="1">
      <alignment horizontal="center" vertical="center"/>
    </xf>
    <xf numFmtId="3" fontId="53" fillId="0" borderId="29" xfId="37" applyNumberFormat="1" applyFont="1" applyFill="1" applyBorder="1" applyAlignment="1">
      <alignment horizontal="center" vertical="center"/>
    </xf>
    <xf numFmtId="3" fontId="53" fillId="0" borderId="15" xfId="37" applyNumberFormat="1" applyFont="1" applyFill="1" applyBorder="1" applyAlignment="1">
      <alignment horizontal="center" vertical="center"/>
    </xf>
    <xf numFmtId="0" fontId="53" fillId="0" borderId="49" xfId="37" applyFont="1" applyFill="1" applyBorder="1" applyAlignment="1">
      <alignment horizontal="center" vertical="center"/>
    </xf>
    <xf numFmtId="0" fontId="53" fillId="0" borderId="29" xfId="37" applyFont="1" applyFill="1" applyBorder="1" applyAlignment="1">
      <alignment horizontal="center" vertical="center"/>
    </xf>
    <xf numFmtId="0" fontId="53" fillId="0" borderId="15" xfId="37" applyFont="1" applyFill="1" applyBorder="1" applyAlignment="1">
      <alignment horizontal="center" vertical="center"/>
    </xf>
    <xf numFmtId="0" fontId="53" fillId="0" borderId="49" xfId="37" applyFont="1" applyFill="1" applyBorder="1" applyAlignment="1">
      <alignment horizontal="center" vertical="center" wrapText="1"/>
    </xf>
    <xf numFmtId="49" fontId="53" fillId="0" borderId="49" xfId="37" applyNumberFormat="1" applyFont="1" applyFill="1" applyBorder="1" applyAlignment="1">
      <alignment horizontal="center" vertical="center" textRotation="255"/>
    </xf>
    <xf numFmtId="49" fontId="53" fillId="0" borderId="29" xfId="37" applyNumberFormat="1" applyFont="1" applyFill="1" applyBorder="1" applyAlignment="1">
      <alignment horizontal="center" vertical="center" textRotation="255"/>
    </xf>
    <xf numFmtId="49" fontId="53" fillId="0" borderId="15" xfId="37" applyNumberFormat="1" applyFont="1" applyFill="1" applyBorder="1" applyAlignment="1">
      <alignment horizontal="center" vertical="center" textRotation="255"/>
    </xf>
    <xf numFmtId="0" fontId="53" fillId="0" borderId="48" xfId="37" applyFont="1" applyFill="1" applyBorder="1" applyAlignment="1">
      <alignment horizontal="center" vertical="center" wrapText="1"/>
    </xf>
    <xf numFmtId="0" fontId="53" fillId="0" borderId="96" xfId="37" applyFont="1" applyFill="1" applyBorder="1" applyAlignment="1">
      <alignment horizontal="center" vertical="center"/>
    </xf>
    <xf numFmtId="0" fontId="53" fillId="0" borderId="94" xfId="37" applyFont="1" applyFill="1" applyBorder="1" applyAlignment="1">
      <alignment horizontal="center" vertical="center"/>
    </xf>
    <xf numFmtId="192" fontId="53" fillId="0" borderId="49" xfId="37" applyNumberFormat="1" applyFont="1" applyFill="1" applyBorder="1" applyAlignment="1">
      <alignment horizontal="center" vertical="center" wrapText="1"/>
    </xf>
    <xf numFmtId="0" fontId="59" fillId="0" borderId="0" xfId="37" applyFont="1" applyFill="1" applyBorder="1" applyAlignment="1">
      <alignment horizontal="center" vertical="center"/>
    </xf>
    <xf numFmtId="0" fontId="71" fillId="4" borderId="27" xfId="96" applyFont="1" applyFill="1" applyBorder="1" applyAlignment="1">
      <alignment horizontal="center" vertical="center" wrapText="1"/>
    </xf>
    <xf numFmtId="0" fontId="71" fillId="4" borderId="25" xfId="96" applyFont="1" applyFill="1" applyBorder="1" applyAlignment="1">
      <alignment horizontal="center" vertical="center" wrapText="1"/>
    </xf>
    <xf numFmtId="0" fontId="71" fillId="4" borderId="26" xfId="96" applyFont="1" applyFill="1" applyBorder="1" applyAlignment="1">
      <alignment horizontal="center" vertical="center" wrapText="1"/>
    </xf>
    <xf numFmtId="0" fontId="48" fillId="0" borderId="0" xfId="96" applyFont="1" applyBorder="1" applyAlignment="1">
      <alignment horizontal="center" vertical="center"/>
    </xf>
    <xf numFmtId="0" fontId="53" fillId="0" borderId="0" xfId="0" applyFont="1" applyFill="1" applyBorder="1" applyAlignment="1">
      <alignment horizontal="left" vertical="center"/>
    </xf>
    <xf numFmtId="0" fontId="53" fillId="0" borderId="43" xfId="0" applyFont="1" applyFill="1" applyBorder="1" applyAlignment="1">
      <alignment horizontal="center" vertical="center" shrinkToFit="1"/>
    </xf>
    <xf numFmtId="0" fontId="53" fillId="0" borderId="1" xfId="0" applyFont="1" applyFill="1" applyBorder="1" applyAlignment="1">
      <alignment horizontal="center" vertical="center" shrinkToFit="1"/>
    </xf>
    <xf numFmtId="0" fontId="53" fillId="0" borderId="10" xfId="0" applyFont="1" applyFill="1" applyBorder="1" applyAlignment="1">
      <alignment horizontal="center" vertical="center" shrinkToFit="1"/>
    </xf>
    <xf numFmtId="0" fontId="53" fillId="0" borderId="0" xfId="0" applyFont="1" applyFill="1" applyBorder="1" applyAlignment="1">
      <alignment horizontal="center" vertical="center" shrinkToFit="1"/>
    </xf>
    <xf numFmtId="0" fontId="53" fillId="0" borderId="33" xfId="0" applyFont="1" applyFill="1" applyBorder="1" applyAlignment="1">
      <alignment horizontal="center" vertical="center" shrinkToFit="1"/>
    </xf>
    <xf numFmtId="0" fontId="53" fillId="0" borderId="12" xfId="0" applyFont="1" applyFill="1" applyBorder="1" applyAlignment="1">
      <alignment horizontal="center" vertical="center" shrinkToFit="1"/>
    </xf>
    <xf numFmtId="0" fontId="53" fillId="0" borderId="6" xfId="0" applyFont="1" applyFill="1" applyBorder="1" applyAlignment="1">
      <alignment horizontal="center" vertical="center" shrinkToFit="1"/>
    </xf>
    <xf numFmtId="0" fontId="53" fillId="0" borderId="100" xfId="0" applyFont="1" applyFill="1" applyBorder="1" applyAlignment="1">
      <alignment horizontal="center" vertical="center" shrinkToFit="1"/>
    </xf>
    <xf numFmtId="0" fontId="53" fillId="0" borderId="44" xfId="0" applyFont="1" applyFill="1" applyBorder="1" applyAlignment="1">
      <alignment horizontal="center" vertical="center" shrinkToFit="1"/>
    </xf>
    <xf numFmtId="0" fontId="53" fillId="0" borderId="32" xfId="0" applyFont="1" applyFill="1" applyBorder="1" applyAlignment="1">
      <alignment horizontal="center" vertical="center" shrinkToFit="1"/>
    </xf>
    <xf numFmtId="0" fontId="53" fillId="0" borderId="11" xfId="0" applyFont="1" applyFill="1" applyBorder="1" applyAlignment="1">
      <alignment horizontal="center" vertical="center" shrinkToFit="1"/>
    </xf>
    <xf numFmtId="0" fontId="53" fillId="0" borderId="102" xfId="0" applyFont="1" applyFill="1" applyBorder="1" applyAlignment="1">
      <alignment horizontal="center" vertical="center" shrinkToFit="1"/>
    </xf>
    <xf numFmtId="0" fontId="53" fillId="0" borderId="13" xfId="0" applyFont="1" applyFill="1" applyBorder="1" applyAlignment="1">
      <alignment horizontal="center" vertical="center" shrinkToFit="1"/>
    </xf>
    <xf numFmtId="0" fontId="53" fillId="4" borderId="51" xfId="0" applyFont="1" applyFill="1" applyBorder="1" applyAlignment="1">
      <alignment horizontal="center" vertical="center" wrapText="1" shrinkToFit="1"/>
    </xf>
    <xf numFmtId="0" fontId="53" fillId="4" borderId="52" xfId="0" applyFont="1" applyFill="1" applyBorder="1" applyAlignment="1">
      <alignment horizontal="center" vertical="center" wrapText="1" shrinkToFit="1"/>
    </xf>
    <xf numFmtId="0" fontId="53" fillId="4" borderId="43" xfId="0" applyFont="1" applyFill="1" applyBorder="1" applyAlignment="1">
      <alignment horizontal="center" vertical="center" wrapText="1" shrinkToFit="1"/>
    </xf>
    <xf numFmtId="0" fontId="53" fillId="4" borderId="1" xfId="0" applyFont="1" applyFill="1" applyBorder="1" applyAlignment="1">
      <alignment horizontal="center" vertical="center" wrapText="1" shrinkToFit="1"/>
    </xf>
    <xf numFmtId="0" fontId="53" fillId="0" borderId="98" xfId="0" applyFont="1" applyFill="1" applyBorder="1" applyAlignment="1">
      <alignment horizontal="center" vertical="center" shrinkToFit="1"/>
    </xf>
    <xf numFmtId="0" fontId="53" fillId="0" borderId="14" xfId="0" applyFont="1" applyFill="1" applyBorder="1" applyAlignment="1">
      <alignment horizontal="center" vertical="center" shrinkToFit="1"/>
    </xf>
    <xf numFmtId="0" fontId="53" fillId="0" borderId="31" xfId="0" applyFont="1" applyFill="1" applyBorder="1" applyAlignment="1">
      <alignment horizontal="center" vertical="center" shrinkToFit="1"/>
    </xf>
    <xf numFmtId="0" fontId="53" fillId="0" borderId="109" xfId="0" applyFont="1" applyFill="1" applyBorder="1" applyAlignment="1">
      <alignment horizontal="center" vertical="center" shrinkToFit="1"/>
    </xf>
    <xf numFmtId="0" fontId="53" fillId="0" borderId="16" xfId="0" applyFont="1" applyFill="1" applyBorder="1" applyAlignment="1">
      <alignment horizontal="center" vertical="center" shrinkToFit="1"/>
    </xf>
    <xf numFmtId="0" fontId="53" fillId="0" borderId="2" xfId="0" applyFont="1" applyFill="1" applyBorder="1" applyAlignment="1">
      <alignment horizontal="center" vertical="center" shrinkToFit="1"/>
    </xf>
    <xf numFmtId="0" fontId="53" fillId="0" borderId="28" xfId="0" applyFont="1" applyFill="1" applyBorder="1" applyAlignment="1">
      <alignment horizontal="center" vertical="center" shrinkToFit="1"/>
    </xf>
    <xf numFmtId="0" fontId="53" fillId="0" borderId="99" xfId="0" applyFont="1" applyFill="1" applyBorder="1" applyAlignment="1">
      <alignment horizontal="center" vertical="center" shrinkToFit="1"/>
    </xf>
    <xf numFmtId="0" fontId="53" fillId="0" borderId="24" xfId="0" applyFont="1" applyFill="1" applyBorder="1" applyAlignment="1">
      <alignment horizontal="center" vertical="center" shrinkToFit="1"/>
    </xf>
    <xf numFmtId="0" fontId="53" fillId="0" borderId="101" xfId="0" applyFont="1" applyFill="1" applyBorder="1" applyAlignment="1">
      <alignment horizontal="center" vertical="center" shrinkToFit="1"/>
    </xf>
    <xf numFmtId="0" fontId="48" fillId="0" borderId="0" xfId="0" applyFont="1" applyAlignment="1">
      <alignment horizontal="center" vertical="center"/>
    </xf>
    <xf numFmtId="0" fontId="53" fillId="4" borderId="1" xfId="0" applyFont="1" applyFill="1" applyBorder="1" applyAlignment="1">
      <alignment horizontal="center" vertical="center" shrinkToFit="1"/>
    </xf>
    <xf numFmtId="0" fontId="53" fillId="4" borderId="52" xfId="0" applyFont="1" applyFill="1" applyBorder="1" applyAlignment="1">
      <alignment horizontal="center" vertical="center" shrinkToFit="1"/>
    </xf>
    <xf numFmtId="0" fontId="53" fillId="4" borderId="53" xfId="0" applyFont="1" applyFill="1" applyBorder="1" applyAlignment="1">
      <alignment horizontal="center" vertical="center" shrinkToFit="1"/>
    </xf>
    <xf numFmtId="0" fontId="53" fillId="4" borderId="44" xfId="0" applyFont="1" applyFill="1" applyBorder="1" applyAlignment="1">
      <alignment horizontal="center" vertical="center" shrinkToFit="1"/>
    </xf>
    <xf numFmtId="0" fontId="55" fillId="0" borderId="6" xfId="0" applyFont="1" applyFill="1" applyBorder="1" applyAlignment="1">
      <alignment horizontal="distributed" vertical="center"/>
    </xf>
    <xf numFmtId="0" fontId="55" fillId="0" borderId="0" xfId="0" applyFont="1" applyFill="1" applyBorder="1" applyAlignment="1">
      <alignment horizontal="distributed" vertical="center"/>
    </xf>
    <xf numFmtId="0" fontId="82" fillId="0" borderId="0" xfId="0" applyFont="1" applyFill="1" applyBorder="1" applyAlignment="1">
      <alignment horizontal="left" vertical="center"/>
    </xf>
    <xf numFmtId="3" fontId="74" fillId="0" borderId="0" xfId="0" applyNumberFormat="1" applyFont="1" applyBorder="1" applyAlignment="1">
      <alignment horizontal="left" vertical="center" shrinkToFit="1"/>
    </xf>
    <xf numFmtId="0" fontId="46" fillId="0" borderId="0" xfId="0" applyFont="1" applyAlignment="1">
      <alignment horizontal="center" vertical="center"/>
    </xf>
    <xf numFmtId="0" fontId="48" fillId="0" borderId="0" xfId="0" applyFont="1" applyAlignment="1"/>
    <xf numFmtId="3" fontId="74" fillId="0" borderId="98" xfId="0" applyNumberFormat="1" applyFont="1" applyBorder="1" applyAlignment="1">
      <alignment horizontal="center" vertical="center" wrapText="1"/>
    </xf>
    <xf numFmtId="3" fontId="74" fillId="0" borderId="10" xfId="0" applyNumberFormat="1" applyFont="1" applyBorder="1" applyAlignment="1">
      <alignment horizontal="center" vertical="center"/>
    </xf>
    <xf numFmtId="3" fontId="74" fillId="0" borderId="109" xfId="0" applyNumberFormat="1" applyFont="1" applyBorder="1" applyAlignment="1">
      <alignment horizontal="center" vertical="center"/>
    </xf>
    <xf numFmtId="3" fontId="74" fillId="0" borderId="1" xfId="0" applyNumberFormat="1" applyFont="1" applyBorder="1" applyAlignment="1">
      <alignment horizontal="center" vertical="center" wrapText="1"/>
    </xf>
    <xf numFmtId="3" fontId="74" fillId="0" borderId="1" xfId="0" applyNumberFormat="1" applyFont="1" applyBorder="1" applyAlignment="1">
      <alignment horizontal="center" vertical="center"/>
    </xf>
    <xf numFmtId="3" fontId="74" fillId="4" borderId="27" xfId="0" applyNumberFormat="1" applyFont="1" applyFill="1" applyBorder="1" applyAlignment="1">
      <alignment horizontal="center" vertical="center"/>
    </xf>
    <xf numFmtId="3" fontId="74" fillId="4" borderId="25" xfId="0" applyNumberFormat="1" applyFont="1" applyFill="1" applyBorder="1" applyAlignment="1">
      <alignment horizontal="center" vertical="center"/>
    </xf>
    <xf numFmtId="0" fontId="50" fillId="0" borderId="0" xfId="0" applyFont="1" applyAlignment="1">
      <alignment horizontal="center" vertical="center"/>
    </xf>
    <xf numFmtId="0" fontId="49" fillId="0" borderId="0" xfId="0" applyFont="1" applyAlignment="1"/>
    <xf numFmtId="0" fontId="8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9" fillId="0" borderId="0" xfId="0" applyFont="1" applyFill="1" applyAlignment="1">
      <alignment horizontal="center" vertical="center"/>
    </xf>
    <xf numFmtId="0" fontId="77" fillId="0" borderId="1" xfId="0" applyFont="1" applyFill="1" applyBorder="1" applyAlignment="1">
      <alignment horizontal="center" vertical="center" shrinkToFit="1"/>
    </xf>
    <xf numFmtId="0" fontId="39" fillId="3" borderId="20" xfId="0" applyFont="1" applyFill="1" applyBorder="1" applyAlignment="1">
      <alignment horizontal="center" vertical="center"/>
    </xf>
    <xf numFmtId="0" fontId="39" fillId="3" borderId="21" xfId="0" applyFont="1" applyFill="1" applyBorder="1" applyAlignment="1">
      <alignment horizontal="center" vertical="center"/>
    </xf>
    <xf numFmtId="190" fontId="24" fillId="0" borderId="65" xfId="0" applyNumberFormat="1" applyFont="1" applyBorder="1" applyAlignment="1">
      <alignment horizontal="center" vertical="center"/>
    </xf>
    <xf numFmtId="190" fontId="24" fillId="0" borderId="23" xfId="0" applyNumberFormat="1" applyFont="1" applyBorder="1" applyAlignment="1">
      <alignment horizontal="center" vertical="center"/>
    </xf>
    <xf numFmtId="0" fontId="39" fillId="0" borderId="28" xfId="0" applyFont="1" applyBorder="1" applyAlignment="1">
      <alignment horizontal="left" vertical="center"/>
    </xf>
    <xf numFmtId="0" fontId="39" fillId="0" borderId="14" xfId="0" applyFont="1" applyBorder="1" applyAlignment="1">
      <alignment horizontal="left" vertical="center"/>
    </xf>
    <xf numFmtId="0" fontId="39" fillId="0" borderId="82" xfId="0" applyFont="1" applyBorder="1" applyAlignment="1">
      <alignment horizontal="left" vertical="center"/>
    </xf>
    <xf numFmtId="0" fontId="39" fillId="0" borderId="24" xfId="0" applyFont="1" applyBorder="1" applyAlignment="1">
      <alignment horizontal="left" vertical="center"/>
    </xf>
    <xf numFmtId="0" fontId="39" fillId="0" borderId="16" xfId="0" applyFont="1" applyBorder="1" applyAlignment="1">
      <alignment horizontal="left" vertical="center"/>
    </xf>
    <xf numFmtId="0" fontId="39" fillId="0" borderId="60" xfId="0" applyFont="1" applyBorder="1" applyAlignment="1">
      <alignment horizontal="left" vertical="center"/>
    </xf>
    <xf numFmtId="192" fontId="39" fillId="0" borderId="65" xfId="0" applyNumberFormat="1" applyFont="1" applyBorder="1" applyAlignment="1">
      <alignment horizontal="center" vertical="center"/>
    </xf>
    <xf numFmtId="192" fontId="39" fillId="0" borderId="23" xfId="0" applyNumberFormat="1" applyFont="1" applyBorder="1" applyAlignment="1">
      <alignment horizontal="center" vertical="center"/>
    </xf>
    <xf numFmtId="0" fontId="39" fillId="0" borderId="65" xfId="0" applyFont="1" applyBorder="1" applyAlignment="1">
      <alignment horizontal="center" vertical="center"/>
    </xf>
    <xf numFmtId="0" fontId="39" fillId="0" borderId="23" xfId="0" applyFont="1" applyBorder="1" applyAlignment="1">
      <alignment horizontal="center" vertical="center"/>
    </xf>
    <xf numFmtId="0" fontId="39" fillId="0" borderId="32" xfId="0" applyFont="1" applyBorder="1" applyAlignment="1">
      <alignment horizontal="center" vertical="center"/>
    </xf>
    <xf numFmtId="0" fontId="39" fillId="0" borderId="0" xfId="0" applyFont="1" applyBorder="1" applyAlignment="1">
      <alignment horizontal="center" vertical="center"/>
    </xf>
    <xf numFmtId="0" fontId="39" fillId="0" borderId="62" xfId="0" applyFont="1" applyBorder="1" applyAlignment="1">
      <alignment horizontal="center" vertical="center"/>
    </xf>
    <xf numFmtId="0" fontId="39" fillId="0" borderId="34" xfId="0" applyFont="1" applyBorder="1" applyAlignment="1">
      <alignment horizontal="center" vertical="center"/>
    </xf>
    <xf numFmtId="0" fontId="39" fillId="0" borderId="35" xfId="0" applyFont="1" applyBorder="1" applyAlignment="1">
      <alignment horizontal="center" vertical="center"/>
    </xf>
    <xf numFmtId="0" fontId="39" fillId="0" borderId="42" xfId="0" applyFont="1" applyBorder="1" applyAlignment="1">
      <alignment horizontal="center" vertical="center"/>
    </xf>
    <xf numFmtId="0" fontId="39" fillId="0" borderId="40" xfId="0" applyFont="1" applyBorder="1" applyAlignment="1">
      <alignment horizontal="center" vertical="center"/>
    </xf>
    <xf numFmtId="0" fontId="39" fillId="0" borderId="87" xfId="0" applyFont="1" applyBorder="1" applyAlignment="1">
      <alignment horizontal="center" vertical="center"/>
    </xf>
    <xf numFmtId="0" fontId="39" fillId="0" borderId="88" xfId="0" applyFont="1" applyBorder="1" applyAlignment="1">
      <alignment horizontal="center" vertical="center"/>
    </xf>
    <xf numFmtId="0" fontId="39" fillId="0" borderId="89" xfId="0" applyFont="1" applyBorder="1" applyAlignment="1">
      <alignment horizontal="center" vertical="center"/>
    </xf>
    <xf numFmtId="0" fontId="39" fillId="0" borderId="63" xfId="0" applyFont="1" applyBorder="1" applyAlignment="1">
      <alignment horizontal="center" vertical="center"/>
    </xf>
    <xf numFmtId="0" fontId="39" fillId="0" borderId="54" xfId="0" applyFont="1" applyBorder="1" applyAlignment="1">
      <alignment horizontal="center" vertical="center"/>
    </xf>
    <xf numFmtId="0" fontId="39" fillId="0" borderId="58" xfId="0" applyFont="1" applyBorder="1" applyAlignment="1">
      <alignment horizontal="center" vertical="center"/>
    </xf>
    <xf numFmtId="0" fontId="39" fillId="0" borderId="24" xfId="0" applyFont="1" applyBorder="1" applyAlignment="1">
      <alignment horizontal="center" vertical="center"/>
    </xf>
    <xf numFmtId="0" fontId="39" fillId="0" borderId="16" xfId="0" applyFont="1" applyBorder="1" applyAlignment="1">
      <alignment horizontal="center" vertical="center"/>
    </xf>
    <xf numFmtId="0" fontId="39" fillId="0" borderId="60" xfId="0" applyFont="1" applyBorder="1" applyAlignment="1">
      <alignment horizontal="center" vertical="center"/>
    </xf>
    <xf numFmtId="3" fontId="39" fillId="0" borderId="65" xfId="95" applyNumberFormat="1" applyFont="1" applyFill="1" applyBorder="1" applyAlignment="1">
      <alignment horizontal="center" vertical="center"/>
    </xf>
    <xf numFmtId="3" fontId="39" fillId="0" borderId="23" xfId="95" applyNumberFormat="1" applyFont="1" applyFill="1" applyBorder="1" applyAlignment="1">
      <alignment horizontal="center" vertical="center"/>
    </xf>
    <xf numFmtId="0" fontId="39" fillId="0" borderId="20" xfId="0" applyFont="1" applyBorder="1" applyAlignment="1">
      <alignment horizontal="left" vertical="center"/>
    </xf>
    <xf numFmtId="0" fontId="39" fillId="0" borderId="57" xfId="0" applyFont="1" applyBorder="1" applyAlignment="1">
      <alignment horizontal="left" vertical="center"/>
    </xf>
    <xf numFmtId="0" fontId="39" fillId="0" borderId="21" xfId="0" applyFont="1" applyBorder="1" applyAlignment="1">
      <alignment horizontal="left" vertical="center"/>
    </xf>
    <xf numFmtId="0" fontId="39" fillId="0" borderId="28" xfId="0" applyFont="1" applyBorder="1" applyAlignment="1">
      <alignment horizontal="center" vertical="center"/>
    </xf>
    <xf numFmtId="0" fontId="39" fillId="0" borderId="14" xfId="0" applyFont="1" applyBorder="1" applyAlignment="1">
      <alignment horizontal="center" vertical="center"/>
    </xf>
    <xf numFmtId="0" fontId="39" fillId="0" borderId="82" xfId="0" applyFont="1" applyBorder="1" applyAlignment="1">
      <alignment horizontal="center" vertical="center"/>
    </xf>
    <xf numFmtId="192" fontId="39" fillId="0" borderId="35" xfId="0" applyNumberFormat="1" applyFont="1" applyBorder="1" applyAlignment="1">
      <alignment horizontal="center" vertical="center"/>
    </xf>
    <xf numFmtId="192" fontId="39" fillId="0" borderId="40" xfId="0" applyNumberFormat="1" applyFont="1" applyBorder="1" applyAlignment="1">
      <alignment horizontal="center" vertical="center"/>
    </xf>
    <xf numFmtId="0" fontId="24" fillId="0" borderId="18" xfId="0" applyFont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0" fontId="24" fillId="0" borderId="57" xfId="0" applyFont="1" applyBorder="1" applyAlignment="1">
      <alignment horizontal="center" vertical="center"/>
    </xf>
    <xf numFmtId="0" fontId="28" fillId="0" borderId="18" xfId="0" applyFont="1" applyBorder="1" applyAlignment="1">
      <alignment horizontal="center" vertical="center"/>
    </xf>
    <xf numFmtId="0" fontId="28" fillId="0" borderId="5" xfId="0" applyFont="1" applyBorder="1" applyAlignment="1">
      <alignment horizontal="center" vertical="center"/>
    </xf>
    <xf numFmtId="0" fontId="28" fillId="0" borderId="57" xfId="0" applyFont="1" applyBorder="1" applyAlignment="1">
      <alignment horizontal="center" vertical="center"/>
    </xf>
    <xf numFmtId="0" fontId="39" fillId="0" borderId="18" xfId="0" applyFont="1" applyBorder="1" applyAlignment="1">
      <alignment horizontal="center" vertical="center"/>
    </xf>
    <xf numFmtId="0" fontId="39" fillId="0" borderId="5" xfId="0" applyFont="1" applyBorder="1" applyAlignment="1">
      <alignment horizontal="center" vertical="center"/>
    </xf>
    <xf numFmtId="0" fontId="39" fillId="0" borderId="57" xfId="0" applyFont="1" applyBorder="1" applyAlignment="1">
      <alignment horizontal="center" vertical="center"/>
    </xf>
    <xf numFmtId="0" fontId="39" fillId="0" borderId="28" xfId="0" applyFont="1" applyBorder="1" applyAlignment="1">
      <alignment vertical="center"/>
    </xf>
    <xf numFmtId="0" fontId="39" fillId="0" borderId="14" xfId="0" applyFont="1" applyBorder="1" applyAlignment="1">
      <alignment vertical="center"/>
    </xf>
    <xf numFmtId="0" fontId="39" fillId="0" borderId="82" xfId="0" applyFont="1" applyBorder="1" applyAlignment="1">
      <alignment vertical="center"/>
    </xf>
    <xf numFmtId="0" fontId="39" fillId="0" borderId="24" xfId="0" applyFont="1" applyBorder="1" applyAlignment="1">
      <alignment vertical="center"/>
    </xf>
    <xf numFmtId="0" fontId="39" fillId="0" borderId="16" xfId="0" applyFont="1" applyBorder="1" applyAlignment="1">
      <alignment vertical="center"/>
    </xf>
    <xf numFmtId="0" fontId="39" fillId="0" borderId="60" xfId="0" applyFont="1" applyBorder="1" applyAlignment="1">
      <alignment vertical="center"/>
    </xf>
    <xf numFmtId="0" fontId="28" fillId="0" borderId="20" xfId="0" applyFont="1" applyBorder="1" applyAlignment="1">
      <alignment horizontal="center" vertical="center"/>
    </xf>
    <xf numFmtId="0" fontId="28" fillId="0" borderId="21" xfId="0" applyFont="1" applyBorder="1" applyAlignment="1">
      <alignment horizontal="center" vertical="center"/>
    </xf>
    <xf numFmtId="0" fontId="39" fillId="0" borderId="18" xfId="0" applyFont="1" applyBorder="1" applyAlignment="1">
      <alignment horizontal="left" vertical="center"/>
    </xf>
    <xf numFmtId="0" fontId="39" fillId="0" borderId="5" xfId="0" applyFont="1" applyBorder="1" applyAlignment="1">
      <alignment horizontal="left" vertical="center"/>
    </xf>
    <xf numFmtId="0" fontId="24" fillId="0" borderId="34" xfId="0" applyFont="1" applyBorder="1" applyAlignment="1">
      <alignment horizontal="center" vertical="center" wrapText="1"/>
    </xf>
    <xf numFmtId="0" fontId="24" fillId="0" borderId="37" xfId="0" applyFont="1" applyBorder="1" applyAlignment="1">
      <alignment horizontal="center" vertical="center" wrapText="1"/>
    </xf>
    <xf numFmtId="0" fontId="24" fillId="0" borderId="42" xfId="0" applyFont="1" applyBorder="1" applyAlignment="1">
      <alignment horizontal="center" vertical="center" wrapText="1"/>
    </xf>
    <xf numFmtId="0" fontId="24" fillId="0" borderId="35" xfId="0" applyFont="1" applyBorder="1" applyAlignment="1">
      <alignment horizontal="center" vertical="center" wrapText="1"/>
    </xf>
    <xf numFmtId="0" fontId="24" fillId="0" borderId="38" xfId="0" applyFont="1" applyBorder="1" applyAlignment="1">
      <alignment horizontal="center" vertical="center" wrapText="1"/>
    </xf>
    <xf numFmtId="0" fontId="24" fillId="0" borderId="40" xfId="0" applyFont="1" applyBorder="1" applyAlignment="1">
      <alignment horizontal="center" vertical="center" wrapText="1"/>
    </xf>
    <xf numFmtId="0" fontId="24" fillId="0" borderId="65" xfId="0" applyFont="1" applyBorder="1" applyAlignment="1">
      <alignment horizontal="center" vertical="center" wrapText="1"/>
    </xf>
    <xf numFmtId="0" fontId="24" fillId="0" borderId="55" xfId="0" applyFont="1" applyBorder="1" applyAlignment="1">
      <alignment horizontal="center" vertical="center" wrapText="1"/>
    </xf>
    <xf numFmtId="0" fontId="24" fillId="0" borderId="56" xfId="0" applyFont="1" applyBorder="1" applyAlignment="1">
      <alignment horizontal="center" vertical="center" wrapText="1"/>
    </xf>
    <xf numFmtId="0" fontId="39" fillId="0" borderId="70" xfId="0" applyFont="1" applyBorder="1" applyAlignment="1">
      <alignment horizontal="left" vertical="center"/>
    </xf>
    <xf numFmtId="0" fontId="39" fillId="0" borderId="71" xfId="0" applyFont="1" applyBorder="1" applyAlignment="1">
      <alignment horizontal="left" vertical="center"/>
    </xf>
    <xf numFmtId="0" fontId="39" fillId="0" borderId="72" xfId="0" applyFont="1" applyBorder="1" applyAlignment="1">
      <alignment horizontal="left" vertical="center"/>
    </xf>
    <xf numFmtId="0" fontId="24" fillId="0" borderId="73" xfId="0" applyFont="1" applyBorder="1" applyAlignment="1">
      <alignment horizontal="center" vertical="center" wrapText="1"/>
    </xf>
    <xf numFmtId="0" fontId="24" fillId="0" borderId="61" xfId="0" applyFont="1" applyBorder="1" applyAlignment="1">
      <alignment horizontal="center" vertical="center" wrapText="1"/>
    </xf>
    <xf numFmtId="0" fontId="24" fillId="0" borderId="22" xfId="0" applyFont="1" applyBorder="1" applyAlignment="1">
      <alignment horizontal="center" vertical="center" wrapText="1"/>
    </xf>
    <xf numFmtId="0" fontId="40" fillId="0" borderId="66" xfId="0" applyFont="1" applyBorder="1" applyAlignment="1">
      <alignment horizontal="left" vertical="center" indent="1" shrinkToFit="1"/>
    </xf>
    <xf numFmtId="0" fontId="40" fillId="0" borderId="67" xfId="0" applyFont="1" applyBorder="1" applyAlignment="1">
      <alignment horizontal="left" vertical="center" indent="1" shrinkToFit="1"/>
    </xf>
    <xf numFmtId="0" fontId="40" fillId="0" borderId="68" xfId="0" applyFont="1" applyBorder="1" applyAlignment="1">
      <alignment horizontal="left" vertical="center" indent="1" shrinkToFit="1"/>
    </xf>
    <xf numFmtId="0" fontId="40" fillId="0" borderId="69" xfId="0" applyFont="1" applyBorder="1" applyAlignment="1">
      <alignment horizontal="left" vertical="center" indent="1" shrinkToFit="1"/>
    </xf>
    <xf numFmtId="0" fontId="41" fillId="0" borderId="34" xfId="0" applyFont="1" applyBorder="1" applyAlignment="1">
      <alignment horizontal="center" vertical="center"/>
    </xf>
    <xf numFmtId="0" fontId="41" fillId="0" borderId="37" xfId="0" applyFont="1" applyBorder="1" applyAlignment="1">
      <alignment horizontal="center" vertical="center"/>
    </xf>
    <xf numFmtId="0" fontId="41" fillId="0" borderId="65" xfId="0" applyFont="1" applyBorder="1" applyAlignment="1">
      <alignment horizontal="center" vertical="center"/>
    </xf>
    <xf numFmtId="0" fontId="41" fillId="0" borderId="56" xfId="0" applyFont="1" applyBorder="1" applyAlignment="1">
      <alignment horizontal="center" vertical="center"/>
    </xf>
    <xf numFmtId="0" fontId="41" fillId="0" borderId="35" xfId="0" applyFont="1" applyBorder="1" applyAlignment="1">
      <alignment horizontal="center" vertical="center"/>
    </xf>
    <xf numFmtId="0" fontId="41" fillId="0" borderId="38" xfId="0" applyFont="1" applyBorder="1" applyAlignment="1">
      <alignment horizontal="center" vertical="center"/>
    </xf>
    <xf numFmtId="0" fontId="41" fillId="0" borderId="36" xfId="0" applyFont="1" applyBorder="1" applyAlignment="1">
      <alignment horizontal="center" vertical="center"/>
    </xf>
    <xf numFmtId="0" fontId="41" fillId="0" borderId="39" xfId="0" applyFont="1" applyBorder="1" applyAlignment="1">
      <alignment horizontal="center" vertical="center"/>
    </xf>
  </cellXfs>
  <cellStyles count="103">
    <cellStyle name="#,##0" xfId="1"/>
    <cellStyle name="(1)" xfId="2"/>
    <cellStyle name="??_x000c_둄_x001b__x000d_|?_x0001_?_x0003__x0014__x0007__x0001__x0001_" xfId="3"/>
    <cellStyle name="??&amp;O?&amp;H?_x0008__x000f__x0007_?_x0007__x0001__x0001_" xfId="4"/>
    <cellStyle name="??&amp;O?&amp;H?_x0008_??_x0007__x0001__x0001_" xfId="5"/>
    <cellStyle name="?曹%U?&amp;H?_x0008_?s_x000a__x0007__x0001__x0001_" xfId="6"/>
    <cellStyle name="_수정이여2003.05.19xls" xfId="7"/>
    <cellStyle name="_일위(김천)" xfId="8"/>
    <cellStyle name="_일위(포천)" xfId="9"/>
    <cellStyle name="0.0" xfId="10"/>
    <cellStyle name="0.00" xfId="11"/>
    <cellStyle name="AeE­ [0]_¿­¸° INT" xfId="47"/>
    <cellStyle name="ÅëÈ­ [0]_INQUIRY ¿µ¾÷ÃßÁø " xfId="48"/>
    <cellStyle name="AeE­ [0]_INQUIRY ¿μ¾÷AßAø " xfId="49"/>
    <cellStyle name="AeE­_¿­¸° INT" xfId="50"/>
    <cellStyle name="ÅëÈ­_INQUIRY ¿µ¾÷ÃßÁø " xfId="51"/>
    <cellStyle name="AeE­_INQUIRY ¿μ¾÷AßAø " xfId="52"/>
    <cellStyle name="AÞ¸¶ [0]_¿­¸° INT" xfId="53"/>
    <cellStyle name="ÄÞ¸¶ [0]_INQUIRY ¿µ¾÷ÃßÁø " xfId="54"/>
    <cellStyle name="AÞ¸¶ [0]_INQUIRY ¿μ¾÷AßAø " xfId="55"/>
    <cellStyle name="AÞ¸¶_¿­¸° INT" xfId="56"/>
    <cellStyle name="ÄÞ¸¶_INQUIRY ¿µ¾÷ÃßÁø " xfId="57"/>
    <cellStyle name="AÞ¸¶_INQUIRY ¿μ¾÷AßAø " xfId="58"/>
    <cellStyle name="C￥AØ_¿­¸° INT" xfId="59"/>
    <cellStyle name="Ç¥ÁØ_¿µ¾÷ÇöÈ² " xfId="60"/>
    <cellStyle name="C￥AØ_¿μ¾÷CoE² " xfId="61"/>
    <cellStyle name="Ç¥ÁØ_0N-HANDLING " xfId="62"/>
    <cellStyle name="C￥AØ_¾c½A " xfId="63"/>
    <cellStyle name="Ç¥ÁØ_5-1±¤°í " xfId="64"/>
    <cellStyle name="C￥AØ_AN°y(1.25) " xfId="65"/>
    <cellStyle name="Ç¥ÁØ_Áý°èÇ¥(2¿ù) " xfId="66"/>
    <cellStyle name="C￥AØ_SOON1 " xfId="67"/>
    <cellStyle name="Calc Currency (0)" xfId="68"/>
    <cellStyle name="category" xfId="69"/>
    <cellStyle name="Comma [0]" xfId="70"/>
    <cellStyle name="comma zerodec" xfId="71"/>
    <cellStyle name="Comma_ SG&amp;A Bridge " xfId="72"/>
    <cellStyle name="Copied" xfId="73"/>
    <cellStyle name="Curren?_x0012_퐀_x0017_?" xfId="74"/>
    <cellStyle name="Currency [0]" xfId="75"/>
    <cellStyle name="Currency_ SG&amp;A Bridge " xfId="76"/>
    <cellStyle name="Currency1" xfId="77"/>
    <cellStyle name="Dollar (zero dec)" xfId="78"/>
    <cellStyle name="Entered" xfId="79"/>
    <cellStyle name="Grey" xfId="80"/>
    <cellStyle name="head 1" xfId="81"/>
    <cellStyle name="HEADER" xfId="82"/>
    <cellStyle name="Header1" xfId="83"/>
    <cellStyle name="Header2" xfId="84"/>
    <cellStyle name="Input [yellow]" xfId="85"/>
    <cellStyle name="Model" xfId="86"/>
    <cellStyle name="no dec" xfId="87"/>
    <cellStyle name="Normal - Style1" xfId="88"/>
    <cellStyle name="Normal_ SG&amp;A Bridge " xfId="89"/>
    <cellStyle name="Percent [2]" xfId="90"/>
    <cellStyle name="RevList" xfId="91"/>
    <cellStyle name="subhead" xfId="92"/>
    <cellStyle name="Subtotal" xfId="93"/>
    <cellStyle name="고정소숫점" xfId="12"/>
    <cellStyle name="고정출력1" xfId="13"/>
    <cellStyle name="고정출력2" xfId="14"/>
    <cellStyle name="날짜" xfId="15"/>
    <cellStyle name="달러" xfId="16"/>
    <cellStyle name="뒤에 오는 하이퍼링크_대우24층" xfId="17"/>
    <cellStyle name="똿뗦먛귟 [0.00]_PRODUCT DETAIL Q1" xfId="18"/>
    <cellStyle name="똿뗦먛귟_PRODUCT DETAIL Q1" xfId="19"/>
    <cellStyle name="믅됞 [0.00]_PRODUCT DETAIL Q1" xfId="20"/>
    <cellStyle name="믅됞_PRODUCT DETAIL Q1" xfId="21"/>
    <cellStyle name="백분율" xfId="97" builtinId="5"/>
    <cellStyle name="백분율 2" xfId="22"/>
    <cellStyle name="뷭?_BOOKSHIP" xfId="23"/>
    <cellStyle name="숫자(R)" xfId="24"/>
    <cellStyle name="쉼표 [0]" xfId="94" builtinId="6"/>
    <cellStyle name="쉼표 [0] 2" xfId="25"/>
    <cellStyle name="쉼표 [0] 3" xfId="26"/>
    <cellStyle name="스타일 1" xfId="27"/>
    <cellStyle name="자리수" xfId="28"/>
    <cellStyle name="자리수0" xfId="29"/>
    <cellStyle name="지정되지 않음" xfId="30"/>
    <cellStyle name="콤마 [0]_  종  합  " xfId="31"/>
    <cellStyle name="콤마(1)" xfId="32"/>
    <cellStyle name="콤마_  종  합  " xfId="33"/>
    <cellStyle name="통화 [0] 2" xfId="34"/>
    <cellStyle name="통화 [0] 3" xfId="35"/>
    <cellStyle name="퍼센트" xfId="36"/>
    <cellStyle name="표준" xfId="0" builtinId="0"/>
    <cellStyle name="표준 10" xfId="102"/>
    <cellStyle name="표준 2" xfId="37"/>
    <cellStyle name="표준 2 2" xfId="38"/>
    <cellStyle name="표준 2_최종! 연간단가 제1권역(1차정산)" xfId="39"/>
    <cellStyle name="표준 3" xfId="40"/>
    <cellStyle name="표준 4" xfId="41"/>
    <cellStyle name="표준 5" xfId="42"/>
    <cellStyle name="표준 6" xfId="98"/>
    <cellStyle name="표준 7" xfId="99"/>
    <cellStyle name="표준 8" xfId="100"/>
    <cellStyle name="표준 9" xfId="101"/>
    <cellStyle name="標準_Akia(F）-8" xfId="43"/>
    <cellStyle name="표준_성서네거리~이곡네거리 외 2개소 포장보수공사" xfId="95"/>
    <cellStyle name="표준_위치도(원안)" xfId="96"/>
    <cellStyle name="합산" xfId="44"/>
    <cellStyle name="화폐기호" xfId="45"/>
    <cellStyle name="화폐기호0" xfId="46"/>
  </cellStyles>
  <dxfs count="0"/>
  <tableStyles count="0" defaultTableStyle="TableStyleMedium9" defaultPivotStyle="PivotStyleLight16"/>
  <colors>
    <mruColors>
      <color rgb="FF0000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png"/><Relationship Id="rId3" Type="http://schemas.openxmlformats.org/officeDocument/2006/relationships/image" Target="../media/image4.png"/><Relationship Id="rId7" Type="http://schemas.openxmlformats.org/officeDocument/2006/relationships/image" Target="../media/image8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5" Type="http://schemas.openxmlformats.org/officeDocument/2006/relationships/image" Target="../media/image6.png"/><Relationship Id="rId10" Type="http://schemas.openxmlformats.org/officeDocument/2006/relationships/image" Target="../media/image11.png"/><Relationship Id="rId4" Type="http://schemas.openxmlformats.org/officeDocument/2006/relationships/image" Target="../media/image5.png"/><Relationship Id="rId9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31</xdr:col>
      <xdr:colOff>57150</xdr:colOff>
      <xdr:row>21</xdr:row>
      <xdr:rowOff>114301</xdr:rowOff>
    </xdr:from>
    <xdr:to>
      <xdr:col>48</xdr:col>
      <xdr:colOff>60903</xdr:colOff>
      <xdr:row>23</xdr:row>
      <xdr:rowOff>171451</xdr:rowOff>
    </xdr:to>
    <xdr:pic>
      <xdr:nvPicPr>
        <xdr:cNvPr id="2" name="그림 1" descr="ci_img2.jp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740" t="35545" r="9502" b="36967"/>
        <a:stretch>
          <a:fillRect/>
        </a:stretch>
      </xdr:blipFill>
      <xdr:spPr bwMode="auto">
        <a:xfrm>
          <a:off x="5667375" y="5314951"/>
          <a:ext cx="3080328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39</xdr:col>
      <xdr:colOff>168564</xdr:colOff>
      <xdr:row>47</xdr:row>
      <xdr:rowOff>38100</xdr:rowOff>
    </xdr:from>
    <xdr:to>
      <xdr:col>50</xdr:col>
      <xdr:colOff>142875</xdr:colOff>
      <xdr:row>48</xdr:row>
      <xdr:rowOff>142874</xdr:rowOff>
    </xdr:to>
    <xdr:pic>
      <xdr:nvPicPr>
        <xdr:cNvPr id="3" name="그림 1" descr="ci_img2.jp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740" t="35545" r="9502" b="36967"/>
        <a:stretch>
          <a:fillRect/>
        </a:stretch>
      </xdr:blipFill>
      <xdr:spPr bwMode="auto">
        <a:xfrm>
          <a:off x="7226589" y="11877675"/>
          <a:ext cx="1965036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162</xdr:row>
      <xdr:rowOff>57150</xdr:rowOff>
    </xdr:from>
    <xdr:to>
      <xdr:col>40</xdr:col>
      <xdr:colOff>104775</xdr:colOff>
      <xdr:row>183</xdr:row>
      <xdr:rowOff>133349</xdr:rowOff>
    </xdr:to>
    <xdr:pic>
      <xdr:nvPicPr>
        <xdr:cNvPr id="8" name="그림 7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" y="31813500"/>
          <a:ext cx="6505575" cy="4476749"/>
        </a:xfrm>
        <a:prstGeom prst="rect">
          <a:avLst/>
        </a:prstGeom>
      </xdr:spPr>
    </xdr:pic>
    <xdr:clientData/>
  </xdr:twoCellAnchor>
  <xdr:twoCellAnchor>
    <xdr:from>
      <xdr:col>14</xdr:col>
      <xdr:colOff>115957</xdr:colOff>
      <xdr:row>143</xdr:row>
      <xdr:rowOff>16564</xdr:rowOff>
    </xdr:from>
    <xdr:to>
      <xdr:col>31</xdr:col>
      <xdr:colOff>66261</xdr:colOff>
      <xdr:row>148</xdr:row>
      <xdr:rowOff>74544</xdr:rowOff>
    </xdr:to>
    <xdr:sp macro="" textlink="">
      <xdr:nvSpPr>
        <xdr:cNvPr id="15" name="자유형 14"/>
        <xdr:cNvSpPr/>
      </xdr:nvSpPr>
      <xdr:spPr>
        <a:xfrm>
          <a:off x="2435087" y="28119455"/>
          <a:ext cx="2766391" cy="1093306"/>
        </a:xfrm>
        <a:custGeom>
          <a:avLst/>
          <a:gdLst>
            <a:gd name="connsiteX0" fmla="*/ 0 w 2766391"/>
            <a:gd name="connsiteY0" fmla="*/ 1093305 h 1093305"/>
            <a:gd name="connsiteX1" fmla="*/ 256761 w 2766391"/>
            <a:gd name="connsiteY1" fmla="*/ 737153 h 1093305"/>
            <a:gd name="connsiteX2" fmla="*/ 579783 w 2766391"/>
            <a:gd name="connsiteY2" fmla="*/ 621196 h 1093305"/>
            <a:gd name="connsiteX3" fmla="*/ 1714500 w 2766391"/>
            <a:gd name="connsiteY3" fmla="*/ 339587 h 1093305"/>
            <a:gd name="connsiteX4" fmla="*/ 2766391 w 2766391"/>
            <a:gd name="connsiteY4" fmla="*/ 0 h 109330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2766391" h="1093305">
              <a:moveTo>
                <a:pt x="0" y="1093305"/>
              </a:moveTo>
              <a:lnTo>
                <a:pt x="256761" y="737153"/>
              </a:lnTo>
              <a:lnTo>
                <a:pt x="579783" y="621196"/>
              </a:lnTo>
              <a:lnTo>
                <a:pt x="1714500" y="339587"/>
              </a:lnTo>
              <a:lnTo>
                <a:pt x="2766391" y="0"/>
              </a:lnTo>
            </a:path>
          </a:pathLst>
        </a:custGeom>
        <a:noFill/>
        <a:ln w="4762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 editAs="oneCell">
    <xdr:from>
      <xdr:col>0</xdr:col>
      <xdr:colOff>82510</xdr:colOff>
      <xdr:row>93</xdr:row>
      <xdr:rowOff>49697</xdr:rowOff>
    </xdr:from>
    <xdr:to>
      <xdr:col>40</xdr:col>
      <xdr:colOff>109906</xdr:colOff>
      <xdr:row>114</xdr:row>
      <xdr:rowOff>77077</xdr:rowOff>
    </xdr:to>
    <xdr:pic>
      <xdr:nvPicPr>
        <xdr:cNvPr id="3" name="그림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2510" y="18638101"/>
          <a:ext cx="6475088" cy="3925303"/>
        </a:xfrm>
        <a:prstGeom prst="rect">
          <a:avLst/>
        </a:prstGeom>
      </xdr:spPr>
    </xdr:pic>
    <xdr:clientData/>
  </xdr:twoCellAnchor>
  <xdr:twoCellAnchor>
    <xdr:from>
      <xdr:col>14</xdr:col>
      <xdr:colOff>57980</xdr:colOff>
      <xdr:row>103</xdr:row>
      <xdr:rowOff>66578</xdr:rowOff>
    </xdr:from>
    <xdr:to>
      <xdr:col>32</xdr:col>
      <xdr:colOff>107674</xdr:colOff>
      <xdr:row>105</xdr:row>
      <xdr:rowOff>95250</xdr:rowOff>
    </xdr:to>
    <xdr:cxnSp macro="">
      <xdr:nvCxnSpPr>
        <xdr:cNvPr id="16" name="직선 연결선 15"/>
        <xdr:cNvCxnSpPr/>
      </xdr:nvCxnSpPr>
      <xdr:spPr>
        <a:xfrm flipH="1" flipV="1">
          <a:off x="2314672" y="20779790"/>
          <a:ext cx="2951156" cy="351056"/>
        </a:xfrm>
        <a:prstGeom prst="line">
          <a:avLst/>
        </a:prstGeom>
        <a:ln w="444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72634</xdr:colOff>
      <xdr:row>96</xdr:row>
      <xdr:rowOff>122646</xdr:rowOff>
    </xdr:from>
    <xdr:to>
      <xdr:col>14</xdr:col>
      <xdr:colOff>80916</xdr:colOff>
      <xdr:row>103</xdr:row>
      <xdr:rowOff>81232</xdr:rowOff>
    </xdr:to>
    <xdr:cxnSp macro="">
      <xdr:nvCxnSpPr>
        <xdr:cNvPr id="18" name="직선 연결선 17"/>
        <xdr:cNvCxnSpPr/>
      </xdr:nvCxnSpPr>
      <xdr:spPr>
        <a:xfrm flipH="1" flipV="1">
          <a:off x="2329326" y="19348492"/>
          <a:ext cx="8282" cy="1445952"/>
        </a:xfrm>
        <a:prstGeom prst="line">
          <a:avLst/>
        </a:prstGeom>
        <a:ln w="444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53200</xdr:colOff>
      <xdr:row>70</xdr:row>
      <xdr:rowOff>36635</xdr:rowOff>
    </xdr:from>
    <xdr:to>
      <xdr:col>40</xdr:col>
      <xdr:colOff>80597</xdr:colOff>
      <xdr:row>91</xdr:row>
      <xdr:rowOff>73269</xdr:rowOff>
    </xdr:to>
    <xdr:pic>
      <xdr:nvPicPr>
        <xdr:cNvPr id="19" name="그림 1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3200" y="14133635"/>
          <a:ext cx="6475089" cy="3985846"/>
        </a:xfrm>
        <a:prstGeom prst="rect">
          <a:avLst/>
        </a:prstGeom>
      </xdr:spPr>
    </xdr:pic>
    <xdr:clientData/>
  </xdr:twoCellAnchor>
  <xdr:twoCellAnchor>
    <xdr:from>
      <xdr:col>20</xdr:col>
      <xdr:colOff>127106</xdr:colOff>
      <xdr:row>75</xdr:row>
      <xdr:rowOff>157370</xdr:rowOff>
    </xdr:from>
    <xdr:to>
      <xdr:col>22</xdr:col>
      <xdr:colOff>11149</xdr:colOff>
      <xdr:row>84</xdr:row>
      <xdr:rowOff>97799</xdr:rowOff>
    </xdr:to>
    <xdr:cxnSp macro="">
      <xdr:nvCxnSpPr>
        <xdr:cNvPr id="21" name="직선 연결선 20"/>
        <xdr:cNvCxnSpPr/>
      </xdr:nvCxnSpPr>
      <xdr:spPr>
        <a:xfrm flipH="1">
          <a:off x="3350952" y="15316774"/>
          <a:ext cx="206428" cy="1698890"/>
        </a:xfrm>
        <a:prstGeom prst="line">
          <a:avLst/>
        </a:prstGeom>
        <a:ln w="698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66900</xdr:colOff>
      <xdr:row>47</xdr:row>
      <xdr:rowOff>49697</xdr:rowOff>
    </xdr:from>
    <xdr:to>
      <xdr:col>40</xdr:col>
      <xdr:colOff>65944</xdr:colOff>
      <xdr:row>68</xdr:row>
      <xdr:rowOff>22619</xdr:rowOff>
    </xdr:to>
    <xdr:pic>
      <xdr:nvPicPr>
        <xdr:cNvPr id="22" name="그림 21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6900" y="9706582"/>
          <a:ext cx="6446736" cy="3870845"/>
        </a:xfrm>
        <a:prstGeom prst="rect">
          <a:avLst/>
        </a:prstGeom>
      </xdr:spPr>
    </xdr:pic>
    <xdr:clientData/>
  </xdr:twoCellAnchor>
  <xdr:twoCellAnchor>
    <xdr:from>
      <xdr:col>20</xdr:col>
      <xdr:colOff>115958</xdr:colOff>
      <xdr:row>50</xdr:row>
      <xdr:rowOff>15609</xdr:rowOff>
    </xdr:from>
    <xdr:to>
      <xdr:col>21</xdr:col>
      <xdr:colOff>16566</xdr:colOff>
      <xdr:row>64</xdr:row>
      <xdr:rowOff>91746</xdr:rowOff>
    </xdr:to>
    <xdr:cxnSp macro="">
      <xdr:nvCxnSpPr>
        <xdr:cNvPr id="24" name="직선 연결선 23"/>
        <xdr:cNvCxnSpPr/>
      </xdr:nvCxnSpPr>
      <xdr:spPr>
        <a:xfrm>
          <a:off x="3339804" y="10309936"/>
          <a:ext cx="61800" cy="2691848"/>
        </a:xfrm>
        <a:prstGeom prst="line">
          <a:avLst/>
        </a:prstGeom>
        <a:ln w="6032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73270</xdr:colOff>
      <xdr:row>24</xdr:row>
      <xdr:rowOff>42372</xdr:rowOff>
    </xdr:from>
    <xdr:to>
      <xdr:col>40</xdr:col>
      <xdr:colOff>101622</xdr:colOff>
      <xdr:row>45</xdr:row>
      <xdr:rowOff>65943</xdr:rowOff>
    </xdr:to>
    <xdr:pic>
      <xdr:nvPicPr>
        <xdr:cNvPr id="25" name="그림 24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3270" y="5259141"/>
          <a:ext cx="6476044" cy="3921494"/>
        </a:xfrm>
        <a:prstGeom prst="rect">
          <a:avLst/>
        </a:prstGeom>
      </xdr:spPr>
    </xdr:pic>
    <xdr:clientData/>
  </xdr:twoCellAnchor>
  <xdr:twoCellAnchor>
    <xdr:from>
      <xdr:col>11</xdr:col>
      <xdr:colOff>115000</xdr:colOff>
      <xdr:row>30</xdr:row>
      <xdr:rowOff>24209</xdr:rowOff>
    </xdr:from>
    <xdr:to>
      <xdr:col>30</xdr:col>
      <xdr:colOff>131566</xdr:colOff>
      <xdr:row>30</xdr:row>
      <xdr:rowOff>170429</xdr:rowOff>
    </xdr:to>
    <xdr:sp macro="" textlink="">
      <xdr:nvSpPr>
        <xdr:cNvPr id="29" name="자유형 28"/>
        <xdr:cNvSpPr/>
      </xdr:nvSpPr>
      <xdr:spPr>
        <a:xfrm>
          <a:off x="1888115" y="6515863"/>
          <a:ext cx="3079220" cy="146220"/>
        </a:xfrm>
        <a:custGeom>
          <a:avLst/>
          <a:gdLst>
            <a:gd name="connsiteX0" fmla="*/ 0 w 3163957"/>
            <a:gd name="connsiteY0" fmla="*/ 8283 h 140804"/>
            <a:gd name="connsiteX1" fmla="*/ 1548848 w 3163957"/>
            <a:gd name="connsiteY1" fmla="*/ 0 h 140804"/>
            <a:gd name="connsiteX2" fmla="*/ 1987827 w 3163957"/>
            <a:gd name="connsiteY2" fmla="*/ 33130 h 140804"/>
            <a:gd name="connsiteX3" fmla="*/ 2575892 w 3163957"/>
            <a:gd name="connsiteY3" fmla="*/ 140804 h 140804"/>
            <a:gd name="connsiteX4" fmla="*/ 3163957 w 3163957"/>
            <a:gd name="connsiteY4" fmla="*/ 132522 h 140804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3163957" h="140804">
              <a:moveTo>
                <a:pt x="0" y="8283"/>
              </a:moveTo>
              <a:lnTo>
                <a:pt x="1548848" y="0"/>
              </a:lnTo>
              <a:lnTo>
                <a:pt x="1987827" y="33130"/>
              </a:lnTo>
              <a:lnTo>
                <a:pt x="2575892" y="140804"/>
              </a:lnTo>
              <a:lnTo>
                <a:pt x="3163957" y="132522"/>
              </a:lnTo>
            </a:path>
          </a:pathLst>
        </a:custGeom>
        <a:noFill/>
        <a:ln w="412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 editAs="oneCell">
    <xdr:from>
      <xdr:col>0</xdr:col>
      <xdr:colOff>102578</xdr:colOff>
      <xdr:row>2</xdr:row>
      <xdr:rowOff>43961</xdr:rowOff>
    </xdr:from>
    <xdr:to>
      <xdr:col>40</xdr:col>
      <xdr:colOff>65944</xdr:colOff>
      <xdr:row>22</xdr:row>
      <xdr:rowOff>101304</xdr:rowOff>
    </xdr:to>
    <xdr:pic>
      <xdr:nvPicPr>
        <xdr:cNvPr id="32" name="그림 3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02578" y="930519"/>
          <a:ext cx="6411058" cy="3845362"/>
        </a:xfrm>
        <a:prstGeom prst="rect">
          <a:avLst/>
        </a:prstGeom>
      </xdr:spPr>
    </xdr:pic>
    <xdr:clientData/>
  </xdr:twoCellAnchor>
  <xdr:twoCellAnchor>
    <xdr:from>
      <xdr:col>15</xdr:col>
      <xdr:colOff>107674</xdr:colOff>
      <xdr:row>6</xdr:row>
      <xdr:rowOff>198783</xdr:rowOff>
    </xdr:from>
    <xdr:to>
      <xdr:col>26</xdr:col>
      <xdr:colOff>107673</xdr:colOff>
      <xdr:row>12</xdr:row>
      <xdr:rowOff>107674</xdr:rowOff>
    </xdr:to>
    <xdr:cxnSp macro="">
      <xdr:nvCxnSpPr>
        <xdr:cNvPr id="34" name="직선 연결선 33"/>
        <xdr:cNvCxnSpPr/>
      </xdr:nvCxnSpPr>
      <xdr:spPr>
        <a:xfrm flipH="1">
          <a:off x="2592457" y="1913283"/>
          <a:ext cx="1822173" cy="1151282"/>
        </a:xfrm>
        <a:prstGeom prst="line">
          <a:avLst/>
        </a:prstGeom>
        <a:ln w="571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0</xdr:colOff>
      <xdr:row>116</xdr:row>
      <xdr:rowOff>67233</xdr:rowOff>
    </xdr:from>
    <xdr:to>
      <xdr:col>39</xdr:col>
      <xdr:colOff>152164</xdr:colOff>
      <xdr:row>137</xdr:row>
      <xdr:rowOff>78440</xdr:rowOff>
    </xdr:to>
    <xdr:pic>
      <xdr:nvPicPr>
        <xdr:cNvPr id="2" name="그림 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56882" y="22871204"/>
          <a:ext cx="6113694" cy="3866030"/>
        </a:xfrm>
        <a:prstGeom prst="rect">
          <a:avLst/>
        </a:prstGeom>
      </xdr:spPr>
    </xdr:pic>
    <xdr:clientData/>
  </xdr:twoCellAnchor>
  <xdr:twoCellAnchor>
    <xdr:from>
      <xdr:col>9</xdr:col>
      <xdr:colOff>142875</xdr:colOff>
      <xdr:row>125</xdr:row>
      <xdr:rowOff>114300</xdr:rowOff>
    </xdr:from>
    <xdr:to>
      <xdr:col>29</xdr:col>
      <xdr:colOff>95250</xdr:colOff>
      <xdr:row>125</xdr:row>
      <xdr:rowOff>161925</xdr:rowOff>
    </xdr:to>
    <xdr:cxnSp macro="">
      <xdr:nvCxnSpPr>
        <xdr:cNvPr id="5" name="직선 연결선 4"/>
        <xdr:cNvCxnSpPr/>
      </xdr:nvCxnSpPr>
      <xdr:spPr>
        <a:xfrm flipV="1">
          <a:off x="1600200" y="24917400"/>
          <a:ext cx="3190875" cy="47625"/>
        </a:xfrm>
        <a:prstGeom prst="line">
          <a:avLst/>
        </a:prstGeom>
        <a:ln w="762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85725</xdr:colOff>
      <xdr:row>139</xdr:row>
      <xdr:rowOff>133350</xdr:rowOff>
    </xdr:from>
    <xdr:to>
      <xdr:col>40</xdr:col>
      <xdr:colOff>83174</xdr:colOff>
      <xdr:row>160</xdr:row>
      <xdr:rowOff>28575</xdr:rowOff>
    </xdr:to>
    <xdr:pic>
      <xdr:nvPicPr>
        <xdr:cNvPr id="6" name="그림 5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85725" y="27470100"/>
          <a:ext cx="6474449" cy="3771900"/>
        </a:xfrm>
        <a:prstGeom prst="rect">
          <a:avLst/>
        </a:prstGeom>
      </xdr:spPr>
    </xdr:pic>
    <xdr:clientData/>
  </xdr:twoCellAnchor>
  <xdr:twoCellAnchor>
    <xdr:from>
      <xdr:col>23</xdr:col>
      <xdr:colOff>76200</xdr:colOff>
      <xdr:row>149</xdr:row>
      <xdr:rowOff>133350</xdr:rowOff>
    </xdr:from>
    <xdr:to>
      <xdr:col>30</xdr:col>
      <xdr:colOff>66675</xdr:colOff>
      <xdr:row>150</xdr:row>
      <xdr:rowOff>85725</xdr:rowOff>
    </xdr:to>
    <xdr:sp macro="" textlink="">
      <xdr:nvSpPr>
        <xdr:cNvPr id="7" name="자유형 6"/>
        <xdr:cNvSpPr/>
      </xdr:nvSpPr>
      <xdr:spPr>
        <a:xfrm rot="184876">
          <a:off x="3800475" y="29565600"/>
          <a:ext cx="1123950" cy="114300"/>
        </a:xfrm>
        <a:custGeom>
          <a:avLst/>
          <a:gdLst>
            <a:gd name="connsiteX0" fmla="*/ 0 w 1123950"/>
            <a:gd name="connsiteY0" fmla="*/ 114300 h 114300"/>
            <a:gd name="connsiteX1" fmla="*/ 838200 w 1123950"/>
            <a:gd name="connsiteY1" fmla="*/ 66675 h 114300"/>
            <a:gd name="connsiteX2" fmla="*/ 1123950 w 1123950"/>
            <a:gd name="connsiteY2" fmla="*/ 0 h 1143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1123950" h="114300">
              <a:moveTo>
                <a:pt x="0" y="114300"/>
              </a:moveTo>
              <a:lnTo>
                <a:pt x="838200" y="66675"/>
              </a:lnTo>
              <a:lnTo>
                <a:pt x="1123950" y="0"/>
              </a:lnTo>
            </a:path>
          </a:pathLst>
        </a:custGeom>
        <a:noFill/>
        <a:ln w="762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15</xdr:col>
      <xdr:colOff>123825</xdr:colOff>
      <xdr:row>173</xdr:row>
      <xdr:rowOff>123825</xdr:rowOff>
    </xdr:from>
    <xdr:to>
      <xdr:col>21</xdr:col>
      <xdr:colOff>76200</xdr:colOff>
      <xdr:row>174</xdr:row>
      <xdr:rowOff>114300</xdr:rowOff>
    </xdr:to>
    <xdr:sp macro="" textlink="">
      <xdr:nvSpPr>
        <xdr:cNvPr id="9" name="자유형 8"/>
        <xdr:cNvSpPr/>
      </xdr:nvSpPr>
      <xdr:spPr>
        <a:xfrm>
          <a:off x="2552700" y="34185225"/>
          <a:ext cx="923925" cy="200025"/>
        </a:xfrm>
        <a:custGeom>
          <a:avLst/>
          <a:gdLst>
            <a:gd name="connsiteX0" fmla="*/ 0 w 923925"/>
            <a:gd name="connsiteY0" fmla="*/ 200025 h 200025"/>
            <a:gd name="connsiteX1" fmla="*/ 0 w 923925"/>
            <a:gd name="connsiteY1" fmla="*/ 200025 h 200025"/>
            <a:gd name="connsiteX2" fmla="*/ 923925 w 923925"/>
            <a:gd name="connsiteY2" fmla="*/ 0 h 20002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923925" h="200025">
              <a:moveTo>
                <a:pt x="0" y="200025"/>
              </a:moveTo>
              <a:lnTo>
                <a:pt x="0" y="200025"/>
              </a:lnTo>
              <a:lnTo>
                <a:pt x="923925" y="0"/>
              </a:lnTo>
            </a:path>
          </a:pathLst>
        </a:custGeom>
        <a:noFill/>
        <a:ln w="762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 editAs="oneCell">
    <xdr:from>
      <xdr:col>0</xdr:col>
      <xdr:colOff>85725</xdr:colOff>
      <xdr:row>185</xdr:row>
      <xdr:rowOff>76200</xdr:rowOff>
    </xdr:from>
    <xdr:to>
      <xdr:col>40</xdr:col>
      <xdr:colOff>85725</xdr:colOff>
      <xdr:row>206</xdr:row>
      <xdr:rowOff>123825</xdr:rowOff>
    </xdr:to>
    <xdr:pic>
      <xdr:nvPicPr>
        <xdr:cNvPr id="10" name="그림 9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85725" y="36833175"/>
          <a:ext cx="6477000" cy="4448175"/>
        </a:xfrm>
        <a:prstGeom prst="rect">
          <a:avLst/>
        </a:prstGeom>
      </xdr:spPr>
    </xdr:pic>
    <xdr:clientData/>
  </xdr:twoCellAnchor>
  <xdr:twoCellAnchor>
    <xdr:from>
      <xdr:col>25</xdr:col>
      <xdr:colOff>28575</xdr:colOff>
      <xdr:row>193</xdr:row>
      <xdr:rowOff>76200</xdr:rowOff>
    </xdr:from>
    <xdr:to>
      <xdr:col>27</xdr:col>
      <xdr:colOff>95250</xdr:colOff>
      <xdr:row>193</xdr:row>
      <xdr:rowOff>190500</xdr:rowOff>
    </xdr:to>
    <xdr:cxnSp macro="">
      <xdr:nvCxnSpPr>
        <xdr:cNvPr id="12" name="직선 연결선 11"/>
        <xdr:cNvCxnSpPr/>
      </xdr:nvCxnSpPr>
      <xdr:spPr>
        <a:xfrm flipV="1">
          <a:off x="4076700" y="38509575"/>
          <a:ext cx="390525" cy="114300"/>
        </a:xfrm>
        <a:prstGeom prst="line">
          <a:avLst/>
        </a:prstGeom>
        <a:ln w="762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66675</xdr:colOff>
      <xdr:row>208</xdr:row>
      <xdr:rowOff>76200</xdr:rowOff>
    </xdr:from>
    <xdr:to>
      <xdr:col>40</xdr:col>
      <xdr:colOff>95250</xdr:colOff>
      <xdr:row>229</xdr:row>
      <xdr:rowOff>85725</xdr:rowOff>
    </xdr:to>
    <xdr:pic>
      <xdr:nvPicPr>
        <xdr:cNvPr id="13" name="그림 12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66675" y="41833800"/>
          <a:ext cx="6505575" cy="4410075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218</xdr:row>
      <xdr:rowOff>19050</xdr:rowOff>
    </xdr:from>
    <xdr:to>
      <xdr:col>26</xdr:col>
      <xdr:colOff>19050</xdr:colOff>
      <xdr:row>218</xdr:row>
      <xdr:rowOff>47625</xdr:rowOff>
    </xdr:to>
    <xdr:cxnSp macro="">
      <xdr:nvCxnSpPr>
        <xdr:cNvPr id="20" name="직선 연결선 19"/>
        <xdr:cNvCxnSpPr/>
      </xdr:nvCxnSpPr>
      <xdr:spPr>
        <a:xfrm flipV="1">
          <a:off x="1619250" y="43872150"/>
          <a:ext cx="2609850" cy="28575"/>
        </a:xfrm>
        <a:prstGeom prst="line">
          <a:avLst/>
        </a:prstGeom>
        <a:ln w="762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076;&#44428;&#53469;\&#46160;&#49328;3&#44277;&#44396;\WWORK\SURYANG\&#53664;&#51201;&#54364;I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rogram%20Files/ESISMessenger/temp/&#50672;&#44036;&#45800;&#44032;(2015)/2015/2015&#45380;%20&#45432;&#47732;&#54364;&#49884;&#46020;&#49353;%20&#48143;%20&#51228;&#44144;&#44277;&#49324;%20&#45800;&#44032;&#44228;&#50557;%20&#49444;&#44228;(R0&#51228;&#50808;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syou\c\PROJECT\1-team\&#51109;&#49457;&#48143;&#50976;&#53461;\&#50976;&#53461;&#53552;&#45328;\&#45236;&#50669;&#49436;\&#45236;&#50669;&#4943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spark\projec~1\1-team\T1-003\esc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집계표"/>
      <sheetName val="토적표"/>
      <sheetName val="연약지반 토적"/>
      <sheetName val="누가토적"/>
      <sheetName val="예가표"/>
      <sheetName val="단가"/>
      <sheetName val="#REF"/>
      <sheetName val="MOTOR"/>
      <sheetName val="1TL종점(1)"/>
      <sheetName val="연약지반_토적"/>
      <sheetName val="견적서"/>
      <sheetName val="주현(해보)"/>
      <sheetName val="목표세부명세"/>
      <sheetName val="설계내역"/>
      <sheetName val="교각계산"/>
      <sheetName val="단가조사"/>
      <sheetName val="일위대가"/>
      <sheetName val="노임"/>
      <sheetName val="내역서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표"/>
      <sheetName val="갑지.표지"/>
      <sheetName val="사업계획"/>
      <sheetName val="설명서"/>
      <sheetName val="2015년단가비교"/>
      <sheetName val="원가총괄표"/>
      <sheetName val="공사원가"/>
      <sheetName val="내역서"/>
      <sheetName val="단가적용(품)"/>
      <sheetName val="단가적용(품) (2)"/>
      <sheetName val="자재단가"/>
      <sheetName val="신호수"/>
      <sheetName val="기계경비"/>
      <sheetName val="변동입력"/>
      <sheetName val="공노"/>
      <sheetName val=" 심사결과 통보서"/>
      <sheetName val="심사결과 결재"/>
      <sheetName val="작업량산정"/>
      <sheetName val="작업량산정 (2013)"/>
      <sheetName val="작업량산정 (2014)"/>
      <sheetName val="심사요청"/>
      <sheetName val="심사결과"/>
      <sheetName val="심사통보"/>
      <sheetName val="실적 (3)"/>
      <sheetName val="기타"/>
      <sheetName val="Sheet5"/>
      <sheetName val="MOTOR"/>
    </sheetNames>
    <sheetDataSet>
      <sheetData sheetId="0"/>
      <sheetData sheetId="1"/>
      <sheetData sheetId="2"/>
      <sheetData sheetId="3"/>
      <sheetData sheetId="4"/>
      <sheetData sheetId="5">
        <row r="6">
          <cell r="C6" t="str">
            <v xml:space="preserve">융착성도료 (실선) 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roux"/>
      <sheetName val="원가계산서"/>
      <sheetName val="집계표"/>
      <sheetName val="유탕내역서"/>
      <sheetName val="장성터널내역서 "/>
      <sheetName val="내역서"/>
      <sheetName val="노임단가"/>
      <sheetName val="단가조사"/>
    </sheetNames>
    <definedNames>
      <definedName name="Macro10"/>
      <definedName name="Macro12"/>
      <definedName name="Macro13"/>
      <definedName name="Macro14"/>
      <definedName name="Macro2"/>
      <definedName name="Macro5"/>
      <definedName name="Macro6"/>
      <definedName name="Macro7"/>
      <definedName name="Macro8"/>
      <definedName name="Macro9"/>
    </definedNames>
    <sheetDataSet>
      <sheetData sheetId="0" refreshError="1"/>
      <sheetData sheetId="1"/>
      <sheetData sheetId="2"/>
      <sheetData sheetId="3"/>
      <sheetData sheetId="4"/>
      <sheetData sheetId="5" refreshError="1"/>
      <sheetData sheetId="6" refreshError="1"/>
      <sheetData sheetId="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내역서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BB129"/>
  <sheetViews>
    <sheetView tabSelected="1" view="pageBreakPreview" zoomScale="85" zoomScaleNormal="75" zoomScaleSheetLayoutView="85" workbookViewId="0">
      <selection activeCell="V53" sqref="V53"/>
    </sheetView>
  </sheetViews>
  <sheetFormatPr defaultColWidth="3.1640625" defaultRowHeight="20.100000000000001" customHeight="1"/>
  <cols>
    <col min="1" max="63" width="3.1640625" style="160"/>
    <col min="64" max="64" width="4" style="160" bestFit="1" customWidth="1"/>
    <col min="65" max="16384" width="3.1640625" style="160"/>
  </cols>
  <sheetData>
    <row r="1" spans="1:52" ht="20.100000000000001" customHeight="1">
      <c r="A1" s="157"/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8"/>
      <c r="P1" s="158"/>
      <c r="Q1" s="158"/>
      <c r="R1" s="158"/>
      <c r="S1" s="158"/>
      <c r="T1" s="158"/>
      <c r="U1" s="158"/>
      <c r="V1" s="158"/>
      <c r="W1" s="158"/>
      <c r="X1" s="158"/>
      <c r="Y1" s="158"/>
      <c r="Z1" s="158"/>
      <c r="AA1" s="158"/>
      <c r="AB1" s="158"/>
      <c r="AC1" s="158"/>
      <c r="AD1" s="158"/>
      <c r="AE1" s="158"/>
      <c r="AF1" s="158"/>
      <c r="AG1" s="158"/>
      <c r="AH1" s="158"/>
      <c r="AI1" s="158"/>
      <c r="AJ1" s="158"/>
      <c r="AK1" s="158"/>
      <c r="AL1" s="158"/>
      <c r="AM1" s="158"/>
      <c r="AN1" s="158"/>
      <c r="AO1" s="158"/>
      <c r="AP1" s="158"/>
      <c r="AQ1" s="158"/>
      <c r="AR1" s="158"/>
      <c r="AS1" s="158"/>
      <c r="AT1" s="158"/>
      <c r="AU1" s="158"/>
      <c r="AV1" s="158"/>
      <c r="AW1" s="158"/>
      <c r="AX1" s="158"/>
      <c r="AY1" s="158"/>
      <c r="AZ1" s="159"/>
    </row>
    <row r="2" spans="1:52" ht="20.100000000000001" customHeight="1">
      <c r="A2" s="161"/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2"/>
      <c r="N2" s="162"/>
      <c r="O2" s="162"/>
      <c r="P2" s="162"/>
      <c r="Q2" s="162"/>
      <c r="R2" s="162"/>
      <c r="S2" s="162"/>
      <c r="T2" s="162"/>
      <c r="U2" s="162"/>
      <c r="V2" s="162"/>
      <c r="W2" s="162"/>
      <c r="X2" s="162"/>
      <c r="Y2" s="162"/>
      <c r="Z2" s="162"/>
      <c r="AA2" s="162"/>
      <c r="AB2" s="162"/>
      <c r="AC2" s="162"/>
      <c r="AD2" s="162"/>
      <c r="AE2" s="162"/>
      <c r="AF2" s="162"/>
      <c r="AG2" s="162"/>
      <c r="AH2" s="162"/>
      <c r="AI2" s="162"/>
      <c r="AJ2" s="162"/>
      <c r="AK2" s="162"/>
      <c r="AL2" s="162"/>
      <c r="AM2" s="162"/>
      <c r="AN2" s="162"/>
      <c r="AO2" s="162"/>
      <c r="AP2" s="162"/>
      <c r="AQ2" s="162"/>
      <c r="AR2" s="162"/>
      <c r="AS2" s="162"/>
      <c r="AT2" s="162"/>
      <c r="AU2" s="162"/>
      <c r="AV2" s="162"/>
      <c r="AW2" s="162"/>
      <c r="AX2" s="162"/>
      <c r="AY2" s="162"/>
      <c r="AZ2" s="163"/>
    </row>
    <row r="3" spans="1:52" s="170" customFormat="1" ht="20.100000000000001" customHeight="1">
      <c r="A3" s="164"/>
      <c r="B3" s="165"/>
      <c r="C3" s="406" t="str">
        <f>C31</f>
        <v>2022년도</v>
      </c>
      <c r="D3" s="406"/>
      <c r="E3" s="406"/>
      <c r="F3" s="406"/>
      <c r="G3" s="406"/>
      <c r="H3" s="406"/>
      <c r="I3" s="406"/>
      <c r="J3" s="406"/>
      <c r="K3" s="406"/>
      <c r="L3" s="166"/>
      <c r="M3" s="167"/>
      <c r="N3" s="167"/>
      <c r="O3" s="166"/>
      <c r="P3" s="166"/>
      <c r="Q3" s="166"/>
      <c r="R3" s="166"/>
      <c r="S3" s="166"/>
      <c r="T3" s="166"/>
      <c r="U3" s="166"/>
      <c r="V3" s="166"/>
      <c r="W3" s="166"/>
      <c r="X3" s="166"/>
      <c r="Y3" s="166"/>
      <c r="Z3" s="166"/>
      <c r="AA3" s="166"/>
      <c r="AB3" s="166"/>
      <c r="AC3" s="166"/>
      <c r="AD3" s="166"/>
      <c r="AE3" s="166"/>
      <c r="AF3" s="166"/>
      <c r="AG3" s="168"/>
      <c r="AH3" s="166"/>
      <c r="AI3" s="166"/>
      <c r="AJ3" s="166"/>
      <c r="AK3" s="166"/>
      <c r="AL3" s="166"/>
      <c r="AM3" s="166"/>
      <c r="AN3" s="166"/>
      <c r="AO3" s="166"/>
      <c r="AP3" s="166"/>
      <c r="AQ3" s="166"/>
      <c r="AR3" s="166"/>
      <c r="AS3" s="166"/>
      <c r="AT3" s="166"/>
      <c r="AU3" s="166"/>
      <c r="AV3" s="166"/>
      <c r="AW3" s="166"/>
      <c r="AX3" s="166"/>
      <c r="AY3" s="166"/>
      <c r="AZ3" s="169"/>
    </row>
    <row r="4" spans="1:52" s="170" customFormat="1" ht="20.100000000000001" customHeight="1">
      <c r="A4" s="164"/>
      <c r="B4" s="165"/>
      <c r="C4" s="406"/>
      <c r="D4" s="406"/>
      <c r="E4" s="406"/>
      <c r="F4" s="406"/>
      <c r="G4" s="406"/>
      <c r="H4" s="406"/>
      <c r="I4" s="406"/>
      <c r="J4" s="406"/>
      <c r="K4" s="406"/>
      <c r="L4" s="166"/>
      <c r="M4" s="167"/>
      <c r="N4" s="167"/>
      <c r="O4" s="166"/>
      <c r="P4" s="166"/>
      <c r="Q4" s="166"/>
      <c r="R4" s="166"/>
      <c r="S4" s="166"/>
      <c r="T4" s="166"/>
      <c r="U4" s="166"/>
      <c r="V4" s="166"/>
      <c r="W4" s="166"/>
      <c r="X4" s="166"/>
      <c r="Y4" s="166"/>
      <c r="Z4" s="166"/>
      <c r="AA4" s="166"/>
      <c r="AB4" s="166"/>
      <c r="AC4" s="166"/>
      <c r="AD4" s="166"/>
      <c r="AE4" s="166"/>
      <c r="AF4" s="166"/>
      <c r="AG4" s="168"/>
      <c r="AH4" s="166"/>
      <c r="AI4" s="166"/>
      <c r="AJ4" s="166"/>
      <c r="AK4" s="166"/>
      <c r="AL4" s="166"/>
      <c r="AM4" s="166"/>
      <c r="AN4" s="166"/>
      <c r="AO4" s="166"/>
      <c r="AP4" s="166"/>
      <c r="AQ4" s="166"/>
      <c r="AR4" s="166"/>
      <c r="AS4" s="166"/>
      <c r="AT4" s="166"/>
      <c r="AU4" s="166"/>
      <c r="AV4" s="166"/>
      <c r="AW4" s="166"/>
      <c r="AX4" s="166"/>
      <c r="AY4" s="166"/>
      <c r="AZ4" s="169"/>
    </row>
    <row r="5" spans="1:52" s="170" customFormat="1" ht="20.100000000000001" customHeight="1">
      <c r="A5" s="164"/>
      <c r="B5" s="165"/>
      <c r="C5" s="171"/>
      <c r="D5" s="171"/>
      <c r="E5" s="171"/>
      <c r="F5" s="171"/>
      <c r="G5" s="171"/>
      <c r="H5" s="171"/>
      <c r="I5" s="171"/>
      <c r="J5" s="171"/>
      <c r="K5" s="166"/>
      <c r="L5" s="166"/>
      <c r="M5" s="167"/>
      <c r="N5" s="167"/>
      <c r="O5" s="166"/>
      <c r="P5" s="166"/>
      <c r="Q5" s="166"/>
      <c r="R5" s="166"/>
      <c r="S5" s="166"/>
      <c r="T5" s="166"/>
      <c r="U5" s="166"/>
      <c r="V5" s="166"/>
      <c r="W5" s="166"/>
      <c r="X5" s="166"/>
      <c r="Y5" s="166"/>
      <c r="Z5" s="166"/>
      <c r="AA5" s="166"/>
      <c r="AB5" s="166"/>
      <c r="AC5" s="166"/>
      <c r="AD5" s="166"/>
      <c r="AE5" s="166"/>
      <c r="AF5" s="166"/>
      <c r="AG5" s="168"/>
      <c r="AH5" s="166"/>
      <c r="AI5" s="166"/>
      <c r="AJ5" s="166"/>
      <c r="AK5" s="166"/>
      <c r="AL5" s="166"/>
      <c r="AM5" s="166"/>
      <c r="AN5" s="166"/>
      <c r="AO5" s="166"/>
      <c r="AP5" s="166"/>
      <c r="AQ5" s="166"/>
      <c r="AR5" s="166"/>
      <c r="AS5" s="166"/>
      <c r="AT5" s="166"/>
      <c r="AU5" s="166"/>
      <c r="AV5" s="166"/>
      <c r="AW5" s="166"/>
      <c r="AX5" s="166"/>
      <c r="AY5" s="166"/>
      <c r="AZ5" s="169"/>
    </row>
    <row r="6" spans="1:52" s="170" customFormat="1" ht="20.100000000000001" customHeight="1">
      <c r="A6" s="164"/>
      <c r="B6" s="165"/>
      <c r="C6" s="171"/>
      <c r="D6" s="171"/>
      <c r="E6" s="171"/>
      <c r="F6" s="171"/>
      <c r="G6" s="171"/>
      <c r="H6" s="171"/>
      <c r="I6" s="171"/>
      <c r="J6" s="171"/>
      <c r="K6" s="166"/>
      <c r="L6" s="166"/>
      <c r="M6" s="167"/>
      <c r="N6" s="167"/>
      <c r="O6" s="166"/>
      <c r="P6" s="166"/>
      <c r="Q6" s="166"/>
      <c r="R6" s="166"/>
      <c r="S6" s="166"/>
      <c r="T6" s="166"/>
      <c r="U6" s="166"/>
      <c r="V6" s="166"/>
      <c r="W6" s="166"/>
      <c r="X6" s="166"/>
      <c r="Y6" s="166"/>
      <c r="Z6" s="166"/>
      <c r="AA6" s="166"/>
      <c r="AB6" s="166"/>
      <c r="AC6" s="166"/>
      <c r="AD6" s="166"/>
      <c r="AE6" s="166"/>
      <c r="AF6" s="166"/>
      <c r="AG6" s="168"/>
      <c r="AH6" s="166"/>
      <c r="AI6" s="166"/>
      <c r="AJ6" s="166"/>
      <c r="AK6" s="166"/>
      <c r="AL6" s="166"/>
      <c r="AM6" s="166"/>
      <c r="AN6" s="166"/>
      <c r="AO6" s="166"/>
      <c r="AP6" s="166"/>
      <c r="AQ6" s="166"/>
      <c r="AR6" s="166"/>
      <c r="AS6" s="166"/>
      <c r="AT6" s="166"/>
      <c r="AU6" s="166"/>
      <c r="AV6" s="166"/>
      <c r="AW6" s="166"/>
      <c r="AX6" s="166"/>
      <c r="AY6" s="166"/>
      <c r="AZ6" s="169"/>
    </row>
    <row r="7" spans="1:52" s="174" customFormat="1" ht="20.100000000000001" customHeight="1">
      <c r="A7" s="172"/>
      <c r="B7" s="173"/>
      <c r="C7" s="405" t="str">
        <f>C34</f>
        <v>상화북로(월촌고가교~제림아파트) 등 10개소 노면표시 도색공사</v>
      </c>
      <c r="D7" s="405"/>
      <c r="E7" s="405"/>
      <c r="F7" s="405"/>
      <c r="G7" s="405"/>
      <c r="H7" s="405"/>
      <c r="I7" s="405"/>
      <c r="J7" s="405"/>
      <c r="K7" s="405"/>
      <c r="L7" s="405"/>
      <c r="M7" s="405"/>
      <c r="N7" s="405"/>
      <c r="O7" s="405"/>
      <c r="P7" s="405"/>
      <c r="Q7" s="405"/>
      <c r="R7" s="405"/>
      <c r="S7" s="405"/>
      <c r="T7" s="405"/>
      <c r="U7" s="405"/>
      <c r="V7" s="405"/>
      <c r="W7" s="405"/>
      <c r="X7" s="405"/>
      <c r="Y7" s="405"/>
      <c r="Z7" s="405"/>
      <c r="AA7" s="405"/>
      <c r="AB7" s="405"/>
      <c r="AC7" s="405"/>
      <c r="AD7" s="405"/>
      <c r="AE7" s="405"/>
      <c r="AF7" s="405"/>
      <c r="AG7" s="405"/>
      <c r="AH7" s="405"/>
      <c r="AI7" s="405"/>
      <c r="AJ7" s="405"/>
      <c r="AK7" s="405"/>
      <c r="AL7" s="405"/>
      <c r="AM7" s="405"/>
      <c r="AN7" s="405"/>
      <c r="AO7" s="405"/>
      <c r="AP7" s="405"/>
      <c r="AQ7" s="405"/>
      <c r="AR7" s="405"/>
      <c r="AS7" s="405"/>
      <c r="AT7" s="405"/>
      <c r="AU7" s="405"/>
      <c r="AV7" s="405"/>
      <c r="AW7" s="405"/>
      <c r="AX7" s="405"/>
      <c r="AZ7" s="175"/>
    </row>
    <row r="8" spans="1:52" s="174" customFormat="1" ht="20.100000000000001" customHeight="1">
      <c r="A8" s="172"/>
      <c r="B8" s="173"/>
      <c r="C8" s="405"/>
      <c r="D8" s="405"/>
      <c r="E8" s="405"/>
      <c r="F8" s="405"/>
      <c r="G8" s="405"/>
      <c r="H8" s="405"/>
      <c r="I8" s="405"/>
      <c r="J8" s="405"/>
      <c r="K8" s="405"/>
      <c r="L8" s="405"/>
      <c r="M8" s="405"/>
      <c r="N8" s="405"/>
      <c r="O8" s="405"/>
      <c r="P8" s="405"/>
      <c r="Q8" s="405"/>
      <c r="R8" s="405"/>
      <c r="S8" s="405"/>
      <c r="T8" s="405"/>
      <c r="U8" s="405"/>
      <c r="V8" s="405"/>
      <c r="W8" s="405"/>
      <c r="X8" s="405"/>
      <c r="Y8" s="405"/>
      <c r="Z8" s="405"/>
      <c r="AA8" s="405"/>
      <c r="AB8" s="405"/>
      <c r="AC8" s="405"/>
      <c r="AD8" s="405"/>
      <c r="AE8" s="405"/>
      <c r="AF8" s="405"/>
      <c r="AG8" s="405"/>
      <c r="AH8" s="405"/>
      <c r="AI8" s="405"/>
      <c r="AJ8" s="405"/>
      <c r="AK8" s="405"/>
      <c r="AL8" s="405"/>
      <c r="AM8" s="405"/>
      <c r="AN8" s="405"/>
      <c r="AO8" s="405"/>
      <c r="AP8" s="405"/>
      <c r="AQ8" s="405"/>
      <c r="AR8" s="405"/>
      <c r="AS8" s="405"/>
      <c r="AT8" s="405"/>
      <c r="AU8" s="405"/>
      <c r="AV8" s="405"/>
      <c r="AW8" s="405"/>
      <c r="AX8" s="405"/>
      <c r="AZ8" s="175"/>
    </row>
    <row r="9" spans="1:52" s="174" customFormat="1" ht="20.100000000000001" customHeight="1">
      <c r="A9" s="172"/>
      <c r="B9" s="173"/>
      <c r="C9" s="176"/>
      <c r="D9" s="176"/>
      <c r="E9" s="176"/>
      <c r="F9" s="176"/>
      <c r="G9" s="176"/>
      <c r="H9" s="176"/>
      <c r="I9" s="176"/>
      <c r="J9" s="176"/>
      <c r="K9" s="176"/>
      <c r="L9" s="176"/>
      <c r="M9" s="176"/>
      <c r="N9" s="176"/>
      <c r="O9" s="176"/>
      <c r="P9" s="176"/>
      <c r="Q9" s="176"/>
      <c r="R9" s="176"/>
      <c r="S9" s="176"/>
      <c r="T9" s="176"/>
      <c r="U9" s="176"/>
      <c r="V9" s="176"/>
      <c r="W9" s="176"/>
      <c r="X9" s="176"/>
      <c r="Y9" s="176"/>
      <c r="Z9" s="176"/>
      <c r="AA9" s="176"/>
      <c r="AB9" s="176"/>
      <c r="AC9" s="176"/>
      <c r="AD9" s="176"/>
      <c r="AE9" s="176"/>
      <c r="AF9" s="176"/>
      <c r="AG9" s="176"/>
      <c r="AH9" s="176"/>
      <c r="AI9" s="176"/>
      <c r="AJ9" s="176"/>
      <c r="AK9" s="176"/>
      <c r="AL9" s="176"/>
      <c r="AM9" s="176"/>
      <c r="AN9" s="176"/>
      <c r="AO9" s="176"/>
      <c r="AP9" s="176"/>
      <c r="AQ9" s="176"/>
      <c r="AR9" s="176"/>
      <c r="AS9" s="176"/>
      <c r="AT9" s="176"/>
      <c r="AU9" s="176"/>
      <c r="AV9" s="176"/>
      <c r="AW9" s="176"/>
      <c r="AX9" s="176"/>
      <c r="AZ9" s="175"/>
    </row>
    <row r="10" spans="1:52" s="174" customFormat="1" ht="20.100000000000001" customHeight="1">
      <c r="A10" s="172"/>
      <c r="B10" s="173"/>
      <c r="C10" s="176"/>
      <c r="D10" s="176"/>
      <c r="E10" s="176"/>
      <c r="F10" s="176"/>
      <c r="G10" s="176"/>
      <c r="H10" s="176"/>
      <c r="I10" s="176"/>
      <c r="J10" s="176"/>
      <c r="K10" s="176"/>
      <c r="L10" s="176"/>
      <c r="M10" s="176"/>
      <c r="N10" s="176"/>
      <c r="O10" s="176"/>
      <c r="P10" s="176"/>
      <c r="Q10" s="176"/>
      <c r="R10" s="176"/>
      <c r="S10" s="176"/>
      <c r="T10" s="176"/>
      <c r="U10" s="176"/>
      <c r="V10" s="176"/>
      <c r="W10" s="176"/>
      <c r="X10" s="176"/>
      <c r="Y10" s="176"/>
      <c r="Z10" s="176"/>
      <c r="AA10" s="176"/>
      <c r="AB10" s="176"/>
      <c r="AC10" s="176"/>
      <c r="AD10" s="176"/>
      <c r="AE10" s="176"/>
      <c r="AF10" s="176"/>
      <c r="AG10" s="176"/>
      <c r="AH10" s="176"/>
      <c r="AI10" s="176"/>
      <c r="AJ10" s="176"/>
      <c r="AK10" s="176"/>
      <c r="AL10" s="176"/>
      <c r="AM10" s="176"/>
      <c r="AN10" s="176"/>
      <c r="AO10" s="176"/>
      <c r="AP10" s="176"/>
      <c r="AQ10" s="176"/>
      <c r="AR10" s="176"/>
      <c r="AS10" s="176"/>
      <c r="AT10" s="176"/>
      <c r="AU10" s="176"/>
      <c r="AV10" s="176"/>
      <c r="AW10" s="176"/>
      <c r="AX10" s="176"/>
      <c r="AZ10" s="175"/>
    </row>
    <row r="11" spans="1:52" s="174" customFormat="1" ht="20.100000000000001" customHeight="1">
      <c r="A11" s="172"/>
      <c r="B11" s="173"/>
      <c r="C11" s="176"/>
      <c r="D11" s="176"/>
      <c r="E11" s="176"/>
      <c r="F11" s="176"/>
      <c r="G11" s="176"/>
      <c r="H11" s="176"/>
      <c r="I11" s="176"/>
      <c r="J11" s="176"/>
      <c r="K11" s="176"/>
      <c r="L11" s="176"/>
      <c r="M11" s="176"/>
      <c r="N11" s="176"/>
      <c r="O11" s="176"/>
      <c r="P11" s="176"/>
      <c r="Q11" s="176"/>
      <c r="R11" s="176"/>
      <c r="S11" s="176"/>
      <c r="T11" s="176"/>
      <c r="U11" s="176"/>
      <c r="V11" s="176"/>
      <c r="W11" s="176"/>
      <c r="X11" s="176"/>
      <c r="Y11" s="176"/>
      <c r="Z11" s="176"/>
      <c r="AA11" s="176"/>
      <c r="AB11" s="176"/>
      <c r="AC11" s="176"/>
      <c r="AD11" s="176"/>
      <c r="AE11" s="176"/>
      <c r="AF11" s="176"/>
      <c r="AG11" s="176"/>
      <c r="AH11" s="176"/>
      <c r="AI11" s="176"/>
      <c r="AJ11" s="176"/>
      <c r="AK11" s="176"/>
      <c r="AL11" s="176"/>
      <c r="AM11" s="176"/>
      <c r="AN11" s="176"/>
      <c r="AO11" s="176"/>
      <c r="AP11" s="176"/>
      <c r="AQ11" s="176"/>
      <c r="AR11" s="176"/>
      <c r="AS11" s="176"/>
      <c r="AT11" s="176"/>
      <c r="AU11" s="176"/>
      <c r="AV11" s="176"/>
      <c r="AW11" s="176"/>
      <c r="AX11" s="176"/>
      <c r="AZ11" s="175"/>
    </row>
    <row r="12" spans="1:52" s="174" customFormat="1" ht="20.100000000000001" customHeight="1">
      <c r="A12" s="172"/>
      <c r="B12" s="173"/>
      <c r="C12" s="176"/>
      <c r="D12" s="176"/>
      <c r="E12" s="176"/>
      <c r="F12" s="176"/>
      <c r="G12" s="176"/>
      <c r="H12" s="176"/>
      <c r="I12" s="176"/>
      <c r="J12" s="176"/>
      <c r="K12" s="176"/>
      <c r="L12" s="176"/>
      <c r="M12" s="176"/>
      <c r="N12" s="176"/>
      <c r="O12" s="176"/>
      <c r="P12" s="176"/>
      <c r="Q12" s="176"/>
      <c r="R12" s="176"/>
      <c r="S12" s="176"/>
      <c r="T12" s="176"/>
      <c r="U12" s="176"/>
      <c r="V12" s="176"/>
      <c r="W12" s="176"/>
      <c r="X12" s="176"/>
      <c r="Y12" s="176"/>
      <c r="Z12" s="176"/>
      <c r="AA12" s="176"/>
      <c r="AB12" s="176"/>
      <c r="AC12" s="176"/>
      <c r="AD12" s="176"/>
      <c r="AE12" s="176"/>
      <c r="AF12" s="176"/>
      <c r="AG12" s="176"/>
      <c r="AH12" s="176"/>
      <c r="AI12" s="176"/>
      <c r="AJ12" s="176"/>
      <c r="AK12" s="176"/>
      <c r="AL12" s="176"/>
      <c r="AM12" s="176"/>
      <c r="AN12" s="176"/>
      <c r="AO12" s="176"/>
      <c r="AP12" s="176"/>
      <c r="AQ12" s="176"/>
      <c r="AR12" s="176"/>
      <c r="AS12" s="176"/>
      <c r="AT12" s="176"/>
      <c r="AU12" s="176"/>
      <c r="AV12" s="176"/>
      <c r="AW12" s="176"/>
      <c r="AX12" s="176"/>
      <c r="AZ12" s="175"/>
    </row>
    <row r="13" spans="1:52" s="174" customFormat="1" ht="20.100000000000001" customHeight="1">
      <c r="A13" s="172"/>
      <c r="B13" s="173"/>
      <c r="C13" s="176"/>
      <c r="D13" s="176"/>
      <c r="E13" s="176"/>
      <c r="F13" s="176"/>
      <c r="G13" s="176"/>
      <c r="H13" s="176"/>
      <c r="I13" s="176"/>
      <c r="J13" s="176"/>
      <c r="K13" s="176"/>
      <c r="L13" s="176"/>
      <c r="M13" s="176"/>
      <c r="N13" s="176"/>
      <c r="O13" s="176"/>
      <c r="P13" s="176"/>
      <c r="Q13" s="176"/>
      <c r="R13" s="176"/>
      <c r="S13" s="176"/>
      <c r="T13" s="176"/>
      <c r="U13" s="176"/>
      <c r="V13" s="176"/>
      <c r="W13" s="176"/>
      <c r="X13" s="176"/>
      <c r="Y13" s="176"/>
      <c r="Z13" s="176"/>
      <c r="AA13" s="176"/>
      <c r="AB13" s="176"/>
      <c r="AC13" s="176"/>
      <c r="AD13" s="176"/>
      <c r="AE13" s="176"/>
      <c r="AF13" s="176"/>
      <c r="AG13" s="176"/>
      <c r="AH13" s="176"/>
      <c r="AI13" s="176"/>
      <c r="AJ13" s="176"/>
      <c r="AK13" s="176"/>
      <c r="AL13" s="176"/>
      <c r="AM13" s="176"/>
      <c r="AN13" s="176"/>
      <c r="AO13" s="176"/>
      <c r="AP13" s="176"/>
      <c r="AQ13" s="176"/>
      <c r="AR13" s="176"/>
      <c r="AS13" s="176"/>
      <c r="AT13" s="176"/>
      <c r="AU13" s="176"/>
      <c r="AV13" s="176"/>
      <c r="AW13" s="176"/>
      <c r="AX13" s="176"/>
      <c r="AZ13" s="175"/>
    </row>
    <row r="14" spans="1:52" s="174" customFormat="1" ht="20.100000000000001" customHeight="1">
      <c r="A14" s="172"/>
      <c r="B14" s="173"/>
      <c r="C14" s="176"/>
      <c r="D14" s="176"/>
      <c r="E14" s="176"/>
      <c r="F14" s="176"/>
      <c r="G14" s="176"/>
      <c r="H14" s="176"/>
      <c r="I14" s="176"/>
      <c r="J14" s="176"/>
      <c r="K14" s="176"/>
      <c r="L14" s="176"/>
      <c r="M14" s="176"/>
      <c r="N14" s="176"/>
      <c r="O14" s="176"/>
      <c r="P14" s="176"/>
      <c r="Q14" s="176"/>
      <c r="R14" s="176"/>
      <c r="S14" s="176"/>
      <c r="T14" s="176"/>
      <c r="U14" s="176"/>
      <c r="V14" s="176"/>
      <c r="W14" s="176"/>
      <c r="X14" s="176"/>
      <c r="Y14" s="176"/>
      <c r="Z14" s="176"/>
      <c r="AA14" s="176"/>
      <c r="AB14" s="176"/>
      <c r="AC14" s="176"/>
      <c r="AD14" s="176"/>
      <c r="AE14" s="176"/>
      <c r="AF14" s="176"/>
      <c r="AG14" s="176"/>
      <c r="AH14" s="176"/>
      <c r="AI14" s="176"/>
      <c r="AJ14" s="176"/>
      <c r="AK14" s="176"/>
      <c r="AL14" s="176"/>
      <c r="AM14" s="176"/>
      <c r="AN14" s="176"/>
      <c r="AO14" s="176"/>
      <c r="AP14" s="176"/>
      <c r="AQ14" s="176"/>
      <c r="AR14" s="176"/>
      <c r="AS14" s="176"/>
      <c r="AT14" s="176"/>
      <c r="AU14" s="176"/>
      <c r="AV14" s="176"/>
      <c r="AW14" s="176"/>
      <c r="AX14" s="176"/>
      <c r="AZ14" s="175"/>
    </row>
    <row r="15" spans="1:52" s="174" customFormat="1" ht="20.100000000000001" customHeight="1">
      <c r="A15" s="172"/>
      <c r="B15" s="173"/>
      <c r="C15" s="176"/>
      <c r="D15" s="176"/>
      <c r="E15" s="176"/>
      <c r="F15" s="176"/>
      <c r="G15" s="176"/>
      <c r="H15" s="176"/>
      <c r="I15" s="176"/>
      <c r="J15" s="176"/>
      <c r="K15" s="176"/>
      <c r="L15" s="176"/>
      <c r="M15" s="176"/>
      <c r="N15" s="176"/>
      <c r="O15" s="176"/>
      <c r="P15" s="176"/>
      <c r="Q15" s="176"/>
      <c r="R15" s="176"/>
      <c r="S15" s="176"/>
      <c r="T15" s="176"/>
      <c r="U15" s="176"/>
      <c r="V15" s="176"/>
      <c r="W15" s="176"/>
      <c r="X15" s="176"/>
      <c r="Y15" s="176"/>
      <c r="Z15" s="176"/>
      <c r="AA15" s="176"/>
      <c r="AB15" s="176"/>
      <c r="AC15" s="176"/>
      <c r="AD15" s="176"/>
      <c r="AE15" s="176"/>
      <c r="AF15" s="176"/>
      <c r="AG15" s="176"/>
      <c r="AH15" s="176"/>
      <c r="AI15" s="176"/>
      <c r="AJ15" s="176"/>
      <c r="AK15" s="176"/>
      <c r="AL15" s="176"/>
      <c r="AM15" s="176"/>
      <c r="AN15" s="176"/>
      <c r="AO15" s="176"/>
      <c r="AP15" s="176"/>
      <c r="AQ15" s="176"/>
      <c r="AR15" s="176"/>
      <c r="AS15" s="176"/>
      <c r="AT15" s="176"/>
      <c r="AU15" s="176"/>
      <c r="AV15" s="176"/>
      <c r="AW15" s="176"/>
      <c r="AX15" s="176"/>
      <c r="AZ15" s="175"/>
    </row>
    <row r="16" spans="1:52" s="174" customFormat="1" ht="20.100000000000001" customHeight="1">
      <c r="A16" s="172"/>
      <c r="B16" s="173"/>
      <c r="C16" s="176"/>
      <c r="D16" s="176"/>
      <c r="E16" s="176"/>
      <c r="F16" s="176"/>
      <c r="G16" s="176"/>
      <c r="H16" s="176"/>
      <c r="I16" s="176"/>
      <c r="J16" s="176"/>
      <c r="K16" s="176"/>
      <c r="L16" s="176"/>
      <c r="M16" s="176"/>
      <c r="N16" s="176"/>
      <c r="O16" s="176"/>
      <c r="P16" s="176"/>
      <c r="Q16" s="176"/>
      <c r="R16" s="176"/>
      <c r="S16" s="176"/>
      <c r="T16" s="176"/>
      <c r="U16" s="176"/>
      <c r="V16" s="176"/>
      <c r="W16" s="176"/>
      <c r="X16" s="176"/>
      <c r="Y16" s="176"/>
      <c r="Z16" s="176"/>
      <c r="AA16" s="176"/>
      <c r="AB16" s="176"/>
      <c r="AC16" s="176"/>
      <c r="AD16" s="176"/>
      <c r="AE16" s="176"/>
      <c r="AF16" s="176"/>
      <c r="AG16" s="176"/>
      <c r="AH16" s="176"/>
      <c r="AI16" s="176"/>
      <c r="AJ16" s="176"/>
      <c r="AK16" s="176"/>
      <c r="AL16" s="176"/>
      <c r="AM16" s="176"/>
      <c r="AN16" s="176"/>
      <c r="AO16" s="176"/>
      <c r="AP16" s="176"/>
      <c r="AQ16" s="176"/>
      <c r="AR16" s="176"/>
      <c r="AS16" s="176"/>
      <c r="AT16" s="176"/>
      <c r="AU16" s="176"/>
      <c r="AV16" s="176"/>
      <c r="AW16" s="176"/>
      <c r="AX16" s="176"/>
      <c r="AZ16" s="175"/>
    </row>
    <row r="17" spans="1:54" s="174" customFormat="1" ht="20.100000000000001" customHeight="1">
      <c r="A17" s="172"/>
      <c r="B17" s="173"/>
      <c r="C17" s="176"/>
      <c r="D17" s="176"/>
      <c r="E17" s="176"/>
      <c r="F17" s="176"/>
      <c r="G17" s="176"/>
      <c r="H17" s="176"/>
      <c r="I17" s="176"/>
      <c r="J17" s="176"/>
      <c r="K17" s="176"/>
      <c r="L17" s="176"/>
      <c r="M17" s="176"/>
      <c r="N17" s="176"/>
      <c r="O17" s="176"/>
      <c r="P17" s="176"/>
      <c r="Q17" s="176"/>
      <c r="R17" s="176"/>
      <c r="S17" s="176"/>
      <c r="T17" s="176"/>
      <c r="U17" s="176"/>
      <c r="V17" s="176"/>
      <c r="W17" s="176"/>
      <c r="X17" s="176"/>
      <c r="Y17" s="176"/>
      <c r="Z17" s="176"/>
      <c r="AA17" s="176"/>
      <c r="AB17" s="176"/>
      <c r="AC17" s="176"/>
      <c r="AD17" s="176"/>
      <c r="AE17" s="176"/>
      <c r="AF17" s="176"/>
      <c r="AG17" s="176"/>
      <c r="AH17" s="176"/>
      <c r="AI17" s="176"/>
      <c r="AJ17" s="176"/>
      <c r="AK17" s="176"/>
      <c r="AL17" s="176"/>
      <c r="AM17" s="176"/>
      <c r="AN17" s="176"/>
      <c r="AO17" s="176"/>
      <c r="AP17" s="176"/>
      <c r="AQ17" s="176"/>
      <c r="AR17" s="176"/>
      <c r="AS17" s="176"/>
      <c r="AT17" s="176"/>
      <c r="AU17" s="176"/>
      <c r="AV17" s="176"/>
      <c r="AW17" s="176"/>
      <c r="AX17" s="176"/>
      <c r="AZ17" s="175"/>
    </row>
    <row r="18" spans="1:54" s="174" customFormat="1" ht="20.100000000000001" customHeight="1">
      <c r="A18" s="172"/>
      <c r="B18" s="173"/>
      <c r="C18" s="176"/>
      <c r="D18" s="176"/>
      <c r="E18" s="176"/>
      <c r="F18" s="176"/>
      <c r="G18" s="176"/>
      <c r="H18" s="176"/>
      <c r="I18" s="176"/>
      <c r="J18" s="176"/>
      <c r="K18" s="176"/>
      <c r="L18" s="176"/>
      <c r="M18" s="176"/>
      <c r="N18" s="176"/>
      <c r="O18" s="176"/>
      <c r="P18" s="176"/>
      <c r="Q18" s="176"/>
      <c r="R18" s="176"/>
      <c r="S18" s="176"/>
      <c r="T18" s="176"/>
      <c r="U18" s="176"/>
      <c r="V18" s="176"/>
      <c r="W18" s="176"/>
      <c r="X18" s="176"/>
      <c r="Y18" s="176"/>
      <c r="Z18" s="176"/>
      <c r="AA18" s="176"/>
      <c r="AB18" s="176"/>
      <c r="AC18" s="176"/>
      <c r="AD18" s="176"/>
      <c r="AE18" s="176"/>
      <c r="AF18" s="176"/>
      <c r="AG18" s="176"/>
      <c r="AH18" s="176"/>
      <c r="AI18" s="176"/>
      <c r="AJ18" s="176"/>
      <c r="AK18" s="176"/>
      <c r="AL18" s="176"/>
      <c r="AM18" s="176"/>
      <c r="AN18" s="176"/>
      <c r="AO18" s="176"/>
      <c r="AP18" s="176"/>
      <c r="AQ18" s="176"/>
      <c r="AR18" s="176"/>
      <c r="AS18" s="176"/>
      <c r="AT18" s="176"/>
      <c r="AU18" s="176"/>
      <c r="AV18" s="176"/>
      <c r="AW18" s="176"/>
      <c r="AX18" s="176"/>
      <c r="AZ18" s="175"/>
    </row>
    <row r="19" spans="1:54" s="174" customFormat="1" ht="20.100000000000001" customHeight="1">
      <c r="A19" s="172"/>
      <c r="B19" s="173"/>
      <c r="C19" s="176"/>
      <c r="D19" s="176"/>
      <c r="E19" s="176"/>
      <c r="F19" s="176"/>
      <c r="G19" s="176"/>
      <c r="H19" s="176"/>
      <c r="I19" s="176"/>
      <c r="J19" s="176"/>
      <c r="K19" s="176"/>
      <c r="L19" s="176"/>
      <c r="M19" s="176"/>
      <c r="N19" s="176"/>
      <c r="O19" s="176"/>
      <c r="P19" s="176"/>
      <c r="Q19" s="176"/>
      <c r="R19" s="176"/>
      <c r="S19" s="176"/>
      <c r="T19" s="176"/>
      <c r="U19" s="176"/>
      <c r="V19" s="176"/>
      <c r="W19" s="176"/>
      <c r="X19" s="176"/>
      <c r="Y19" s="176"/>
      <c r="Z19" s="176"/>
      <c r="AA19" s="176"/>
      <c r="AB19" s="176"/>
      <c r="AC19" s="176"/>
      <c r="AD19" s="176"/>
      <c r="AE19" s="176"/>
      <c r="AF19" s="176"/>
      <c r="AG19" s="176"/>
      <c r="AH19" s="176"/>
      <c r="AI19" s="176"/>
      <c r="AJ19" s="176"/>
      <c r="AK19" s="176"/>
      <c r="AL19" s="176"/>
      <c r="AM19" s="176"/>
      <c r="AN19" s="176"/>
      <c r="AO19" s="176"/>
      <c r="AP19" s="176"/>
      <c r="AQ19" s="176"/>
      <c r="AR19" s="176"/>
      <c r="AS19" s="176"/>
      <c r="AT19" s="176"/>
      <c r="AU19" s="176"/>
      <c r="AV19" s="176"/>
      <c r="AW19" s="176"/>
      <c r="AX19" s="176"/>
      <c r="AZ19" s="175"/>
    </row>
    <row r="20" spans="1:54" s="174" customFormat="1" ht="20.100000000000001" customHeight="1">
      <c r="A20" s="172"/>
      <c r="B20" s="173"/>
      <c r="C20" s="176"/>
      <c r="D20" s="176"/>
      <c r="E20" s="176"/>
      <c r="F20" s="176"/>
      <c r="G20" s="176"/>
      <c r="H20" s="176"/>
      <c r="I20" s="176"/>
      <c r="J20" s="176"/>
      <c r="K20" s="176"/>
      <c r="L20" s="176"/>
      <c r="M20" s="176"/>
      <c r="N20" s="176"/>
      <c r="O20" s="176"/>
      <c r="P20" s="176"/>
      <c r="Q20" s="176"/>
      <c r="R20" s="176"/>
      <c r="S20" s="176"/>
      <c r="T20" s="176"/>
      <c r="U20" s="176"/>
      <c r="V20" s="176"/>
      <c r="W20" s="176"/>
      <c r="X20" s="176"/>
      <c r="Y20" s="176"/>
      <c r="Z20" s="176"/>
      <c r="AA20" s="176"/>
      <c r="AB20" s="176"/>
      <c r="AC20" s="176"/>
      <c r="AD20" s="176"/>
      <c r="AE20" s="176"/>
      <c r="AF20" s="176"/>
      <c r="AG20" s="176"/>
      <c r="AH20" s="176"/>
      <c r="AI20" s="176"/>
      <c r="AJ20" s="176"/>
      <c r="AK20" s="176"/>
      <c r="AL20" s="176"/>
      <c r="AM20" s="176"/>
      <c r="AN20" s="176"/>
      <c r="AO20" s="176"/>
      <c r="AP20" s="176"/>
      <c r="AQ20" s="176"/>
      <c r="AR20" s="176"/>
      <c r="AS20" s="176"/>
      <c r="AT20" s="176"/>
      <c r="AU20" s="176"/>
      <c r="AV20" s="176"/>
      <c r="AW20" s="176"/>
      <c r="AX20" s="176"/>
      <c r="AZ20" s="175"/>
    </row>
    <row r="21" spans="1:54" s="174" customFormat="1" ht="20.100000000000001" customHeight="1">
      <c r="A21" s="172"/>
      <c r="B21" s="173"/>
      <c r="C21" s="176"/>
      <c r="D21" s="176"/>
      <c r="E21" s="176"/>
      <c r="F21" s="176"/>
      <c r="G21" s="176"/>
      <c r="H21" s="176"/>
      <c r="I21" s="176"/>
      <c r="J21" s="176"/>
      <c r="K21" s="176"/>
      <c r="L21" s="176"/>
      <c r="M21" s="176"/>
      <c r="N21" s="176"/>
      <c r="O21" s="176"/>
      <c r="P21" s="176"/>
      <c r="Q21" s="176"/>
      <c r="R21" s="176"/>
      <c r="S21" s="176"/>
      <c r="T21" s="176"/>
      <c r="U21" s="176"/>
      <c r="V21" s="176"/>
      <c r="W21" s="176"/>
      <c r="X21" s="176"/>
      <c r="Y21" s="176"/>
      <c r="Z21" s="176"/>
      <c r="AA21" s="176"/>
      <c r="AB21" s="176"/>
      <c r="AC21" s="176"/>
      <c r="AD21" s="176"/>
      <c r="AE21" s="176"/>
      <c r="AF21" s="176"/>
      <c r="AG21" s="176"/>
      <c r="AH21" s="176"/>
      <c r="AI21" s="176"/>
      <c r="AJ21" s="176"/>
      <c r="AK21" s="176"/>
      <c r="AL21" s="176"/>
      <c r="AM21" s="176"/>
      <c r="AN21" s="176"/>
      <c r="AO21" s="176"/>
      <c r="AP21" s="176"/>
      <c r="AQ21" s="176"/>
      <c r="AR21" s="176"/>
      <c r="AS21" s="176"/>
      <c r="AT21" s="176"/>
      <c r="AU21" s="176"/>
      <c r="AV21" s="176"/>
      <c r="AW21" s="176"/>
      <c r="AX21" s="176"/>
      <c r="AZ21" s="175"/>
    </row>
    <row r="22" spans="1:54" s="174" customFormat="1" ht="20.100000000000001" customHeight="1">
      <c r="A22" s="172"/>
      <c r="B22" s="173"/>
      <c r="C22" s="176"/>
      <c r="D22" s="176"/>
      <c r="E22" s="176"/>
      <c r="F22" s="176"/>
      <c r="G22" s="176"/>
      <c r="H22" s="176"/>
      <c r="I22" s="176"/>
      <c r="J22" s="176"/>
      <c r="K22" s="176"/>
      <c r="L22" s="176"/>
      <c r="M22" s="176"/>
      <c r="N22" s="176"/>
      <c r="O22" s="176"/>
      <c r="P22" s="176"/>
      <c r="Q22" s="176"/>
      <c r="R22" s="176"/>
      <c r="S22" s="176"/>
      <c r="T22" s="176"/>
      <c r="U22" s="176"/>
      <c r="V22" s="176"/>
      <c r="W22" s="176"/>
      <c r="X22" s="176"/>
      <c r="Y22" s="176"/>
      <c r="Z22" s="176"/>
      <c r="AA22" s="176"/>
      <c r="AB22" s="176"/>
      <c r="AC22" s="176"/>
      <c r="AD22" s="176"/>
      <c r="AE22" s="176"/>
      <c r="AF22" s="176"/>
      <c r="AG22" s="176"/>
      <c r="AH22" s="176"/>
      <c r="AI22" s="176"/>
      <c r="AJ22" s="176"/>
      <c r="AK22" s="176"/>
      <c r="AL22" s="176"/>
      <c r="AM22" s="176"/>
      <c r="AN22" s="176"/>
      <c r="AO22" s="176"/>
      <c r="AP22" s="176"/>
      <c r="AQ22" s="176"/>
      <c r="AR22" s="176"/>
      <c r="AS22" s="176"/>
      <c r="AT22" s="176"/>
      <c r="AU22" s="176"/>
      <c r="AV22" s="176"/>
      <c r="AW22" s="176"/>
      <c r="AX22" s="176"/>
      <c r="AZ22" s="175"/>
    </row>
    <row r="23" spans="1:54" s="174" customFormat="1" ht="20.100000000000001" customHeight="1">
      <c r="A23" s="172"/>
      <c r="B23" s="173"/>
      <c r="C23" s="176"/>
      <c r="D23" s="176"/>
      <c r="E23" s="176"/>
      <c r="F23" s="176"/>
      <c r="G23" s="176"/>
      <c r="H23" s="176"/>
      <c r="I23" s="176"/>
      <c r="J23" s="176"/>
      <c r="K23" s="176"/>
      <c r="L23" s="176"/>
      <c r="M23" s="176"/>
      <c r="N23" s="176"/>
      <c r="O23" s="176"/>
      <c r="P23" s="176"/>
      <c r="Q23" s="176"/>
      <c r="R23" s="176"/>
      <c r="S23" s="176"/>
      <c r="T23" s="176"/>
      <c r="U23" s="176"/>
      <c r="V23" s="176"/>
      <c r="W23" s="176"/>
      <c r="X23" s="176"/>
      <c r="Y23" s="176"/>
      <c r="Z23" s="176"/>
      <c r="AA23" s="176"/>
      <c r="AB23" s="176"/>
      <c r="AC23" s="176"/>
      <c r="AD23" s="176"/>
      <c r="AE23" s="176"/>
      <c r="AF23" s="176"/>
      <c r="AG23" s="176"/>
      <c r="AH23" s="176"/>
      <c r="AI23" s="176"/>
      <c r="AJ23" s="176"/>
      <c r="AK23" s="176"/>
      <c r="AL23" s="176"/>
      <c r="AM23" s="176"/>
      <c r="AN23" s="176"/>
      <c r="AO23" s="176"/>
      <c r="AP23" s="176"/>
      <c r="AQ23" s="176"/>
      <c r="AR23" s="176"/>
      <c r="AS23" s="176"/>
      <c r="AT23" s="176"/>
      <c r="AU23" s="176"/>
      <c r="AV23" s="176"/>
      <c r="AW23" s="176"/>
      <c r="AX23" s="176"/>
      <c r="AZ23" s="175"/>
    </row>
    <row r="24" spans="1:54" s="174" customFormat="1" ht="20.100000000000001" customHeight="1">
      <c r="A24" s="172"/>
      <c r="B24" s="173"/>
      <c r="C24" s="177"/>
      <c r="D24" s="177"/>
      <c r="E24" s="178"/>
      <c r="F24" s="178"/>
      <c r="G24" s="178"/>
      <c r="H24" s="178"/>
      <c r="I24" s="178"/>
      <c r="J24" s="179"/>
      <c r="K24" s="180"/>
      <c r="L24" s="180"/>
      <c r="M24" s="180"/>
      <c r="N24" s="180"/>
      <c r="O24" s="180"/>
      <c r="P24" s="180"/>
      <c r="Q24" s="180"/>
      <c r="R24" s="180"/>
      <c r="S24" s="180"/>
      <c r="T24" s="180"/>
      <c r="U24" s="180"/>
      <c r="V24" s="180"/>
      <c r="W24" s="180"/>
      <c r="X24" s="180"/>
      <c r="Y24" s="180"/>
      <c r="Z24" s="180"/>
      <c r="AA24" s="180"/>
      <c r="AB24" s="180"/>
      <c r="AC24" s="180"/>
      <c r="AD24" s="180"/>
      <c r="AE24" s="180"/>
      <c r="AF24" s="180"/>
      <c r="AG24" s="181"/>
      <c r="AH24" s="180"/>
      <c r="AZ24" s="175"/>
    </row>
    <row r="25" spans="1:54" s="174" customFormat="1" ht="20.100000000000001" customHeight="1" thickBot="1">
      <c r="A25" s="182"/>
      <c r="B25" s="183"/>
      <c r="C25" s="184"/>
      <c r="D25" s="184"/>
      <c r="E25" s="185"/>
      <c r="F25" s="185"/>
      <c r="G25" s="185"/>
      <c r="H25" s="185"/>
      <c r="I25" s="185"/>
      <c r="J25" s="186"/>
      <c r="K25" s="187"/>
      <c r="L25" s="187"/>
      <c r="M25" s="188"/>
      <c r="N25" s="188"/>
      <c r="O25" s="188"/>
      <c r="P25" s="188"/>
      <c r="Q25" s="188"/>
      <c r="R25" s="188"/>
      <c r="S25" s="188"/>
      <c r="T25" s="188"/>
      <c r="U25" s="188"/>
      <c r="V25" s="188"/>
      <c r="W25" s="188"/>
      <c r="X25" s="188"/>
      <c r="Y25" s="189"/>
      <c r="Z25" s="189"/>
      <c r="AA25" s="189"/>
      <c r="AB25" s="189"/>
      <c r="AC25" s="189"/>
      <c r="AD25" s="189"/>
      <c r="AE25" s="189"/>
      <c r="AF25" s="189"/>
      <c r="AG25" s="189"/>
      <c r="AH25" s="189"/>
      <c r="AI25" s="189"/>
      <c r="AJ25" s="189"/>
      <c r="AK25" s="189"/>
      <c r="AL25" s="189"/>
      <c r="AM25" s="190"/>
      <c r="AN25" s="190"/>
      <c r="AO25" s="190"/>
      <c r="AP25" s="190"/>
      <c r="AQ25" s="190"/>
      <c r="AR25" s="190"/>
      <c r="AS25" s="190"/>
      <c r="AT25" s="190"/>
      <c r="AU25" s="190"/>
      <c r="AV25" s="190"/>
      <c r="AW25" s="190"/>
      <c r="AX25" s="190"/>
      <c r="AY25" s="190"/>
      <c r="AZ25" s="191"/>
      <c r="BA25" s="192"/>
      <c r="BB25" s="192"/>
    </row>
    <row r="26" spans="1:54" s="166" customFormat="1" ht="20.100000000000001" customHeight="1">
      <c r="A26" s="426" t="s">
        <v>139</v>
      </c>
      <c r="B26" s="419"/>
      <c r="C26" s="419"/>
      <c r="D26" s="423"/>
      <c r="E26" s="423"/>
      <c r="F26" s="423"/>
      <c r="G26" s="423"/>
      <c r="H26" s="423"/>
      <c r="I26" s="423"/>
      <c r="J26" s="423"/>
      <c r="K26" s="422" t="s">
        <v>140</v>
      </c>
      <c r="L26" s="419"/>
      <c r="M26" s="419"/>
      <c r="N26" s="419"/>
      <c r="O26" s="419"/>
      <c r="P26" s="419"/>
      <c r="Q26" s="419"/>
      <c r="R26" s="419"/>
      <c r="S26" s="419"/>
      <c r="T26" s="419"/>
      <c r="U26" s="415" t="s">
        <v>141</v>
      </c>
      <c r="V26" s="416"/>
      <c r="W26" s="416"/>
      <c r="X26" s="407"/>
      <c r="Y26" s="407"/>
      <c r="Z26" s="407"/>
      <c r="AA26" s="407"/>
      <c r="AB26" s="407"/>
      <c r="AC26" s="407"/>
      <c r="AD26" s="407"/>
      <c r="AE26" s="429" t="s">
        <v>142</v>
      </c>
      <c r="AF26" s="407"/>
      <c r="AG26" s="407"/>
      <c r="AH26" s="407"/>
      <c r="AI26" s="407"/>
      <c r="AJ26" s="407"/>
      <c r="AK26" s="407"/>
      <c r="AL26" s="407"/>
      <c r="AM26" s="407"/>
      <c r="AN26" s="407"/>
      <c r="AO26" s="407" t="s">
        <v>257</v>
      </c>
      <c r="AP26" s="407"/>
      <c r="AQ26" s="407"/>
      <c r="AR26" s="407"/>
      <c r="AS26" s="407"/>
      <c r="AT26" s="407"/>
      <c r="AU26" s="407"/>
      <c r="AV26" s="407"/>
      <c r="AW26" s="407"/>
      <c r="AX26" s="407"/>
      <c r="AY26" s="407"/>
      <c r="AZ26" s="408"/>
    </row>
    <row r="27" spans="1:54" s="166" customFormat="1" ht="20.100000000000001" customHeight="1">
      <c r="A27" s="427"/>
      <c r="B27" s="420"/>
      <c r="C27" s="420"/>
      <c r="D27" s="424"/>
      <c r="E27" s="424"/>
      <c r="F27" s="424"/>
      <c r="G27" s="424"/>
      <c r="H27" s="424"/>
      <c r="I27" s="424"/>
      <c r="J27" s="424"/>
      <c r="K27" s="420"/>
      <c r="L27" s="420"/>
      <c r="M27" s="420"/>
      <c r="N27" s="420"/>
      <c r="O27" s="420"/>
      <c r="P27" s="420"/>
      <c r="Q27" s="420"/>
      <c r="R27" s="420"/>
      <c r="S27" s="420"/>
      <c r="T27" s="420"/>
      <c r="U27" s="417"/>
      <c r="V27" s="417"/>
      <c r="W27" s="417"/>
      <c r="X27" s="409"/>
      <c r="Y27" s="409"/>
      <c r="Z27" s="409"/>
      <c r="AA27" s="409"/>
      <c r="AB27" s="409"/>
      <c r="AC27" s="409"/>
      <c r="AD27" s="409"/>
      <c r="AE27" s="409"/>
      <c r="AF27" s="409"/>
      <c r="AG27" s="409"/>
      <c r="AH27" s="409"/>
      <c r="AI27" s="409"/>
      <c r="AJ27" s="409"/>
      <c r="AK27" s="409"/>
      <c r="AL27" s="409"/>
      <c r="AM27" s="409"/>
      <c r="AN27" s="409"/>
      <c r="AO27" s="409"/>
      <c r="AP27" s="409"/>
      <c r="AQ27" s="409"/>
      <c r="AR27" s="409"/>
      <c r="AS27" s="409"/>
      <c r="AT27" s="409"/>
      <c r="AU27" s="409"/>
      <c r="AV27" s="409"/>
      <c r="AW27" s="409"/>
      <c r="AX27" s="409"/>
      <c r="AY27" s="409"/>
      <c r="AZ27" s="410"/>
    </row>
    <row r="28" spans="1:54" s="166" customFormat="1" ht="20.100000000000001" customHeight="1">
      <c r="A28" s="427"/>
      <c r="B28" s="420"/>
      <c r="C28" s="420"/>
      <c r="D28" s="424"/>
      <c r="E28" s="424"/>
      <c r="F28" s="424"/>
      <c r="G28" s="424"/>
      <c r="H28" s="424"/>
      <c r="I28" s="424"/>
      <c r="J28" s="424"/>
      <c r="K28" s="420"/>
      <c r="L28" s="420"/>
      <c r="M28" s="420"/>
      <c r="N28" s="420"/>
      <c r="O28" s="420"/>
      <c r="P28" s="420"/>
      <c r="Q28" s="420"/>
      <c r="R28" s="420"/>
      <c r="S28" s="420"/>
      <c r="T28" s="420"/>
      <c r="U28" s="417"/>
      <c r="V28" s="417"/>
      <c r="W28" s="417"/>
      <c r="X28" s="409"/>
      <c r="Y28" s="409"/>
      <c r="Z28" s="409"/>
      <c r="AA28" s="409"/>
      <c r="AB28" s="409"/>
      <c r="AC28" s="409"/>
      <c r="AD28" s="409"/>
      <c r="AE28" s="409"/>
      <c r="AF28" s="409"/>
      <c r="AG28" s="409"/>
      <c r="AH28" s="409"/>
      <c r="AI28" s="409"/>
      <c r="AJ28" s="409"/>
      <c r="AK28" s="409"/>
      <c r="AL28" s="409"/>
      <c r="AM28" s="409"/>
      <c r="AN28" s="409"/>
      <c r="AO28" s="409"/>
      <c r="AP28" s="409"/>
      <c r="AQ28" s="409"/>
      <c r="AR28" s="409"/>
      <c r="AS28" s="409"/>
      <c r="AT28" s="409"/>
      <c r="AU28" s="409"/>
      <c r="AV28" s="409"/>
      <c r="AW28" s="409"/>
      <c r="AX28" s="409"/>
      <c r="AY28" s="409"/>
      <c r="AZ28" s="410"/>
    </row>
    <row r="29" spans="1:54" s="166" customFormat="1" ht="20.100000000000001" customHeight="1">
      <c r="A29" s="428"/>
      <c r="B29" s="421"/>
      <c r="C29" s="421"/>
      <c r="D29" s="425"/>
      <c r="E29" s="425"/>
      <c r="F29" s="425"/>
      <c r="G29" s="425"/>
      <c r="H29" s="425"/>
      <c r="I29" s="425"/>
      <c r="J29" s="425"/>
      <c r="K29" s="421"/>
      <c r="L29" s="421"/>
      <c r="M29" s="421"/>
      <c r="N29" s="421"/>
      <c r="O29" s="421"/>
      <c r="P29" s="421"/>
      <c r="Q29" s="421"/>
      <c r="R29" s="421"/>
      <c r="S29" s="421"/>
      <c r="T29" s="421"/>
      <c r="U29" s="418"/>
      <c r="V29" s="418"/>
      <c r="W29" s="418"/>
      <c r="X29" s="411"/>
      <c r="Y29" s="411"/>
      <c r="Z29" s="411"/>
      <c r="AA29" s="411"/>
      <c r="AB29" s="411"/>
      <c r="AC29" s="411"/>
      <c r="AD29" s="411"/>
      <c r="AE29" s="411"/>
      <c r="AF29" s="411"/>
      <c r="AG29" s="411"/>
      <c r="AH29" s="411"/>
      <c r="AI29" s="411"/>
      <c r="AJ29" s="411"/>
      <c r="AK29" s="411"/>
      <c r="AL29" s="411"/>
      <c r="AM29" s="411"/>
      <c r="AN29" s="411"/>
      <c r="AO29" s="411"/>
      <c r="AP29" s="411"/>
      <c r="AQ29" s="411"/>
      <c r="AR29" s="411"/>
      <c r="AS29" s="411"/>
      <c r="AT29" s="411"/>
      <c r="AU29" s="411"/>
      <c r="AV29" s="411"/>
      <c r="AW29" s="411"/>
      <c r="AX29" s="411"/>
      <c r="AY29" s="411"/>
      <c r="AZ29" s="412"/>
    </row>
    <row r="30" spans="1:54" s="166" customFormat="1" ht="20.100000000000001" customHeight="1">
      <c r="A30" s="193"/>
      <c r="B30" s="194"/>
      <c r="C30" s="194"/>
      <c r="D30" s="195"/>
      <c r="E30" s="195"/>
      <c r="F30" s="195"/>
      <c r="G30" s="195"/>
      <c r="H30" s="195"/>
      <c r="I30" s="195"/>
      <c r="J30" s="195"/>
      <c r="K30" s="194"/>
      <c r="L30" s="194"/>
      <c r="M30" s="194"/>
      <c r="N30" s="194"/>
      <c r="O30" s="194"/>
      <c r="P30" s="194"/>
      <c r="Q30" s="194"/>
      <c r="R30" s="194"/>
      <c r="S30" s="194"/>
      <c r="T30" s="194"/>
      <c r="U30" s="196"/>
      <c r="V30" s="196"/>
      <c r="W30" s="196"/>
      <c r="X30" s="197"/>
      <c r="Y30" s="197"/>
      <c r="Z30" s="197"/>
      <c r="AA30" s="197"/>
      <c r="AB30" s="197"/>
      <c r="AC30" s="197"/>
      <c r="AD30" s="197"/>
      <c r="AE30" s="197"/>
      <c r="AF30" s="197"/>
      <c r="AG30" s="197"/>
      <c r="AH30" s="197"/>
      <c r="AI30" s="197"/>
      <c r="AJ30" s="197"/>
      <c r="AK30" s="197"/>
      <c r="AL30" s="197"/>
      <c r="AM30" s="197"/>
      <c r="AN30" s="197"/>
      <c r="AO30" s="198"/>
      <c r="AP30" s="198"/>
      <c r="AQ30" s="198"/>
      <c r="AR30" s="198"/>
      <c r="AS30" s="198"/>
      <c r="AT30" s="198"/>
      <c r="AU30" s="198"/>
      <c r="AV30" s="198"/>
      <c r="AW30" s="198"/>
      <c r="AX30" s="198"/>
      <c r="AY30" s="198"/>
      <c r="AZ30" s="199"/>
    </row>
    <row r="31" spans="1:54" s="166" customFormat="1" ht="20.100000000000001" customHeight="1">
      <c r="A31" s="200"/>
      <c r="B31" s="201"/>
      <c r="C31" s="413" t="s">
        <v>249</v>
      </c>
      <c r="D31" s="413"/>
      <c r="E31" s="413"/>
      <c r="F31" s="413"/>
      <c r="G31" s="413"/>
      <c r="H31" s="413"/>
      <c r="I31" s="413"/>
      <c r="J31" s="413"/>
      <c r="K31" s="202"/>
      <c r="L31" s="202"/>
      <c r="M31" s="202"/>
      <c r="N31" s="202"/>
      <c r="O31" s="202"/>
      <c r="P31" s="202"/>
      <c r="Q31" s="202"/>
      <c r="R31" s="202"/>
      <c r="S31" s="202"/>
      <c r="T31" s="202"/>
      <c r="U31" s="202"/>
      <c r="V31" s="202"/>
      <c r="W31" s="202"/>
      <c r="X31" s="202"/>
      <c r="Y31" s="202"/>
      <c r="Z31" s="202"/>
      <c r="AA31" s="202"/>
      <c r="AB31" s="202"/>
      <c r="AC31" s="202"/>
      <c r="AD31" s="202"/>
      <c r="AE31" s="202"/>
      <c r="AF31" s="202"/>
      <c r="AG31" s="203"/>
      <c r="AH31" s="202"/>
      <c r="AI31" s="204"/>
      <c r="AJ31" s="204"/>
      <c r="AK31" s="204"/>
      <c r="AL31" s="204"/>
      <c r="AM31" s="204"/>
      <c r="AN31" s="204"/>
      <c r="AO31" s="204"/>
      <c r="AP31" s="204"/>
      <c r="AQ31" s="204"/>
      <c r="AR31" s="204"/>
      <c r="AS31" s="204"/>
      <c r="AT31" s="204"/>
      <c r="AU31" s="204"/>
      <c r="AV31" s="204"/>
      <c r="AW31" s="204"/>
      <c r="AX31" s="204"/>
      <c r="AY31" s="204"/>
      <c r="AZ31" s="205"/>
    </row>
    <row r="32" spans="1:54" s="166" customFormat="1" ht="20.100000000000001" customHeight="1">
      <c r="A32" s="200"/>
      <c r="B32" s="201"/>
      <c r="C32" s="413"/>
      <c r="D32" s="413"/>
      <c r="E32" s="413"/>
      <c r="F32" s="413"/>
      <c r="G32" s="413"/>
      <c r="H32" s="413"/>
      <c r="I32" s="413"/>
      <c r="J32" s="413"/>
      <c r="K32" s="202"/>
      <c r="L32" s="202"/>
      <c r="M32" s="202"/>
      <c r="N32" s="202"/>
      <c r="O32" s="202"/>
      <c r="P32" s="202"/>
      <c r="Q32" s="202"/>
      <c r="R32" s="202"/>
      <c r="S32" s="202"/>
      <c r="T32" s="202"/>
      <c r="U32" s="202"/>
      <c r="V32" s="202"/>
      <c r="W32" s="202"/>
      <c r="X32" s="202"/>
      <c r="Y32" s="202"/>
      <c r="Z32" s="202"/>
      <c r="AA32" s="202"/>
      <c r="AB32" s="202"/>
      <c r="AC32" s="202"/>
      <c r="AD32" s="202"/>
      <c r="AE32" s="202"/>
      <c r="AF32" s="202"/>
      <c r="AG32" s="203"/>
      <c r="AH32" s="202"/>
      <c r="AI32" s="204"/>
      <c r="AJ32" s="204"/>
      <c r="AK32" s="204"/>
      <c r="AL32" s="204"/>
      <c r="AM32" s="204"/>
      <c r="AN32" s="204"/>
      <c r="AO32" s="204"/>
      <c r="AP32" s="204"/>
      <c r="AQ32" s="204"/>
      <c r="AR32" s="204"/>
      <c r="AS32" s="204"/>
      <c r="AT32" s="204"/>
      <c r="AU32" s="204"/>
      <c r="AV32" s="204"/>
      <c r="AW32" s="204"/>
      <c r="AX32" s="204"/>
      <c r="AY32" s="204"/>
      <c r="AZ32" s="205"/>
    </row>
    <row r="33" spans="1:54" s="166" customFormat="1" ht="20.100000000000001" customHeight="1">
      <c r="A33" s="200"/>
      <c r="B33" s="201"/>
      <c r="C33" s="206"/>
      <c r="D33" s="206"/>
      <c r="E33" s="206"/>
      <c r="F33" s="206"/>
      <c r="G33" s="206"/>
      <c r="H33" s="206"/>
      <c r="I33" s="206"/>
      <c r="J33" s="206"/>
      <c r="K33" s="202"/>
      <c r="L33" s="202"/>
      <c r="M33" s="202"/>
      <c r="N33" s="202"/>
      <c r="O33" s="202"/>
      <c r="P33" s="202"/>
      <c r="Q33" s="202"/>
      <c r="R33" s="202"/>
      <c r="S33" s="202"/>
      <c r="T33" s="202"/>
      <c r="U33" s="202"/>
      <c r="V33" s="202"/>
      <c r="W33" s="202"/>
      <c r="X33" s="202"/>
      <c r="Y33" s="202"/>
      <c r="Z33" s="202"/>
      <c r="AA33" s="202"/>
      <c r="AB33" s="202"/>
      <c r="AC33" s="202"/>
      <c r="AD33" s="202"/>
      <c r="AE33" s="202"/>
      <c r="AF33" s="202"/>
      <c r="AG33" s="203"/>
      <c r="AH33" s="202"/>
      <c r="AI33" s="204"/>
      <c r="AJ33" s="204"/>
      <c r="AK33" s="204"/>
      <c r="AL33" s="204"/>
      <c r="AM33" s="204"/>
      <c r="AN33" s="204"/>
      <c r="AO33" s="204"/>
      <c r="AP33" s="204"/>
      <c r="AQ33" s="204"/>
      <c r="AR33" s="204"/>
      <c r="AS33" s="204"/>
      <c r="AT33" s="204"/>
      <c r="AU33" s="204"/>
      <c r="AV33" s="204"/>
      <c r="AW33" s="204"/>
      <c r="AX33" s="204"/>
      <c r="AY33" s="204"/>
      <c r="AZ33" s="205"/>
    </row>
    <row r="34" spans="1:54" s="174" customFormat="1" ht="20.100000000000001" customHeight="1">
      <c r="A34" s="207"/>
      <c r="B34" s="208"/>
      <c r="C34" s="405" t="s">
        <v>256</v>
      </c>
      <c r="D34" s="405"/>
      <c r="E34" s="405"/>
      <c r="F34" s="405"/>
      <c r="G34" s="405"/>
      <c r="H34" s="405"/>
      <c r="I34" s="405"/>
      <c r="J34" s="405"/>
      <c r="K34" s="405"/>
      <c r="L34" s="405"/>
      <c r="M34" s="405"/>
      <c r="N34" s="405"/>
      <c r="O34" s="405"/>
      <c r="P34" s="405"/>
      <c r="Q34" s="405"/>
      <c r="R34" s="405"/>
      <c r="S34" s="405"/>
      <c r="T34" s="405"/>
      <c r="U34" s="405"/>
      <c r="V34" s="405"/>
      <c r="W34" s="405"/>
      <c r="X34" s="405"/>
      <c r="Y34" s="405"/>
      <c r="Z34" s="405"/>
      <c r="AA34" s="405"/>
      <c r="AB34" s="405"/>
      <c r="AC34" s="405"/>
      <c r="AD34" s="405"/>
      <c r="AE34" s="405"/>
      <c r="AF34" s="405"/>
      <c r="AG34" s="405"/>
      <c r="AH34" s="405"/>
      <c r="AI34" s="405"/>
      <c r="AJ34" s="405"/>
      <c r="AK34" s="405"/>
      <c r="AL34" s="405"/>
      <c r="AM34" s="405"/>
      <c r="AN34" s="405"/>
      <c r="AO34" s="405"/>
      <c r="AP34" s="405"/>
      <c r="AQ34" s="405"/>
      <c r="AR34" s="405"/>
      <c r="AS34" s="405"/>
      <c r="AT34" s="405"/>
      <c r="AU34" s="405"/>
      <c r="AV34" s="405"/>
      <c r="AW34" s="405"/>
      <c r="AX34" s="405"/>
      <c r="AY34" s="178"/>
      <c r="AZ34" s="209"/>
    </row>
    <row r="35" spans="1:54" s="174" customFormat="1" ht="20.100000000000001" customHeight="1">
      <c r="A35" s="207"/>
      <c r="B35" s="210"/>
      <c r="C35" s="405"/>
      <c r="D35" s="405"/>
      <c r="E35" s="405"/>
      <c r="F35" s="405"/>
      <c r="G35" s="405"/>
      <c r="H35" s="405"/>
      <c r="I35" s="405"/>
      <c r="J35" s="405"/>
      <c r="K35" s="405"/>
      <c r="L35" s="405"/>
      <c r="M35" s="405"/>
      <c r="N35" s="405"/>
      <c r="O35" s="405"/>
      <c r="P35" s="405"/>
      <c r="Q35" s="405"/>
      <c r="R35" s="405"/>
      <c r="S35" s="405"/>
      <c r="T35" s="405"/>
      <c r="U35" s="405"/>
      <c r="V35" s="405"/>
      <c r="W35" s="405"/>
      <c r="X35" s="405"/>
      <c r="Y35" s="405"/>
      <c r="Z35" s="405"/>
      <c r="AA35" s="405"/>
      <c r="AB35" s="405"/>
      <c r="AC35" s="405"/>
      <c r="AD35" s="405"/>
      <c r="AE35" s="405"/>
      <c r="AF35" s="405"/>
      <c r="AG35" s="405"/>
      <c r="AH35" s="405"/>
      <c r="AI35" s="405"/>
      <c r="AJ35" s="405"/>
      <c r="AK35" s="405"/>
      <c r="AL35" s="405"/>
      <c r="AM35" s="405"/>
      <c r="AN35" s="405"/>
      <c r="AO35" s="405"/>
      <c r="AP35" s="405"/>
      <c r="AQ35" s="405"/>
      <c r="AR35" s="405"/>
      <c r="AS35" s="405"/>
      <c r="AT35" s="405"/>
      <c r="AU35" s="405"/>
      <c r="AV35" s="405"/>
      <c r="AW35" s="405"/>
      <c r="AX35" s="405"/>
      <c r="AY35" s="211"/>
      <c r="AZ35" s="209"/>
    </row>
    <row r="36" spans="1:54" s="215" customFormat="1" ht="20.100000000000001" customHeight="1">
      <c r="A36" s="212"/>
      <c r="B36" s="213"/>
      <c r="C36" s="214"/>
      <c r="D36" s="214"/>
      <c r="F36" s="165"/>
      <c r="G36" s="165"/>
      <c r="H36" s="165"/>
      <c r="I36" s="165"/>
      <c r="J36" s="165"/>
      <c r="K36" s="165"/>
      <c r="L36" s="165"/>
      <c r="M36" s="165"/>
      <c r="N36" s="165"/>
      <c r="O36" s="165"/>
      <c r="P36" s="165"/>
      <c r="Q36" s="165"/>
      <c r="R36" s="165"/>
      <c r="S36" s="165"/>
      <c r="T36" s="165"/>
      <c r="U36" s="165"/>
      <c r="V36" s="165"/>
      <c r="W36" s="165"/>
      <c r="X36" s="165"/>
      <c r="Y36" s="165"/>
      <c r="Z36" s="165"/>
      <c r="AA36" s="165"/>
      <c r="AB36" s="165"/>
      <c r="AC36" s="165"/>
      <c r="AD36" s="165"/>
      <c r="AE36" s="165"/>
      <c r="AF36" s="165"/>
      <c r="AG36" s="165"/>
      <c r="AH36" s="165"/>
      <c r="AI36" s="165"/>
      <c r="AJ36" s="165"/>
      <c r="AK36" s="165"/>
      <c r="AL36" s="165"/>
      <c r="AM36" s="165"/>
      <c r="AN36" s="165"/>
      <c r="AO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7"/>
    </row>
    <row r="37" spans="1:54" s="215" customFormat="1" ht="20.100000000000001" customHeight="1">
      <c r="A37" s="212"/>
      <c r="B37" s="213"/>
      <c r="C37" s="214"/>
      <c r="D37" s="220" t="s">
        <v>228</v>
      </c>
      <c r="F37" s="221"/>
      <c r="G37" s="221"/>
      <c r="H37" s="221"/>
      <c r="I37" s="221"/>
      <c r="J37" s="221"/>
      <c r="K37" s="220"/>
      <c r="L37" s="204" t="s">
        <v>276</v>
      </c>
      <c r="M37" s="221"/>
      <c r="N37" s="221"/>
      <c r="O37" s="221"/>
      <c r="P37" s="221"/>
      <c r="Q37" s="221"/>
      <c r="R37" s="220"/>
      <c r="S37" s="221"/>
      <c r="T37" s="221"/>
      <c r="U37" s="221"/>
      <c r="V37" s="221"/>
      <c r="W37" s="221"/>
      <c r="X37" s="221"/>
      <c r="Y37" s="221"/>
      <c r="Z37" s="221"/>
      <c r="AA37" s="221"/>
      <c r="AB37" s="221"/>
      <c r="AC37" s="221"/>
      <c r="AD37" s="221"/>
      <c r="AE37" s="221"/>
      <c r="AF37" s="221"/>
      <c r="AG37" s="221"/>
      <c r="AH37" s="221"/>
      <c r="AI37" s="221"/>
      <c r="AJ37" s="221"/>
      <c r="AK37" s="221"/>
      <c r="AL37" s="221"/>
      <c r="AM37" s="221"/>
      <c r="AN37" s="221"/>
      <c r="AO37" s="222"/>
      <c r="AQ37" s="222"/>
      <c r="AR37" s="222"/>
      <c r="AS37" s="222"/>
      <c r="AT37" s="222"/>
      <c r="AU37" s="222"/>
      <c r="AV37" s="222"/>
      <c r="AW37" s="222"/>
      <c r="AX37" s="222"/>
      <c r="AY37" s="222"/>
      <c r="AZ37" s="217"/>
    </row>
    <row r="38" spans="1:54" s="215" customFormat="1" ht="24.95" customHeight="1">
      <c r="A38" s="212"/>
      <c r="B38" s="218"/>
      <c r="C38" s="219"/>
      <c r="D38" s="220"/>
      <c r="E38" s="220"/>
      <c r="F38" s="220"/>
      <c r="G38" s="220"/>
      <c r="H38" s="220"/>
      <c r="I38" s="220"/>
      <c r="J38" s="220"/>
      <c r="K38" s="220"/>
      <c r="L38" s="430" t="s">
        <v>277</v>
      </c>
      <c r="M38" s="430"/>
      <c r="N38" s="430"/>
      <c r="O38" s="430"/>
      <c r="P38" s="430"/>
      <c r="Q38" s="430"/>
      <c r="R38" s="430"/>
      <c r="S38" s="430"/>
      <c r="T38" s="430"/>
      <c r="U38" s="430"/>
      <c r="V38" s="430"/>
      <c r="W38" s="430"/>
      <c r="X38" s="430"/>
      <c r="Y38" s="430"/>
      <c r="Z38" s="430"/>
      <c r="AA38" s="430"/>
      <c r="AB38" s="430"/>
      <c r="AC38" s="430"/>
      <c r="AD38" s="430"/>
      <c r="AE38" s="430"/>
      <c r="AF38" s="430"/>
      <c r="AG38" s="430"/>
      <c r="AH38" s="430"/>
      <c r="AI38" s="430"/>
      <c r="AJ38" s="430"/>
      <c r="AK38" s="430"/>
      <c r="AL38" s="430"/>
      <c r="AM38" s="430"/>
      <c r="AN38" s="430"/>
      <c r="AO38" s="430"/>
      <c r="AP38" s="430"/>
      <c r="AQ38" s="430"/>
      <c r="AR38" s="430"/>
      <c r="AS38" s="430"/>
      <c r="AT38" s="430"/>
      <c r="AU38" s="430"/>
      <c r="AV38" s="430"/>
      <c r="AW38" s="220"/>
      <c r="AX38" s="220"/>
      <c r="AY38" s="220"/>
      <c r="AZ38" s="226"/>
    </row>
    <row r="39" spans="1:54" s="220" customFormat="1" ht="24.95" customHeight="1">
      <c r="A39" s="223"/>
      <c r="B39" s="224"/>
      <c r="C39" s="225"/>
      <c r="L39" s="204" t="s">
        <v>275</v>
      </c>
      <c r="M39" s="221"/>
      <c r="N39" s="221"/>
      <c r="O39" s="221"/>
      <c r="P39" s="221"/>
      <c r="Q39" s="221"/>
      <c r="S39" s="221"/>
      <c r="T39" s="221"/>
      <c r="U39" s="221"/>
      <c r="V39" s="221"/>
      <c r="W39" s="221"/>
      <c r="X39" s="221"/>
      <c r="Y39" s="221"/>
      <c r="Z39" s="221"/>
      <c r="AA39" s="221"/>
      <c r="AB39" s="221"/>
      <c r="AC39" s="221"/>
      <c r="AD39" s="221"/>
      <c r="AE39" s="221"/>
      <c r="AF39" s="221"/>
      <c r="AG39" s="221"/>
      <c r="AH39" s="221"/>
      <c r="AI39" s="221"/>
      <c r="AJ39" s="221"/>
      <c r="AK39" s="221"/>
      <c r="AL39" s="221"/>
      <c r="AM39" s="221"/>
      <c r="AN39" s="221"/>
      <c r="AO39" s="222"/>
      <c r="AP39" s="215"/>
      <c r="AQ39" s="222"/>
      <c r="AR39" s="222"/>
      <c r="AS39" s="222"/>
      <c r="AT39" s="222"/>
      <c r="AZ39" s="226"/>
    </row>
    <row r="40" spans="1:54" s="220" customFormat="1" ht="24.95" customHeight="1">
      <c r="A40" s="223"/>
      <c r="B40" s="227"/>
      <c r="C40" s="228"/>
      <c r="D40" s="228"/>
      <c r="L40" s="204"/>
      <c r="M40" s="221"/>
      <c r="N40" s="221"/>
      <c r="O40" s="221"/>
      <c r="P40" s="221"/>
      <c r="Q40" s="221"/>
      <c r="S40" s="221"/>
      <c r="T40" s="221"/>
      <c r="U40" s="221"/>
      <c r="V40" s="221"/>
      <c r="W40" s="221"/>
      <c r="X40" s="221"/>
      <c r="Y40" s="221"/>
      <c r="Z40" s="221"/>
      <c r="AA40" s="221"/>
      <c r="AB40" s="221"/>
      <c r="AC40" s="221"/>
      <c r="AD40" s="221"/>
      <c r="AE40" s="221"/>
      <c r="AF40" s="221"/>
      <c r="AG40" s="221"/>
      <c r="AH40" s="221"/>
      <c r="AI40" s="221"/>
      <c r="AJ40" s="221"/>
      <c r="AK40" s="221"/>
      <c r="AL40" s="221"/>
      <c r="AM40" s="221"/>
      <c r="AN40" s="221"/>
      <c r="AO40" s="222"/>
      <c r="AP40" s="215"/>
      <c r="AQ40" s="222"/>
      <c r="AR40" s="222"/>
      <c r="AS40" s="222"/>
      <c r="AT40" s="222"/>
      <c r="AU40" s="222"/>
      <c r="AV40" s="222"/>
      <c r="AW40" s="222"/>
      <c r="AX40" s="222"/>
      <c r="AY40" s="222"/>
      <c r="AZ40" s="226"/>
    </row>
    <row r="41" spans="1:54" s="232" customFormat="1" ht="24.95" customHeight="1">
      <c r="A41" s="229"/>
      <c r="B41" s="230"/>
      <c r="C41" s="231"/>
      <c r="D41" s="231"/>
      <c r="E41" s="230"/>
      <c r="F41" s="230"/>
      <c r="G41" s="230"/>
      <c r="H41" s="230"/>
      <c r="I41" s="230"/>
      <c r="J41" s="230"/>
      <c r="K41" s="230"/>
      <c r="L41" s="430"/>
      <c r="M41" s="430"/>
      <c r="N41" s="430"/>
      <c r="O41" s="430"/>
      <c r="P41" s="430"/>
      <c r="Q41" s="430"/>
      <c r="R41" s="430"/>
      <c r="S41" s="430"/>
      <c r="T41" s="430"/>
      <c r="U41" s="430"/>
      <c r="V41" s="430"/>
      <c r="W41" s="430"/>
      <c r="X41" s="430"/>
      <c r="Y41" s="430"/>
      <c r="Z41" s="430"/>
      <c r="AA41" s="430"/>
      <c r="AB41" s="430"/>
      <c r="AC41" s="430"/>
      <c r="AD41" s="430"/>
      <c r="AE41" s="430"/>
      <c r="AF41" s="430"/>
      <c r="AG41" s="430"/>
      <c r="AH41" s="430"/>
      <c r="AI41" s="430"/>
      <c r="AJ41" s="430"/>
      <c r="AK41" s="430"/>
      <c r="AL41" s="430"/>
      <c r="AM41" s="430"/>
      <c r="AN41" s="430"/>
      <c r="AO41" s="430"/>
      <c r="AP41" s="430"/>
      <c r="AQ41" s="430"/>
      <c r="AR41" s="430"/>
      <c r="AS41" s="430"/>
      <c r="AT41" s="430"/>
      <c r="AU41" s="430"/>
      <c r="AV41" s="430"/>
      <c r="AW41" s="220"/>
      <c r="AX41" s="220"/>
      <c r="AY41" s="220"/>
      <c r="AZ41" s="233"/>
    </row>
    <row r="42" spans="1:54" s="232" customFormat="1" ht="24.95" customHeight="1">
      <c r="A42" s="229"/>
      <c r="B42" s="230"/>
      <c r="C42" s="231"/>
      <c r="D42" s="231"/>
      <c r="E42" s="230"/>
      <c r="F42" s="230"/>
      <c r="G42" s="230"/>
      <c r="H42" s="230"/>
      <c r="I42" s="230"/>
      <c r="J42" s="230"/>
      <c r="K42" s="230"/>
      <c r="L42" s="204"/>
      <c r="M42" s="221"/>
      <c r="N42" s="221"/>
      <c r="O42" s="221"/>
      <c r="P42" s="221"/>
      <c r="Q42" s="221"/>
      <c r="R42" s="220"/>
      <c r="S42" s="221"/>
      <c r="T42" s="221"/>
      <c r="U42" s="221"/>
      <c r="V42" s="221"/>
      <c r="W42" s="221"/>
      <c r="X42" s="221"/>
      <c r="Y42" s="221"/>
      <c r="Z42" s="221"/>
      <c r="AA42" s="221"/>
      <c r="AB42" s="221"/>
      <c r="AC42" s="221"/>
      <c r="AD42" s="221"/>
      <c r="AE42" s="221"/>
      <c r="AF42" s="221"/>
      <c r="AG42" s="221"/>
      <c r="AH42" s="221"/>
      <c r="AI42" s="221"/>
      <c r="AJ42" s="221"/>
      <c r="AK42" s="221"/>
      <c r="AL42" s="221"/>
      <c r="AM42" s="221"/>
      <c r="AN42" s="221"/>
      <c r="AO42" s="222"/>
      <c r="AP42" s="215"/>
      <c r="AQ42" s="222"/>
      <c r="AR42" s="222"/>
      <c r="AS42" s="222"/>
      <c r="AT42" s="222"/>
      <c r="AU42" s="220"/>
      <c r="AV42" s="220"/>
      <c r="AW42" s="220"/>
      <c r="AX42" s="220"/>
      <c r="AY42" s="220"/>
      <c r="AZ42" s="233"/>
    </row>
    <row r="43" spans="1:54" s="232" customFormat="1" ht="24.95" customHeight="1">
      <c r="A43" s="229"/>
      <c r="B43" s="230"/>
      <c r="C43" s="231"/>
      <c r="D43" s="231"/>
      <c r="E43" s="230"/>
      <c r="F43" s="230"/>
      <c r="G43" s="230"/>
      <c r="H43" s="230"/>
      <c r="I43" s="230"/>
      <c r="J43" s="230"/>
      <c r="K43" s="230"/>
      <c r="L43" s="220"/>
      <c r="M43" s="221"/>
      <c r="N43" s="221"/>
      <c r="O43" s="221"/>
      <c r="P43" s="221"/>
      <c r="Q43" s="221"/>
      <c r="R43" s="220"/>
      <c r="S43" s="221"/>
      <c r="T43" s="221"/>
      <c r="U43" s="221"/>
      <c r="V43" s="221"/>
      <c r="W43" s="221"/>
      <c r="X43" s="221"/>
      <c r="Y43" s="221"/>
      <c r="Z43" s="221"/>
      <c r="AA43" s="221"/>
      <c r="AB43" s="221"/>
      <c r="AC43" s="221"/>
      <c r="AD43" s="221"/>
      <c r="AE43" s="221"/>
      <c r="AF43" s="221"/>
      <c r="AG43" s="221"/>
      <c r="AH43" s="221"/>
      <c r="AI43" s="221"/>
      <c r="AJ43" s="221"/>
      <c r="AK43" s="221"/>
      <c r="AL43" s="221"/>
      <c r="AM43" s="221"/>
      <c r="AN43" s="221"/>
      <c r="AO43" s="222"/>
      <c r="AP43" s="220"/>
      <c r="AQ43" s="220"/>
      <c r="AR43" s="220"/>
      <c r="AS43" s="220"/>
      <c r="AT43" s="220"/>
      <c r="AZ43" s="233"/>
    </row>
    <row r="44" spans="1:54" s="174" customFormat="1" ht="20.100000000000001" customHeight="1">
      <c r="A44" s="172"/>
      <c r="B44" s="173"/>
      <c r="C44" s="234"/>
      <c r="D44" s="234"/>
      <c r="E44" s="235"/>
      <c r="F44" s="235"/>
      <c r="G44" s="235"/>
      <c r="H44" s="235"/>
      <c r="I44" s="235"/>
      <c r="J44" s="235"/>
      <c r="K44" s="235"/>
      <c r="L44" s="236"/>
      <c r="M44" s="235"/>
      <c r="N44" s="235"/>
      <c r="O44" s="235"/>
      <c r="P44" s="235"/>
      <c r="Q44" s="235"/>
      <c r="R44" s="235"/>
      <c r="S44" s="235"/>
      <c r="T44" s="235"/>
      <c r="U44" s="235"/>
      <c r="V44" s="235"/>
      <c r="W44" s="235"/>
      <c r="X44" s="235"/>
      <c r="Y44" s="235"/>
      <c r="Z44" s="235"/>
      <c r="AA44" s="235"/>
      <c r="AB44" s="235"/>
      <c r="AC44" s="235"/>
      <c r="AD44" s="235"/>
      <c r="AE44" s="235"/>
      <c r="AF44" s="235"/>
      <c r="AG44" s="235"/>
      <c r="AH44" s="235"/>
      <c r="AI44" s="235"/>
      <c r="AJ44" s="235"/>
      <c r="AK44" s="235"/>
      <c r="AL44" s="235"/>
      <c r="AM44" s="235"/>
      <c r="AN44" s="235"/>
      <c r="AO44" s="235"/>
      <c r="AP44" s="235"/>
      <c r="AQ44" s="235"/>
      <c r="AR44" s="235"/>
      <c r="AS44" s="236"/>
      <c r="AT44" s="236"/>
      <c r="AU44" s="236"/>
      <c r="AV44" s="236"/>
      <c r="AW44" s="236"/>
      <c r="AX44" s="236"/>
      <c r="AY44" s="236"/>
      <c r="AZ44" s="237"/>
    </row>
    <row r="45" spans="1:54" s="215" customFormat="1" ht="20.100000000000001" customHeight="1">
      <c r="A45" s="212"/>
      <c r="B45" s="218"/>
      <c r="C45" s="414" t="str">
        <f>"총공사비 : 금"&amp;TEXT((원가계산서!G34),"#,##0원")&amp;"(금"&amp;NUMBERSTRING(원가계산서!G34,1)&amp;"원)"</f>
        <v>총공사비 : 금0원(금영원)</v>
      </c>
      <c r="D45" s="414"/>
      <c r="E45" s="414"/>
      <c r="F45" s="414"/>
      <c r="G45" s="414"/>
      <c r="H45" s="414"/>
      <c r="I45" s="414"/>
      <c r="J45" s="414"/>
      <c r="K45" s="414"/>
      <c r="L45" s="414"/>
      <c r="M45" s="414"/>
      <c r="N45" s="414"/>
      <c r="O45" s="414"/>
      <c r="P45" s="414"/>
      <c r="Q45" s="414"/>
      <c r="R45" s="414"/>
      <c r="S45" s="414"/>
      <c r="T45" s="414"/>
      <c r="U45" s="414"/>
      <c r="V45" s="414"/>
      <c r="W45" s="414"/>
      <c r="X45" s="414"/>
      <c r="Y45" s="414"/>
      <c r="Z45" s="414"/>
      <c r="AA45" s="414"/>
      <c r="AB45" s="414"/>
      <c r="AC45" s="414"/>
      <c r="AD45" s="414"/>
      <c r="AE45" s="414"/>
      <c r="AF45" s="414"/>
      <c r="AG45" s="414"/>
      <c r="AH45" s="414"/>
      <c r="AI45" s="414"/>
      <c r="AJ45" s="414"/>
      <c r="AK45" s="414"/>
      <c r="AL45" s="414"/>
      <c r="AM45" s="414"/>
      <c r="AN45" s="414"/>
      <c r="AO45" s="414"/>
      <c r="AP45" s="414"/>
      <c r="AQ45" s="414"/>
      <c r="AR45" s="414"/>
      <c r="AS45" s="414"/>
      <c r="AT45" s="414"/>
      <c r="AU45" s="414"/>
      <c r="AV45" s="414"/>
      <c r="AW45" s="414"/>
      <c r="AX45" s="414"/>
      <c r="AY45" s="222"/>
      <c r="AZ45" s="217"/>
    </row>
    <row r="46" spans="1:54" s="243" customFormat="1" ht="20.100000000000001" customHeight="1">
      <c r="A46" s="238"/>
      <c r="B46" s="239"/>
      <c r="C46" s="414"/>
      <c r="D46" s="414"/>
      <c r="E46" s="414"/>
      <c r="F46" s="414"/>
      <c r="G46" s="414"/>
      <c r="H46" s="414"/>
      <c r="I46" s="414"/>
      <c r="J46" s="414"/>
      <c r="K46" s="414"/>
      <c r="L46" s="414"/>
      <c r="M46" s="414"/>
      <c r="N46" s="414"/>
      <c r="O46" s="414"/>
      <c r="P46" s="414"/>
      <c r="Q46" s="414"/>
      <c r="R46" s="414"/>
      <c r="S46" s="414"/>
      <c r="T46" s="414"/>
      <c r="U46" s="414"/>
      <c r="V46" s="414"/>
      <c r="W46" s="414"/>
      <c r="X46" s="414"/>
      <c r="Y46" s="414"/>
      <c r="Z46" s="414"/>
      <c r="AA46" s="414"/>
      <c r="AB46" s="414"/>
      <c r="AC46" s="414"/>
      <c r="AD46" s="414"/>
      <c r="AE46" s="414"/>
      <c r="AF46" s="414"/>
      <c r="AG46" s="414"/>
      <c r="AH46" s="414"/>
      <c r="AI46" s="414"/>
      <c r="AJ46" s="414"/>
      <c r="AK46" s="414"/>
      <c r="AL46" s="414"/>
      <c r="AM46" s="414"/>
      <c r="AN46" s="414"/>
      <c r="AO46" s="414"/>
      <c r="AP46" s="414"/>
      <c r="AQ46" s="414"/>
      <c r="AR46" s="414"/>
      <c r="AS46" s="414"/>
      <c r="AT46" s="414"/>
      <c r="AU46" s="414"/>
      <c r="AV46" s="414"/>
      <c r="AW46" s="414"/>
      <c r="AX46" s="414"/>
      <c r="AY46" s="240"/>
      <c r="AZ46" s="241"/>
      <c r="BA46" s="242"/>
      <c r="BB46" s="242"/>
    </row>
    <row r="47" spans="1:54" s="243" customFormat="1" ht="20.100000000000001" customHeight="1">
      <c r="A47" s="238"/>
      <c r="B47" s="239"/>
      <c r="C47" s="244"/>
      <c r="D47" s="244"/>
      <c r="E47" s="244"/>
      <c r="F47" s="245"/>
      <c r="G47" s="245"/>
      <c r="H47" s="245"/>
      <c r="I47" s="245"/>
      <c r="J47" s="245"/>
      <c r="K47" s="245"/>
      <c r="L47" s="245"/>
      <c r="M47" s="245"/>
      <c r="N47" s="245"/>
      <c r="O47" s="246"/>
      <c r="P47" s="246"/>
      <c r="Q47" s="246"/>
      <c r="R47" s="246"/>
      <c r="S47" s="246"/>
      <c r="T47" s="246"/>
      <c r="U47" s="246"/>
      <c r="V47" s="246"/>
      <c r="W47" s="246"/>
      <c r="X47" s="246"/>
      <c r="Y47" s="246"/>
      <c r="Z47" s="246"/>
      <c r="AA47" s="246"/>
      <c r="AB47" s="246"/>
      <c r="AC47" s="246"/>
      <c r="AD47" s="247"/>
      <c r="AE47" s="247"/>
      <c r="AF47" s="247"/>
      <c r="AG47" s="247"/>
      <c r="AH47" s="247"/>
      <c r="AI47" s="247"/>
      <c r="AJ47" s="247"/>
      <c r="AK47" s="240"/>
      <c r="AL47" s="240"/>
      <c r="AM47" s="240"/>
      <c r="AN47" s="240"/>
      <c r="AO47" s="240"/>
      <c r="AP47" s="240"/>
      <c r="AQ47" s="240"/>
      <c r="AR47" s="240"/>
      <c r="AS47" s="240"/>
      <c r="AT47" s="240"/>
      <c r="AU47" s="240"/>
      <c r="AV47" s="240"/>
      <c r="AW47" s="240"/>
      <c r="AX47" s="240"/>
      <c r="AY47" s="240"/>
      <c r="AZ47" s="241"/>
      <c r="BA47" s="242"/>
      <c r="BB47" s="242"/>
    </row>
    <row r="48" spans="1:54" s="215" customFormat="1" ht="20.100000000000001" customHeight="1">
      <c r="A48" s="212"/>
      <c r="B48" s="213"/>
      <c r="C48" s="214"/>
      <c r="D48" s="214"/>
      <c r="F48" s="165"/>
      <c r="G48" s="165"/>
      <c r="H48" s="165"/>
      <c r="I48" s="165"/>
      <c r="J48" s="165"/>
      <c r="K48" s="165"/>
      <c r="L48" s="165"/>
      <c r="M48" s="165"/>
      <c r="N48" s="165"/>
      <c r="O48" s="165"/>
      <c r="P48" s="165"/>
      <c r="Q48" s="165"/>
      <c r="R48" s="165"/>
      <c r="S48" s="165"/>
      <c r="T48" s="165"/>
      <c r="U48" s="165"/>
      <c r="V48" s="165"/>
      <c r="W48" s="165"/>
      <c r="X48" s="165"/>
      <c r="Y48" s="165"/>
      <c r="Z48" s="165"/>
      <c r="AA48" s="165"/>
      <c r="AB48" s="165"/>
      <c r="AC48" s="165"/>
      <c r="AD48" s="165"/>
      <c r="AE48" s="165"/>
      <c r="AF48" s="165"/>
      <c r="AG48" s="165"/>
      <c r="AH48" s="165"/>
      <c r="AI48" s="165"/>
      <c r="AJ48" s="165"/>
      <c r="AK48" s="165"/>
      <c r="AL48" s="165"/>
      <c r="AM48" s="165"/>
      <c r="AN48" s="165"/>
      <c r="AO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7"/>
    </row>
    <row r="49" spans="1:52" s="251" customFormat="1" ht="20.100000000000001" customHeight="1" thickBot="1">
      <c r="A49" s="248"/>
      <c r="B49" s="249"/>
      <c r="C49" s="249"/>
      <c r="D49" s="249"/>
      <c r="E49" s="249"/>
      <c r="F49" s="249"/>
      <c r="G49" s="249"/>
      <c r="H49" s="249"/>
      <c r="I49" s="249"/>
      <c r="J49" s="249"/>
      <c r="K49" s="249"/>
      <c r="L49" s="249"/>
      <c r="M49" s="249"/>
      <c r="N49" s="249"/>
      <c r="O49" s="249"/>
      <c r="P49" s="249"/>
      <c r="Q49" s="249"/>
      <c r="R49" s="249"/>
      <c r="S49" s="249"/>
      <c r="T49" s="249"/>
      <c r="U49" s="249"/>
      <c r="V49" s="249"/>
      <c r="W49" s="249"/>
      <c r="X49" s="249"/>
      <c r="Y49" s="249"/>
      <c r="Z49" s="249"/>
      <c r="AA49" s="249"/>
      <c r="AB49" s="249"/>
      <c r="AC49" s="249"/>
      <c r="AD49" s="249"/>
      <c r="AE49" s="249"/>
      <c r="AF49" s="249"/>
      <c r="AG49" s="249"/>
      <c r="AH49" s="249"/>
      <c r="AI49" s="249"/>
      <c r="AJ49" s="249"/>
      <c r="AK49" s="249"/>
      <c r="AL49" s="249"/>
      <c r="AM49" s="249"/>
      <c r="AN49" s="249"/>
      <c r="AO49" s="249"/>
      <c r="AP49" s="249"/>
      <c r="AQ49" s="249"/>
      <c r="AR49" s="249"/>
      <c r="AS49" s="249"/>
      <c r="AT49" s="249"/>
      <c r="AU49" s="249"/>
      <c r="AV49" s="249"/>
      <c r="AW49" s="249"/>
      <c r="AX49" s="249"/>
      <c r="AY49" s="249"/>
      <c r="AZ49" s="250"/>
    </row>
    <row r="50" spans="1:52" s="251" customFormat="1" ht="20.100000000000001" customHeight="1"/>
    <row r="51" spans="1:52" s="251" customFormat="1" ht="20.100000000000001" customHeight="1"/>
    <row r="52" spans="1:52" s="251" customFormat="1" ht="20.100000000000001" customHeight="1"/>
    <row r="53" spans="1:52" s="251" customFormat="1" ht="20.100000000000001" customHeight="1"/>
    <row r="54" spans="1:52" s="251" customFormat="1" ht="20.100000000000001" customHeight="1"/>
    <row r="55" spans="1:52" s="251" customFormat="1" ht="20.100000000000001" customHeight="1"/>
    <row r="56" spans="1:52" s="251" customFormat="1" ht="20.100000000000001" customHeight="1"/>
    <row r="57" spans="1:52" s="251" customFormat="1" ht="20.100000000000001" customHeight="1"/>
    <row r="58" spans="1:52" s="251" customFormat="1" ht="20.100000000000001" customHeight="1"/>
    <row r="59" spans="1:52" s="251" customFormat="1" ht="20.100000000000001" customHeight="1"/>
    <row r="60" spans="1:52" s="251" customFormat="1" ht="20.100000000000001" customHeight="1"/>
    <row r="61" spans="1:52" s="251" customFormat="1" ht="20.100000000000001" customHeight="1"/>
    <row r="62" spans="1:52" s="251" customFormat="1" ht="20.100000000000001" customHeight="1"/>
    <row r="63" spans="1:52" s="253" customFormat="1" ht="20.100000000000001" customHeight="1">
      <c r="A63" s="252"/>
      <c r="B63" s="252"/>
    </row>
    <row r="64" spans="1:52" s="251" customFormat="1" ht="20.100000000000001" customHeight="1"/>
    <row r="65" s="251" customFormat="1" ht="20.100000000000001" customHeight="1"/>
    <row r="66" s="251" customFormat="1" ht="20.100000000000001" customHeight="1"/>
    <row r="67" s="251" customFormat="1" ht="20.100000000000001" customHeight="1"/>
    <row r="68" s="251" customFormat="1" ht="20.100000000000001" customHeight="1"/>
    <row r="69" s="251" customFormat="1" ht="20.100000000000001" customHeight="1"/>
    <row r="70" s="251" customFormat="1" ht="20.100000000000001" customHeight="1"/>
    <row r="71" s="251" customFormat="1" ht="20.100000000000001" customHeight="1"/>
    <row r="72" s="251" customFormat="1" ht="20.100000000000001" customHeight="1"/>
    <row r="73" s="251" customFormat="1" ht="20.100000000000001" customHeight="1"/>
    <row r="74" s="251" customFormat="1" ht="20.100000000000001" customHeight="1"/>
    <row r="75" s="251" customFormat="1" ht="20.100000000000001" customHeight="1"/>
    <row r="76" s="251" customFormat="1" ht="20.100000000000001" customHeight="1"/>
    <row r="77" s="251" customFormat="1" ht="20.100000000000001" customHeight="1"/>
    <row r="78" s="251" customFormat="1" ht="20.100000000000001" customHeight="1"/>
    <row r="79" s="251" customFormat="1" ht="20.100000000000001" customHeight="1"/>
    <row r="80" s="251" customFormat="1" ht="20.100000000000001" customHeight="1"/>
    <row r="81" spans="1:2" s="251" customFormat="1" ht="20.100000000000001" customHeight="1"/>
    <row r="82" spans="1:2" s="251" customFormat="1" ht="20.100000000000001" customHeight="1"/>
    <row r="83" spans="1:2" s="251" customFormat="1" ht="20.100000000000001" customHeight="1"/>
    <row r="84" spans="1:2" s="251" customFormat="1" ht="20.100000000000001" customHeight="1"/>
    <row r="85" spans="1:2" s="253" customFormat="1" ht="20.100000000000001" customHeight="1">
      <c r="A85" s="252"/>
      <c r="B85" s="252"/>
    </row>
    <row r="86" spans="1:2" s="251" customFormat="1" ht="20.100000000000001" customHeight="1"/>
    <row r="87" spans="1:2" s="251" customFormat="1" ht="20.100000000000001" customHeight="1"/>
    <row r="88" spans="1:2" s="251" customFormat="1" ht="20.100000000000001" customHeight="1"/>
    <row r="89" spans="1:2" s="251" customFormat="1" ht="20.100000000000001" customHeight="1"/>
    <row r="90" spans="1:2" s="251" customFormat="1" ht="20.100000000000001" customHeight="1"/>
    <row r="91" spans="1:2" s="251" customFormat="1" ht="20.100000000000001" customHeight="1"/>
    <row r="92" spans="1:2" s="251" customFormat="1" ht="20.100000000000001" customHeight="1"/>
    <row r="93" spans="1:2" s="251" customFormat="1" ht="20.100000000000001" customHeight="1"/>
    <row r="94" spans="1:2" s="251" customFormat="1" ht="20.100000000000001" customHeight="1"/>
    <row r="95" spans="1:2" s="251" customFormat="1" ht="20.100000000000001" customHeight="1"/>
    <row r="96" spans="1:2" s="251" customFormat="1" ht="20.100000000000001" customHeight="1"/>
    <row r="97" spans="1:2" s="251" customFormat="1" ht="20.100000000000001" customHeight="1"/>
    <row r="98" spans="1:2" s="251" customFormat="1" ht="20.100000000000001" customHeight="1"/>
    <row r="99" spans="1:2" s="251" customFormat="1" ht="20.100000000000001" customHeight="1"/>
    <row r="100" spans="1:2" s="251" customFormat="1" ht="20.100000000000001" customHeight="1"/>
    <row r="101" spans="1:2" s="251" customFormat="1" ht="20.100000000000001" customHeight="1"/>
    <row r="102" spans="1:2" s="251" customFormat="1" ht="20.100000000000001" customHeight="1"/>
    <row r="103" spans="1:2" s="251" customFormat="1" ht="20.100000000000001" customHeight="1"/>
    <row r="104" spans="1:2" s="251" customFormat="1" ht="20.100000000000001" customHeight="1"/>
    <row r="105" spans="1:2" s="251" customFormat="1" ht="20.100000000000001" customHeight="1"/>
    <row r="106" spans="1:2" s="251" customFormat="1" ht="20.100000000000001" customHeight="1"/>
    <row r="107" spans="1:2" s="253" customFormat="1" ht="20.100000000000001" customHeight="1">
      <c r="A107" s="252"/>
      <c r="B107" s="252"/>
    </row>
    <row r="108" spans="1:2" s="251" customFormat="1" ht="20.100000000000001" customHeight="1"/>
    <row r="109" spans="1:2" s="251" customFormat="1" ht="20.100000000000001" customHeight="1"/>
    <row r="110" spans="1:2" s="251" customFormat="1" ht="20.100000000000001" customHeight="1"/>
    <row r="111" spans="1:2" s="251" customFormat="1" ht="20.100000000000001" customHeight="1"/>
    <row r="112" spans="1:2" s="251" customFormat="1" ht="20.100000000000001" customHeight="1"/>
    <row r="113" s="251" customFormat="1" ht="20.100000000000001" customHeight="1"/>
    <row r="114" s="251" customFormat="1" ht="20.100000000000001" customHeight="1"/>
    <row r="115" s="251" customFormat="1" ht="20.100000000000001" customHeight="1"/>
    <row r="116" s="251" customFormat="1" ht="20.100000000000001" customHeight="1"/>
    <row r="117" s="251" customFormat="1" ht="20.100000000000001" customHeight="1"/>
    <row r="118" s="251" customFormat="1" ht="20.100000000000001" customHeight="1"/>
    <row r="119" s="251" customFormat="1" ht="20.100000000000001" customHeight="1"/>
    <row r="120" s="251" customFormat="1" ht="20.100000000000001" customHeight="1"/>
    <row r="121" s="251" customFormat="1" ht="20.100000000000001" customHeight="1"/>
    <row r="122" s="251" customFormat="1" ht="20.100000000000001" customHeight="1"/>
    <row r="123" s="251" customFormat="1" ht="20.100000000000001" customHeight="1"/>
    <row r="124" s="251" customFormat="1" ht="20.100000000000001" customHeight="1"/>
    <row r="125" s="251" customFormat="1" ht="20.100000000000001" customHeight="1"/>
    <row r="126" s="251" customFormat="1" ht="20.100000000000001" customHeight="1"/>
    <row r="127" s="251" customFormat="1" ht="20.100000000000001" customHeight="1"/>
    <row r="128" s="251" customFormat="1" ht="20.100000000000001" customHeight="1"/>
    <row r="129" spans="1:2" s="253" customFormat="1" ht="20.100000000000001" customHeight="1">
      <c r="A129" s="252"/>
      <c r="B129" s="252"/>
    </row>
  </sheetData>
  <mergeCells count="16">
    <mergeCell ref="C7:AX8"/>
    <mergeCell ref="C3:K4"/>
    <mergeCell ref="AO26:AZ29"/>
    <mergeCell ref="C31:J32"/>
    <mergeCell ref="C45:AX46"/>
    <mergeCell ref="U26:W29"/>
    <mergeCell ref="N26:T29"/>
    <mergeCell ref="K26:M29"/>
    <mergeCell ref="D26:J29"/>
    <mergeCell ref="A26:C29"/>
    <mergeCell ref="C34:AX35"/>
    <mergeCell ref="AH26:AN29"/>
    <mergeCell ref="AE26:AG29"/>
    <mergeCell ref="X26:AD29"/>
    <mergeCell ref="L38:AV38"/>
    <mergeCell ref="L41:AV41"/>
  </mergeCells>
  <phoneticPr fontId="2" type="noConversion"/>
  <printOptions horizontalCentered="1" verticalCentered="1"/>
  <pageMargins left="0.39370078740157483" right="0.39370078740157483" top="0.59055118110236227" bottom="0.59055118110236227" header="0.19685039370078741" footer="0.19685039370078741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O230"/>
  <sheetViews>
    <sheetView view="pageBreakPreview" topLeftCell="A186" zoomScaleSheetLayoutView="100" workbookViewId="0">
      <selection activeCell="BJ47" sqref="BJ47"/>
    </sheetView>
  </sheetViews>
  <sheetFormatPr defaultColWidth="2.83203125" defaultRowHeight="13.5"/>
  <cols>
    <col min="1" max="16384" width="2.83203125" style="254"/>
  </cols>
  <sheetData>
    <row r="1" spans="1:41" ht="39.950000000000003" customHeight="1" thickBot="1">
      <c r="A1" s="434" t="s">
        <v>143</v>
      </c>
      <c r="B1" s="434"/>
      <c r="C1" s="434"/>
      <c r="D1" s="434"/>
      <c r="E1" s="434"/>
      <c r="F1" s="434"/>
      <c r="G1" s="434"/>
      <c r="H1" s="434"/>
      <c r="I1" s="434"/>
      <c r="J1" s="434"/>
      <c r="K1" s="434"/>
      <c r="L1" s="434"/>
      <c r="M1" s="434"/>
      <c r="N1" s="434"/>
      <c r="O1" s="434"/>
      <c r="P1" s="434"/>
      <c r="Q1" s="434"/>
      <c r="R1" s="434"/>
      <c r="S1" s="434"/>
      <c r="T1" s="434"/>
      <c r="U1" s="434"/>
      <c r="V1" s="434"/>
      <c r="W1" s="434"/>
      <c r="X1" s="434"/>
      <c r="Y1" s="434"/>
      <c r="Z1" s="434"/>
      <c r="AA1" s="434"/>
      <c r="AB1" s="434"/>
      <c r="AC1" s="434"/>
      <c r="AD1" s="434"/>
      <c r="AE1" s="434"/>
      <c r="AF1" s="434"/>
      <c r="AG1" s="434"/>
      <c r="AH1" s="434"/>
      <c r="AI1" s="434"/>
      <c r="AJ1" s="434"/>
      <c r="AK1" s="434"/>
      <c r="AL1" s="434"/>
      <c r="AM1" s="434"/>
      <c r="AN1" s="434"/>
      <c r="AO1" s="434"/>
    </row>
    <row r="2" spans="1:41" ht="30" customHeight="1">
      <c r="A2" s="431" t="s">
        <v>248</v>
      </c>
      <c r="B2" s="432"/>
      <c r="C2" s="432"/>
      <c r="D2" s="432"/>
      <c r="E2" s="432"/>
      <c r="F2" s="432"/>
      <c r="G2" s="432"/>
      <c r="H2" s="432"/>
      <c r="I2" s="432"/>
      <c r="J2" s="432"/>
      <c r="K2" s="432"/>
      <c r="L2" s="432"/>
      <c r="M2" s="432"/>
      <c r="N2" s="432"/>
      <c r="O2" s="432"/>
      <c r="P2" s="432"/>
      <c r="Q2" s="432"/>
      <c r="R2" s="432"/>
      <c r="S2" s="432"/>
      <c r="T2" s="432"/>
      <c r="U2" s="432"/>
      <c r="V2" s="432"/>
      <c r="W2" s="432"/>
      <c r="X2" s="432"/>
      <c r="Y2" s="432"/>
      <c r="Z2" s="432"/>
      <c r="AA2" s="432"/>
      <c r="AB2" s="432"/>
      <c r="AC2" s="432"/>
      <c r="AD2" s="432"/>
      <c r="AE2" s="432"/>
      <c r="AF2" s="432"/>
      <c r="AG2" s="432"/>
      <c r="AH2" s="432"/>
      <c r="AI2" s="432"/>
      <c r="AJ2" s="432"/>
      <c r="AK2" s="432"/>
      <c r="AL2" s="432"/>
      <c r="AM2" s="432"/>
      <c r="AN2" s="432"/>
      <c r="AO2" s="433"/>
    </row>
    <row r="3" spans="1:41" ht="16.5">
      <c r="A3" s="255"/>
      <c r="B3" s="256"/>
      <c r="C3" s="256"/>
      <c r="D3" s="256"/>
      <c r="E3" s="256"/>
      <c r="F3" s="256"/>
      <c r="G3" s="256"/>
      <c r="H3" s="257"/>
      <c r="I3" s="257"/>
      <c r="J3" s="257"/>
      <c r="K3" s="257"/>
      <c r="L3" s="257"/>
      <c r="M3" s="257"/>
      <c r="N3" s="257"/>
      <c r="O3" s="257"/>
      <c r="P3" s="257"/>
      <c r="Q3" s="257"/>
      <c r="R3" s="257"/>
      <c r="S3" s="257"/>
      <c r="T3" s="257"/>
      <c r="U3" s="257"/>
      <c r="V3" s="257"/>
      <c r="W3" s="257"/>
      <c r="X3" s="257"/>
      <c r="Y3" s="257"/>
      <c r="Z3" s="257"/>
      <c r="AA3" s="257"/>
      <c r="AB3" s="257"/>
      <c r="AC3" s="257"/>
      <c r="AD3" s="257"/>
      <c r="AE3" s="257"/>
      <c r="AF3" s="257"/>
      <c r="AG3" s="257"/>
      <c r="AH3" s="257"/>
      <c r="AI3" s="257"/>
      <c r="AJ3" s="257"/>
      <c r="AK3" s="257"/>
      <c r="AL3" s="257"/>
      <c r="AM3" s="257"/>
      <c r="AN3" s="257"/>
      <c r="AO3" s="258"/>
    </row>
    <row r="4" spans="1:41" ht="16.5">
      <c r="A4" s="255"/>
      <c r="B4" s="256"/>
      <c r="C4" s="256"/>
      <c r="D4" s="256"/>
      <c r="E4" s="256"/>
      <c r="F4" s="256"/>
      <c r="G4" s="256"/>
      <c r="H4" s="257"/>
      <c r="I4" s="257"/>
      <c r="J4" s="257"/>
      <c r="K4" s="257"/>
      <c r="L4" s="257"/>
      <c r="M4" s="257"/>
      <c r="N4" s="257"/>
      <c r="O4" s="257"/>
      <c r="P4" s="257"/>
      <c r="Q4" s="257"/>
      <c r="R4" s="257"/>
      <c r="S4" s="257"/>
      <c r="T4" s="257"/>
      <c r="U4" s="257"/>
      <c r="V4" s="257"/>
      <c r="W4" s="257"/>
      <c r="X4" s="257"/>
      <c r="Y4" s="257"/>
      <c r="Z4" s="257"/>
      <c r="AA4" s="257"/>
      <c r="AB4" s="257"/>
      <c r="AC4" s="257"/>
      <c r="AD4" s="257"/>
      <c r="AE4" s="257"/>
      <c r="AF4" s="257"/>
      <c r="AG4" s="257"/>
      <c r="AH4" s="257"/>
      <c r="AI4" s="257"/>
      <c r="AJ4" s="257"/>
      <c r="AK4" s="257"/>
      <c r="AL4" s="257"/>
      <c r="AM4" s="257"/>
      <c r="AN4" s="257"/>
      <c r="AO4" s="258"/>
    </row>
    <row r="5" spans="1:41" ht="16.5">
      <c r="A5" s="255"/>
      <c r="B5" s="256"/>
      <c r="C5" s="256"/>
      <c r="D5" s="256"/>
      <c r="E5" s="256"/>
      <c r="F5" s="256"/>
      <c r="G5" s="256"/>
      <c r="H5" s="257"/>
      <c r="I5" s="257"/>
      <c r="J5" s="257"/>
      <c r="K5" s="257"/>
      <c r="L5" s="257"/>
      <c r="M5" s="257"/>
      <c r="N5" s="257"/>
      <c r="O5" s="257"/>
      <c r="P5" s="257"/>
      <c r="Q5" s="257"/>
      <c r="R5" s="257"/>
      <c r="S5" s="257"/>
      <c r="T5" s="257"/>
      <c r="U5" s="257"/>
      <c r="V5" s="257"/>
      <c r="W5" s="257"/>
      <c r="X5" s="257"/>
      <c r="Y5" s="257"/>
      <c r="Z5" s="257"/>
      <c r="AA5" s="257"/>
      <c r="AB5" s="257"/>
      <c r="AC5" s="257"/>
      <c r="AD5" s="257"/>
      <c r="AE5" s="257"/>
      <c r="AF5" s="257"/>
      <c r="AG5" s="257"/>
      <c r="AH5" s="257"/>
      <c r="AI5" s="257"/>
      <c r="AJ5" s="257"/>
      <c r="AK5" s="257"/>
      <c r="AL5" s="257"/>
      <c r="AM5" s="257"/>
      <c r="AN5" s="257"/>
      <c r="AO5" s="258"/>
    </row>
    <row r="6" spans="1:41" ht="16.5">
      <c r="A6" s="255"/>
      <c r="B6" s="256"/>
      <c r="C6" s="256"/>
      <c r="D6" s="256"/>
      <c r="E6" s="256"/>
      <c r="F6" s="256"/>
      <c r="G6" s="256"/>
      <c r="H6" s="257"/>
      <c r="I6" s="257"/>
      <c r="J6" s="257"/>
      <c r="K6" s="257"/>
      <c r="L6" s="257"/>
      <c r="M6" s="257"/>
      <c r="N6" s="257"/>
      <c r="O6" s="257"/>
      <c r="P6" s="257"/>
      <c r="Q6" s="257"/>
      <c r="R6" s="257"/>
      <c r="S6" s="257"/>
      <c r="T6" s="257"/>
      <c r="U6" s="257"/>
      <c r="V6" s="257"/>
      <c r="W6" s="257"/>
      <c r="X6" s="257"/>
      <c r="Y6" s="257"/>
      <c r="Z6" s="257"/>
      <c r="AA6" s="257"/>
      <c r="AB6" s="257"/>
      <c r="AC6" s="257"/>
      <c r="AD6" s="257"/>
      <c r="AE6" s="257"/>
      <c r="AF6" s="257"/>
      <c r="AG6" s="257"/>
      <c r="AH6" s="257"/>
      <c r="AI6" s="257"/>
      <c r="AJ6" s="257"/>
      <c r="AK6" s="257"/>
      <c r="AL6" s="257"/>
      <c r="AM6" s="257"/>
      <c r="AN6" s="257"/>
      <c r="AO6" s="258"/>
    </row>
    <row r="7" spans="1:41" ht="16.5">
      <c r="A7" s="255"/>
      <c r="B7" s="256"/>
      <c r="C7" s="256"/>
      <c r="D7" s="256"/>
      <c r="E7" s="256"/>
      <c r="F7" s="256"/>
      <c r="G7" s="256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  <c r="AH7" s="257"/>
      <c r="AI7" s="257"/>
      <c r="AJ7" s="257"/>
      <c r="AK7" s="257"/>
      <c r="AL7" s="257"/>
      <c r="AM7" s="257"/>
      <c r="AN7" s="257"/>
      <c r="AO7" s="258"/>
    </row>
    <row r="8" spans="1:41" ht="16.5">
      <c r="A8" s="255"/>
      <c r="B8" s="256"/>
      <c r="C8" s="256"/>
      <c r="D8" s="256"/>
      <c r="E8" s="256"/>
      <c r="F8" s="256"/>
      <c r="G8" s="256"/>
      <c r="H8" s="257"/>
      <c r="I8" s="257"/>
      <c r="J8" s="257"/>
      <c r="K8" s="257"/>
      <c r="L8" s="257"/>
      <c r="M8" s="257"/>
      <c r="N8" s="257"/>
      <c r="O8" s="257"/>
      <c r="P8" s="257"/>
      <c r="Q8" s="257"/>
      <c r="R8" s="257"/>
      <c r="S8" s="257"/>
      <c r="T8" s="257"/>
      <c r="U8" s="257"/>
      <c r="V8" s="257"/>
      <c r="W8" s="257"/>
      <c r="X8" s="257"/>
      <c r="Y8" s="257"/>
      <c r="Z8" s="257"/>
      <c r="AA8" s="257"/>
      <c r="AB8" s="257"/>
      <c r="AC8" s="257"/>
      <c r="AD8" s="257"/>
      <c r="AE8" s="257"/>
      <c r="AF8" s="257"/>
      <c r="AG8" s="257"/>
      <c r="AH8" s="257"/>
      <c r="AI8" s="257"/>
      <c r="AJ8" s="257"/>
      <c r="AK8" s="257"/>
      <c r="AL8" s="257"/>
      <c r="AM8" s="257"/>
      <c r="AN8" s="257"/>
      <c r="AO8" s="258"/>
    </row>
    <row r="9" spans="1:41" ht="16.5">
      <c r="A9" s="255"/>
      <c r="B9" s="256"/>
      <c r="C9" s="256"/>
      <c r="D9" s="256"/>
      <c r="E9" s="256"/>
      <c r="F9" s="256"/>
      <c r="G9" s="256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  <c r="AH9" s="257"/>
      <c r="AI9" s="257"/>
      <c r="AJ9" s="257"/>
      <c r="AK9" s="257"/>
      <c r="AL9" s="257"/>
      <c r="AM9" s="257"/>
      <c r="AN9" s="257"/>
      <c r="AO9" s="258"/>
    </row>
    <row r="10" spans="1:41" ht="16.5">
      <c r="A10" s="255"/>
      <c r="B10" s="256"/>
      <c r="C10" s="256"/>
      <c r="D10" s="256"/>
      <c r="E10" s="256"/>
      <c r="F10" s="256"/>
      <c r="G10" s="256"/>
      <c r="H10" s="257"/>
      <c r="I10" s="257"/>
      <c r="J10" s="257"/>
      <c r="K10" s="257"/>
      <c r="L10" s="257"/>
      <c r="M10" s="257"/>
      <c r="N10" s="257"/>
      <c r="O10" s="257"/>
      <c r="P10" s="257"/>
      <c r="Q10" s="257"/>
      <c r="R10" s="257"/>
      <c r="S10" s="257"/>
      <c r="T10" s="257"/>
      <c r="U10" s="257"/>
      <c r="V10" s="257"/>
      <c r="W10" s="257"/>
      <c r="X10" s="257"/>
      <c r="Y10" s="257"/>
      <c r="Z10" s="257"/>
      <c r="AA10" s="257"/>
      <c r="AB10" s="257"/>
      <c r="AC10" s="257"/>
      <c r="AD10" s="257"/>
      <c r="AE10" s="257"/>
      <c r="AF10" s="257"/>
      <c r="AG10" s="257"/>
      <c r="AH10" s="257"/>
      <c r="AI10" s="257"/>
      <c r="AJ10" s="257"/>
      <c r="AK10" s="257"/>
      <c r="AL10" s="257"/>
      <c r="AM10" s="257"/>
      <c r="AN10" s="257"/>
      <c r="AO10" s="258"/>
    </row>
    <row r="11" spans="1:41" ht="16.5">
      <c r="A11" s="255"/>
      <c r="B11" s="256"/>
      <c r="C11" s="256"/>
      <c r="D11" s="256"/>
      <c r="E11" s="256"/>
      <c r="F11" s="256"/>
      <c r="G11" s="256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  <c r="AH11" s="257"/>
      <c r="AI11" s="257"/>
      <c r="AJ11" s="257"/>
      <c r="AK11" s="257"/>
      <c r="AL11" s="257"/>
      <c r="AM11" s="257"/>
      <c r="AN11" s="257"/>
      <c r="AO11" s="258"/>
    </row>
    <row r="12" spans="1:41" ht="16.5">
      <c r="A12" s="255"/>
      <c r="B12" s="256"/>
      <c r="C12" s="256"/>
      <c r="D12" s="256"/>
      <c r="E12" s="256"/>
      <c r="F12" s="256"/>
      <c r="G12" s="256"/>
      <c r="H12" s="257"/>
      <c r="I12" s="257"/>
      <c r="J12" s="257"/>
      <c r="K12" s="257"/>
      <c r="L12" s="257"/>
      <c r="M12" s="257"/>
      <c r="N12" s="257"/>
      <c r="O12" s="257"/>
      <c r="P12" s="257"/>
      <c r="Q12" s="257"/>
      <c r="R12" s="257"/>
      <c r="S12" s="257"/>
      <c r="T12" s="257"/>
      <c r="U12" s="257"/>
      <c r="V12" s="257"/>
      <c r="W12" s="257"/>
      <c r="X12" s="257"/>
      <c r="Y12" s="257"/>
      <c r="Z12" s="257"/>
      <c r="AA12" s="257"/>
      <c r="AB12" s="257"/>
      <c r="AC12" s="257"/>
      <c r="AD12" s="257"/>
      <c r="AE12" s="257"/>
      <c r="AF12" s="257"/>
      <c r="AG12" s="257"/>
      <c r="AH12" s="257"/>
      <c r="AI12" s="257"/>
      <c r="AJ12" s="257"/>
      <c r="AK12" s="257"/>
      <c r="AL12" s="257"/>
      <c r="AM12" s="257"/>
      <c r="AN12" s="257"/>
      <c r="AO12" s="258"/>
    </row>
    <row r="13" spans="1:41" ht="16.5">
      <c r="A13" s="255"/>
      <c r="B13" s="256"/>
      <c r="C13" s="256"/>
      <c r="D13" s="256"/>
      <c r="E13" s="256"/>
      <c r="F13" s="256"/>
      <c r="G13" s="256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  <c r="AH13" s="257"/>
      <c r="AI13" s="257"/>
      <c r="AJ13" s="257"/>
      <c r="AK13" s="257"/>
      <c r="AL13" s="257"/>
      <c r="AM13" s="257"/>
      <c r="AN13" s="257"/>
      <c r="AO13" s="258"/>
    </row>
    <row r="14" spans="1:41" ht="12.75" customHeight="1">
      <c r="A14" s="259"/>
      <c r="B14" s="260"/>
      <c r="C14" s="260"/>
      <c r="D14" s="260"/>
      <c r="E14" s="260"/>
      <c r="F14" s="260"/>
      <c r="G14" s="260"/>
      <c r="H14" s="257"/>
      <c r="I14" s="257"/>
      <c r="J14" s="257"/>
      <c r="K14" s="257"/>
      <c r="L14" s="257"/>
      <c r="M14" s="257"/>
      <c r="N14" s="257"/>
      <c r="O14" s="257"/>
      <c r="P14" s="257"/>
      <c r="Q14" s="257"/>
      <c r="R14" s="257"/>
      <c r="S14" s="257"/>
      <c r="T14" s="257"/>
      <c r="U14" s="257"/>
      <c r="V14" s="257"/>
      <c r="W14" s="257"/>
      <c r="X14" s="257"/>
      <c r="Y14" s="257"/>
      <c r="Z14" s="257"/>
      <c r="AA14" s="257"/>
      <c r="AB14" s="257"/>
      <c r="AC14" s="257"/>
      <c r="AD14" s="257"/>
      <c r="AE14" s="257"/>
      <c r="AF14" s="257"/>
      <c r="AG14" s="257"/>
      <c r="AH14" s="257"/>
      <c r="AI14" s="257"/>
      <c r="AJ14" s="257"/>
      <c r="AK14" s="257"/>
      <c r="AL14" s="257"/>
      <c r="AM14" s="257"/>
      <c r="AN14" s="257"/>
      <c r="AO14" s="261"/>
    </row>
    <row r="15" spans="1:41" ht="12.75" customHeight="1">
      <c r="A15" s="259"/>
      <c r="B15" s="260"/>
      <c r="C15" s="260"/>
      <c r="D15" s="260"/>
      <c r="E15" s="260"/>
      <c r="F15" s="260"/>
      <c r="G15" s="260"/>
      <c r="H15" s="257"/>
      <c r="I15" s="257"/>
      <c r="J15" s="257"/>
      <c r="K15" s="257"/>
      <c r="L15" s="257"/>
      <c r="M15" s="257"/>
      <c r="N15" s="257"/>
      <c r="O15" s="257"/>
      <c r="P15" s="257"/>
      <c r="Q15" s="257"/>
      <c r="R15" s="257"/>
      <c r="S15" s="257"/>
      <c r="T15" s="257"/>
      <c r="U15" s="257"/>
      <c r="V15" s="257"/>
      <c r="W15" s="257"/>
      <c r="X15" s="257"/>
      <c r="Y15" s="257"/>
      <c r="Z15" s="257"/>
      <c r="AA15" s="257"/>
      <c r="AB15" s="257"/>
      <c r="AC15" s="257"/>
      <c r="AD15" s="257"/>
      <c r="AE15" s="257"/>
      <c r="AF15" s="257"/>
      <c r="AG15" s="257"/>
      <c r="AH15" s="257"/>
      <c r="AI15" s="257"/>
      <c r="AJ15" s="257"/>
      <c r="AK15" s="257"/>
      <c r="AL15" s="257"/>
      <c r="AM15" s="257"/>
      <c r="AN15" s="257"/>
      <c r="AO15" s="261"/>
    </row>
    <row r="16" spans="1:41" ht="12.75" customHeight="1">
      <c r="A16" s="259"/>
      <c r="B16" s="260"/>
      <c r="C16" s="260"/>
      <c r="D16" s="260"/>
      <c r="E16" s="260"/>
      <c r="F16" s="260"/>
      <c r="G16" s="260"/>
      <c r="H16" s="257"/>
      <c r="I16" s="257"/>
      <c r="J16" s="257"/>
      <c r="K16" s="257"/>
      <c r="L16" s="257"/>
      <c r="M16" s="257"/>
      <c r="N16" s="257"/>
      <c r="O16" s="257"/>
      <c r="P16" s="257"/>
      <c r="Q16" s="257"/>
      <c r="R16" s="257"/>
      <c r="S16" s="257"/>
      <c r="T16" s="257"/>
      <c r="U16" s="257"/>
      <c r="V16" s="257"/>
      <c r="W16" s="257"/>
      <c r="X16" s="257"/>
      <c r="Y16" s="257"/>
      <c r="Z16" s="257"/>
      <c r="AA16" s="257"/>
      <c r="AB16" s="257"/>
      <c r="AC16" s="257"/>
      <c r="AD16" s="257"/>
      <c r="AE16" s="257"/>
      <c r="AF16" s="257"/>
      <c r="AG16" s="257"/>
      <c r="AH16" s="257"/>
      <c r="AI16" s="257"/>
      <c r="AJ16" s="257"/>
      <c r="AK16" s="257"/>
      <c r="AL16" s="257"/>
      <c r="AM16" s="257"/>
      <c r="AN16" s="257"/>
      <c r="AO16" s="261"/>
    </row>
    <row r="17" spans="1:41" ht="12.75" customHeight="1">
      <c r="A17" s="259"/>
      <c r="B17" s="260"/>
      <c r="C17" s="260"/>
      <c r="D17" s="260"/>
      <c r="E17" s="260"/>
      <c r="F17" s="260"/>
      <c r="G17" s="260"/>
      <c r="H17" s="257"/>
      <c r="I17" s="257"/>
      <c r="J17" s="257"/>
      <c r="K17" s="257"/>
      <c r="L17" s="257"/>
      <c r="M17" s="257"/>
      <c r="N17" s="257"/>
      <c r="O17" s="257"/>
      <c r="P17" s="257"/>
      <c r="Q17" s="257"/>
      <c r="R17" s="257"/>
      <c r="S17" s="257"/>
      <c r="T17" s="257"/>
      <c r="U17" s="257"/>
      <c r="V17" s="257"/>
      <c r="W17" s="257"/>
      <c r="X17" s="257"/>
      <c r="Y17" s="257"/>
      <c r="Z17" s="257"/>
      <c r="AA17" s="257"/>
      <c r="AB17" s="257"/>
      <c r="AC17" s="257"/>
      <c r="AD17" s="257"/>
      <c r="AE17" s="257"/>
      <c r="AF17" s="257"/>
      <c r="AG17" s="257"/>
      <c r="AH17" s="257"/>
      <c r="AI17" s="257"/>
      <c r="AJ17" s="257"/>
      <c r="AK17" s="257"/>
      <c r="AL17" s="257"/>
      <c r="AM17" s="257"/>
      <c r="AN17" s="257"/>
      <c r="AO17" s="261"/>
    </row>
    <row r="18" spans="1:41" ht="12.75" customHeight="1">
      <c r="A18" s="259"/>
      <c r="B18" s="260"/>
      <c r="C18" s="260"/>
      <c r="D18" s="260"/>
      <c r="E18" s="260"/>
      <c r="F18" s="260"/>
      <c r="G18" s="260"/>
      <c r="H18" s="257"/>
      <c r="I18" s="257"/>
      <c r="J18" s="257"/>
      <c r="K18" s="257"/>
      <c r="L18" s="257"/>
      <c r="M18" s="257"/>
      <c r="N18" s="257"/>
      <c r="O18" s="257"/>
      <c r="P18" s="257"/>
      <c r="Q18" s="257"/>
      <c r="R18" s="257"/>
      <c r="S18" s="257"/>
      <c r="T18" s="257"/>
      <c r="U18" s="257"/>
      <c r="V18" s="257"/>
      <c r="W18" s="257"/>
      <c r="X18" s="257"/>
      <c r="Y18" s="257"/>
      <c r="Z18" s="257"/>
      <c r="AA18" s="257"/>
      <c r="AB18" s="257"/>
      <c r="AC18" s="257"/>
      <c r="AD18" s="257"/>
      <c r="AE18" s="257"/>
      <c r="AF18" s="257"/>
      <c r="AG18" s="257"/>
      <c r="AH18" s="257"/>
      <c r="AI18" s="257"/>
      <c r="AJ18" s="257"/>
      <c r="AK18" s="257"/>
      <c r="AL18" s="257"/>
      <c r="AM18" s="257"/>
      <c r="AN18" s="257"/>
      <c r="AO18" s="261"/>
    </row>
    <row r="19" spans="1:41" ht="12.75" customHeight="1">
      <c r="A19" s="259"/>
      <c r="B19" s="260"/>
      <c r="C19" s="260"/>
      <c r="D19" s="260"/>
      <c r="E19" s="260"/>
      <c r="F19" s="260"/>
      <c r="G19" s="260"/>
      <c r="H19" s="257"/>
      <c r="I19" s="257"/>
      <c r="J19" s="257"/>
      <c r="K19" s="257"/>
      <c r="L19" s="257"/>
      <c r="M19" s="257"/>
      <c r="N19" s="257"/>
      <c r="O19" s="257"/>
      <c r="P19" s="257"/>
      <c r="Q19" s="257"/>
      <c r="R19" s="257"/>
      <c r="S19" s="257"/>
      <c r="T19" s="257"/>
      <c r="U19" s="257"/>
      <c r="V19" s="257"/>
      <c r="W19" s="257"/>
      <c r="X19" s="257"/>
      <c r="Y19" s="257"/>
      <c r="Z19" s="257"/>
      <c r="AA19" s="257"/>
      <c r="AB19" s="257"/>
      <c r="AC19" s="257"/>
      <c r="AD19" s="257"/>
      <c r="AE19" s="257"/>
      <c r="AF19" s="257"/>
      <c r="AG19" s="257"/>
      <c r="AH19" s="257"/>
      <c r="AI19" s="257"/>
      <c r="AJ19" s="257"/>
      <c r="AK19" s="257"/>
      <c r="AL19" s="257"/>
      <c r="AM19" s="257"/>
      <c r="AN19" s="257"/>
      <c r="AO19" s="261"/>
    </row>
    <row r="20" spans="1:41" ht="12.75" customHeight="1">
      <c r="A20" s="259"/>
      <c r="B20" s="260"/>
      <c r="C20" s="260"/>
      <c r="D20" s="260"/>
      <c r="E20" s="260"/>
      <c r="F20" s="260"/>
      <c r="G20" s="260"/>
      <c r="H20" s="257"/>
      <c r="I20" s="257"/>
      <c r="J20" s="257"/>
      <c r="K20" s="257"/>
      <c r="L20" s="257"/>
      <c r="M20" s="257"/>
      <c r="N20" s="257"/>
      <c r="O20" s="257"/>
      <c r="P20" s="257"/>
      <c r="Q20" s="257"/>
      <c r="R20" s="257"/>
      <c r="S20" s="257"/>
      <c r="T20" s="257"/>
      <c r="U20" s="257"/>
      <c r="V20" s="257"/>
      <c r="W20" s="257"/>
      <c r="X20" s="257"/>
      <c r="Y20" s="257"/>
      <c r="Z20" s="257"/>
      <c r="AA20" s="257"/>
      <c r="AB20" s="257"/>
      <c r="AC20" s="257"/>
      <c r="AD20" s="257"/>
      <c r="AE20" s="257"/>
      <c r="AF20" s="257"/>
      <c r="AG20" s="257"/>
      <c r="AH20" s="257"/>
      <c r="AI20" s="257"/>
      <c r="AJ20" s="257"/>
      <c r="AK20" s="257"/>
      <c r="AL20" s="257"/>
      <c r="AM20" s="257"/>
      <c r="AN20" s="257"/>
      <c r="AO20" s="261"/>
    </row>
    <row r="21" spans="1:41" ht="12.75" customHeight="1">
      <c r="A21" s="259"/>
      <c r="B21" s="260"/>
      <c r="C21" s="260"/>
      <c r="D21" s="260"/>
      <c r="E21" s="260"/>
      <c r="F21" s="260"/>
      <c r="G21" s="260"/>
      <c r="H21" s="257"/>
      <c r="I21" s="257"/>
      <c r="J21" s="257"/>
      <c r="K21" s="257"/>
      <c r="L21" s="257"/>
      <c r="M21" s="257"/>
      <c r="N21" s="257"/>
      <c r="O21" s="257"/>
      <c r="P21" s="257"/>
      <c r="Q21" s="257"/>
      <c r="R21" s="257"/>
      <c r="S21" s="257"/>
      <c r="T21" s="257"/>
      <c r="U21" s="257"/>
      <c r="V21" s="257"/>
      <c r="W21" s="257"/>
      <c r="X21" s="257"/>
      <c r="Y21" s="257"/>
      <c r="Z21" s="257"/>
      <c r="AA21" s="257"/>
      <c r="AB21" s="257"/>
      <c r="AC21" s="257"/>
      <c r="AD21" s="257"/>
      <c r="AE21" s="257"/>
      <c r="AF21" s="257"/>
      <c r="AG21" s="257"/>
      <c r="AH21" s="257"/>
      <c r="AI21" s="257"/>
      <c r="AJ21" s="257"/>
      <c r="AK21" s="257"/>
      <c r="AL21" s="257"/>
      <c r="AM21" s="257"/>
      <c r="AN21" s="257"/>
      <c r="AO21" s="261"/>
    </row>
    <row r="22" spans="1:41" ht="12.75" customHeight="1">
      <c r="A22" s="259"/>
      <c r="B22" s="260"/>
      <c r="C22" s="260"/>
      <c r="D22" s="260"/>
      <c r="E22" s="260"/>
      <c r="F22" s="260"/>
      <c r="G22" s="260"/>
      <c r="H22" s="257"/>
      <c r="I22" s="257"/>
      <c r="J22" s="257"/>
      <c r="K22" s="257"/>
      <c r="L22" s="257"/>
      <c r="M22" s="257"/>
      <c r="N22" s="257"/>
      <c r="O22" s="257"/>
      <c r="P22" s="257"/>
      <c r="Q22" s="257"/>
      <c r="R22" s="257"/>
      <c r="S22" s="257"/>
      <c r="T22" s="257"/>
      <c r="U22" s="257"/>
      <c r="V22" s="257"/>
      <c r="W22" s="257"/>
      <c r="X22" s="257"/>
      <c r="Y22" s="257"/>
      <c r="Z22" s="257"/>
      <c r="AA22" s="257"/>
      <c r="AB22" s="257"/>
      <c r="AC22" s="257"/>
      <c r="AD22" s="257"/>
      <c r="AE22" s="257"/>
      <c r="AF22" s="257"/>
      <c r="AG22" s="257"/>
      <c r="AH22" s="257"/>
      <c r="AI22" s="257"/>
      <c r="AJ22" s="257"/>
      <c r="AK22" s="257"/>
      <c r="AL22" s="257"/>
      <c r="AM22" s="257"/>
      <c r="AN22" s="257"/>
      <c r="AO22" s="261"/>
    </row>
    <row r="23" spans="1:41" ht="12.75" customHeight="1" thickBot="1">
      <c r="A23" s="263"/>
      <c r="B23" s="264"/>
      <c r="C23" s="264"/>
      <c r="D23" s="264"/>
      <c r="E23" s="264"/>
      <c r="F23" s="264"/>
      <c r="G23" s="264"/>
      <c r="H23" s="262"/>
      <c r="I23" s="262"/>
      <c r="J23" s="262"/>
      <c r="K23" s="262"/>
      <c r="L23" s="262"/>
      <c r="M23" s="262"/>
      <c r="N23" s="262"/>
      <c r="O23" s="262"/>
      <c r="P23" s="262"/>
      <c r="Q23" s="262"/>
      <c r="R23" s="262"/>
      <c r="S23" s="262"/>
      <c r="T23" s="262"/>
      <c r="U23" s="262"/>
      <c r="V23" s="262"/>
      <c r="W23" s="262"/>
      <c r="X23" s="262"/>
      <c r="Y23" s="262"/>
      <c r="Z23" s="262"/>
      <c r="AA23" s="262"/>
      <c r="AB23" s="262"/>
      <c r="AC23" s="262"/>
      <c r="AD23" s="262"/>
      <c r="AE23" s="262"/>
      <c r="AF23" s="262"/>
      <c r="AG23" s="262"/>
      <c r="AH23" s="262"/>
      <c r="AI23" s="262"/>
      <c r="AJ23" s="262"/>
      <c r="AK23" s="262"/>
      <c r="AL23" s="262"/>
      <c r="AM23" s="262"/>
      <c r="AN23" s="262"/>
      <c r="AO23" s="265"/>
    </row>
    <row r="24" spans="1:41" ht="30" customHeight="1">
      <c r="A24" s="431" t="s">
        <v>265</v>
      </c>
      <c r="B24" s="432"/>
      <c r="C24" s="432"/>
      <c r="D24" s="432"/>
      <c r="E24" s="432"/>
      <c r="F24" s="432"/>
      <c r="G24" s="432"/>
      <c r="H24" s="432"/>
      <c r="I24" s="432"/>
      <c r="J24" s="432"/>
      <c r="K24" s="432"/>
      <c r="L24" s="432"/>
      <c r="M24" s="432"/>
      <c r="N24" s="432"/>
      <c r="O24" s="432"/>
      <c r="P24" s="432"/>
      <c r="Q24" s="432"/>
      <c r="R24" s="432"/>
      <c r="S24" s="432"/>
      <c r="T24" s="432"/>
      <c r="U24" s="432"/>
      <c r="V24" s="432"/>
      <c r="W24" s="432"/>
      <c r="X24" s="432"/>
      <c r="Y24" s="432"/>
      <c r="Z24" s="432"/>
      <c r="AA24" s="432"/>
      <c r="AB24" s="432"/>
      <c r="AC24" s="432"/>
      <c r="AD24" s="432"/>
      <c r="AE24" s="432"/>
      <c r="AF24" s="432"/>
      <c r="AG24" s="432"/>
      <c r="AH24" s="432"/>
      <c r="AI24" s="432"/>
      <c r="AJ24" s="432"/>
      <c r="AK24" s="432"/>
      <c r="AL24" s="432"/>
      <c r="AM24" s="432"/>
      <c r="AN24" s="432"/>
      <c r="AO24" s="433"/>
    </row>
    <row r="25" spans="1:41" ht="16.5">
      <c r="A25" s="255"/>
      <c r="B25" s="256"/>
      <c r="C25" s="256"/>
      <c r="D25" s="256"/>
      <c r="E25" s="256"/>
      <c r="F25" s="256"/>
      <c r="G25" s="256"/>
      <c r="H25" s="257"/>
      <c r="I25" s="257"/>
      <c r="J25" s="257"/>
      <c r="K25" s="257"/>
      <c r="L25" s="257"/>
      <c r="M25" s="257"/>
      <c r="N25" s="257"/>
      <c r="O25" s="257"/>
      <c r="P25" s="257"/>
      <c r="Q25" s="257"/>
      <c r="R25" s="257"/>
      <c r="S25" s="257"/>
      <c r="T25" s="257"/>
      <c r="U25" s="257"/>
      <c r="V25" s="257"/>
      <c r="W25" s="257"/>
      <c r="X25" s="257"/>
      <c r="Y25" s="257"/>
      <c r="Z25" s="257"/>
      <c r="AA25" s="257"/>
      <c r="AB25" s="257"/>
      <c r="AC25" s="257"/>
      <c r="AD25" s="257"/>
      <c r="AE25" s="257"/>
      <c r="AF25" s="257"/>
      <c r="AG25" s="257"/>
      <c r="AH25" s="257"/>
      <c r="AI25" s="257"/>
      <c r="AJ25" s="257"/>
      <c r="AK25" s="257"/>
      <c r="AL25" s="257"/>
      <c r="AM25" s="257"/>
      <c r="AN25" s="257"/>
      <c r="AO25" s="258"/>
    </row>
    <row r="26" spans="1:41" ht="16.5">
      <c r="A26" s="255"/>
      <c r="B26" s="256"/>
      <c r="C26" s="256"/>
      <c r="D26" s="256"/>
      <c r="E26" s="256"/>
      <c r="F26" s="256"/>
      <c r="G26" s="256"/>
      <c r="H26" s="257"/>
      <c r="I26" s="257"/>
      <c r="J26" s="257"/>
      <c r="K26" s="257"/>
      <c r="L26" s="257"/>
      <c r="M26" s="257"/>
      <c r="N26" s="257"/>
      <c r="O26" s="257"/>
      <c r="P26" s="257"/>
      <c r="Q26" s="257"/>
      <c r="R26" s="257"/>
      <c r="S26" s="257"/>
      <c r="T26" s="257"/>
      <c r="U26" s="257"/>
      <c r="V26" s="257"/>
      <c r="W26" s="257"/>
      <c r="X26" s="257"/>
      <c r="Y26" s="257"/>
      <c r="Z26" s="257"/>
      <c r="AA26" s="257"/>
      <c r="AB26" s="257"/>
      <c r="AC26" s="257"/>
      <c r="AD26" s="257"/>
      <c r="AE26" s="257"/>
      <c r="AF26" s="257"/>
      <c r="AG26" s="257"/>
      <c r="AH26" s="257"/>
      <c r="AI26" s="257"/>
      <c r="AJ26" s="257"/>
      <c r="AK26" s="257"/>
      <c r="AL26" s="257"/>
      <c r="AM26" s="257"/>
      <c r="AN26" s="257"/>
      <c r="AO26" s="258"/>
    </row>
    <row r="27" spans="1:41" ht="16.5">
      <c r="A27" s="255"/>
      <c r="B27" s="256"/>
      <c r="C27" s="256"/>
      <c r="D27" s="256"/>
      <c r="E27" s="256"/>
      <c r="F27" s="256"/>
      <c r="G27" s="256"/>
      <c r="H27" s="257"/>
      <c r="I27" s="257"/>
      <c r="J27" s="257"/>
      <c r="K27" s="257"/>
      <c r="L27" s="257"/>
      <c r="M27" s="257"/>
      <c r="N27" s="257"/>
      <c r="O27" s="257"/>
      <c r="P27" s="257"/>
      <c r="Q27" s="257"/>
      <c r="R27" s="257"/>
      <c r="S27" s="257"/>
      <c r="T27" s="257"/>
      <c r="U27" s="257"/>
      <c r="V27" s="257"/>
      <c r="W27" s="257"/>
      <c r="X27" s="257"/>
      <c r="Y27" s="257"/>
      <c r="Z27" s="257"/>
      <c r="AA27" s="257"/>
      <c r="AB27" s="257"/>
      <c r="AC27" s="257"/>
      <c r="AD27" s="257"/>
      <c r="AE27" s="257"/>
      <c r="AF27" s="257"/>
      <c r="AG27" s="257"/>
      <c r="AH27" s="257"/>
      <c r="AI27" s="257"/>
      <c r="AJ27" s="257"/>
      <c r="AK27" s="257"/>
      <c r="AL27" s="257"/>
      <c r="AM27" s="257"/>
      <c r="AN27" s="257"/>
      <c r="AO27" s="258"/>
    </row>
    <row r="28" spans="1:41" ht="16.5">
      <c r="A28" s="255"/>
      <c r="B28" s="256"/>
      <c r="C28" s="256"/>
      <c r="D28" s="256"/>
      <c r="E28" s="256"/>
      <c r="F28" s="256"/>
      <c r="G28" s="256"/>
      <c r="H28" s="257"/>
      <c r="I28" s="257"/>
      <c r="J28" s="257"/>
      <c r="K28" s="257"/>
      <c r="L28" s="257"/>
      <c r="M28" s="257"/>
      <c r="N28" s="257"/>
      <c r="O28" s="257"/>
      <c r="P28" s="257"/>
      <c r="Q28" s="257"/>
      <c r="R28" s="257"/>
      <c r="S28" s="257"/>
      <c r="T28" s="257"/>
      <c r="U28" s="257"/>
      <c r="V28" s="257"/>
      <c r="W28" s="257"/>
      <c r="X28" s="257"/>
      <c r="Y28" s="257"/>
      <c r="Z28" s="257"/>
      <c r="AA28" s="257"/>
      <c r="AB28" s="257"/>
      <c r="AC28" s="257"/>
      <c r="AD28" s="257"/>
      <c r="AE28" s="257"/>
      <c r="AF28" s="257"/>
      <c r="AG28" s="257"/>
      <c r="AH28" s="257"/>
      <c r="AI28" s="257"/>
      <c r="AJ28" s="257"/>
      <c r="AK28" s="257"/>
      <c r="AL28" s="257"/>
      <c r="AM28" s="257"/>
      <c r="AN28" s="257"/>
      <c r="AO28" s="258"/>
    </row>
    <row r="29" spans="1:41" ht="16.5">
      <c r="A29" s="255"/>
      <c r="B29" s="256"/>
      <c r="C29" s="256"/>
      <c r="D29" s="256"/>
      <c r="E29" s="256"/>
      <c r="F29" s="256"/>
      <c r="G29" s="256"/>
      <c r="H29" s="257"/>
      <c r="I29" s="257"/>
      <c r="J29" s="257"/>
      <c r="K29" s="257"/>
      <c r="L29" s="257"/>
      <c r="M29" s="257"/>
      <c r="N29" s="257"/>
      <c r="O29" s="257"/>
      <c r="P29" s="257"/>
      <c r="Q29" s="257"/>
      <c r="R29" s="257"/>
      <c r="S29" s="257"/>
      <c r="T29" s="257"/>
      <c r="U29" s="257"/>
      <c r="V29" s="257"/>
      <c r="W29" s="257"/>
      <c r="X29" s="257"/>
      <c r="Y29" s="257"/>
      <c r="Z29" s="257"/>
      <c r="AA29" s="257"/>
      <c r="AB29" s="257"/>
      <c r="AC29" s="257"/>
      <c r="AD29" s="257"/>
      <c r="AE29" s="257"/>
      <c r="AF29" s="257"/>
      <c r="AG29" s="257"/>
      <c r="AH29" s="257"/>
      <c r="AI29" s="257"/>
      <c r="AJ29" s="257"/>
      <c r="AK29" s="257"/>
      <c r="AL29" s="257"/>
      <c r="AM29" s="257"/>
      <c r="AN29" s="257"/>
      <c r="AO29" s="258"/>
    </row>
    <row r="30" spans="1:41" ht="16.5">
      <c r="A30" s="255"/>
      <c r="B30" s="256"/>
      <c r="C30" s="256"/>
      <c r="D30" s="256"/>
      <c r="E30" s="256"/>
      <c r="F30" s="256"/>
      <c r="G30" s="256"/>
      <c r="H30" s="257"/>
      <c r="I30" s="257"/>
      <c r="J30" s="257"/>
      <c r="K30" s="257"/>
      <c r="L30" s="257"/>
      <c r="M30" s="257"/>
      <c r="N30" s="257"/>
      <c r="O30" s="257"/>
      <c r="P30" s="257"/>
      <c r="Q30" s="257"/>
      <c r="R30" s="257"/>
      <c r="S30" s="257"/>
      <c r="T30" s="257"/>
      <c r="U30" s="257"/>
      <c r="V30" s="257"/>
      <c r="W30" s="257"/>
      <c r="X30" s="257"/>
      <c r="Y30" s="257"/>
      <c r="Z30" s="257"/>
      <c r="AA30" s="257"/>
      <c r="AB30" s="257"/>
      <c r="AC30" s="257"/>
      <c r="AD30" s="257"/>
      <c r="AE30" s="257"/>
      <c r="AF30" s="257"/>
      <c r="AG30" s="257"/>
      <c r="AH30" s="257"/>
      <c r="AI30" s="257"/>
      <c r="AJ30" s="257"/>
      <c r="AK30" s="257"/>
      <c r="AL30" s="257"/>
      <c r="AM30" s="257"/>
      <c r="AN30" s="257"/>
      <c r="AO30" s="258"/>
    </row>
    <row r="31" spans="1:41" ht="16.5">
      <c r="A31" s="255"/>
      <c r="B31" s="256"/>
      <c r="C31" s="256"/>
      <c r="D31" s="256"/>
      <c r="E31" s="256"/>
      <c r="F31" s="256"/>
      <c r="G31" s="256"/>
      <c r="H31" s="257"/>
      <c r="I31" s="257"/>
      <c r="J31" s="257"/>
      <c r="K31" s="257"/>
      <c r="L31" s="257"/>
      <c r="M31" s="257"/>
      <c r="N31" s="257"/>
      <c r="O31" s="257"/>
      <c r="P31" s="257"/>
      <c r="Q31" s="257"/>
      <c r="R31" s="257"/>
      <c r="S31" s="257"/>
      <c r="T31" s="257"/>
      <c r="U31" s="257"/>
      <c r="V31" s="257"/>
      <c r="W31" s="257"/>
      <c r="X31" s="257"/>
      <c r="Y31" s="257"/>
      <c r="Z31" s="257"/>
      <c r="AA31" s="257"/>
      <c r="AB31" s="257"/>
      <c r="AC31" s="257"/>
      <c r="AD31" s="257"/>
      <c r="AE31" s="257"/>
      <c r="AF31" s="257"/>
      <c r="AG31" s="257"/>
      <c r="AH31" s="257"/>
      <c r="AI31" s="257"/>
      <c r="AJ31" s="257"/>
      <c r="AK31" s="257"/>
      <c r="AL31" s="257"/>
      <c r="AM31" s="257"/>
      <c r="AN31" s="257"/>
      <c r="AO31" s="258"/>
    </row>
    <row r="32" spans="1:41" ht="16.5">
      <c r="A32" s="255"/>
      <c r="B32" s="256"/>
      <c r="C32" s="256"/>
      <c r="D32" s="256"/>
      <c r="E32" s="256"/>
      <c r="F32" s="256"/>
      <c r="G32" s="256"/>
      <c r="H32" s="257"/>
      <c r="I32" s="257"/>
      <c r="J32" s="257"/>
      <c r="K32" s="257"/>
      <c r="L32" s="257"/>
      <c r="M32" s="257"/>
      <c r="N32" s="257"/>
      <c r="O32" s="257"/>
      <c r="P32" s="257"/>
      <c r="Q32" s="257"/>
      <c r="R32" s="257"/>
      <c r="S32" s="257"/>
      <c r="T32" s="257"/>
      <c r="U32" s="257"/>
      <c r="V32" s="257"/>
      <c r="W32" s="257"/>
      <c r="X32" s="257"/>
      <c r="Y32" s="257"/>
      <c r="Z32" s="257"/>
      <c r="AA32" s="257"/>
      <c r="AB32" s="257"/>
      <c r="AC32" s="257"/>
      <c r="AD32" s="257"/>
      <c r="AE32" s="257"/>
      <c r="AF32" s="257"/>
      <c r="AG32" s="257"/>
      <c r="AH32" s="257"/>
      <c r="AI32" s="257"/>
      <c r="AJ32" s="257"/>
      <c r="AK32" s="257"/>
      <c r="AL32" s="257"/>
      <c r="AM32" s="257"/>
      <c r="AN32" s="257"/>
      <c r="AO32" s="258"/>
    </row>
    <row r="33" spans="1:41" ht="16.5">
      <c r="A33" s="255"/>
      <c r="B33" s="256"/>
      <c r="C33" s="256"/>
      <c r="D33" s="256"/>
      <c r="E33" s="256"/>
      <c r="F33" s="256"/>
      <c r="G33" s="256"/>
      <c r="H33" s="257"/>
      <c r="I33" s="257"/>
      <c r="J33" s="257"/>
      <c r="K33" s="257"/>
      <c r="L33" s="257"/>
      <c r="M33" s="257"/>
      <c r="N33" s="257"/>
      <c r="O33" s="257"/>
      <c r="P33" s="257"/>
      <c r="Q33" s="257"/>
      <c r="R33" s="257"/>
      <c r="S33" s="257"/>
      <c r="T33" s="257"/>
      <c r="U33" s="257"/>
      <c r="V33" s="257"/>
      <c r="W33" s="257"/>
      <c r="X33" s="257"/>
      <c r="Y33" s="257"/>
      <c r="Z33" s="257"/>
      <c r="AA33" s="257"/>
      <c r="AB33" s="257"/>
      <c r="AC33" s="257"/>
      <c r="AD33" s="257"/>
      <c r="AE33" s="257"/>
      <c r="AF33" s="257"/>
      <c r="AG33" s="257"/>
      <c r="AH33" s="257"/>
      <c r="AI33" s="257"/>
      <c r="AJ33" s="257"/>
      <c r="AK33" s="257"/>
      <c r="AL33" s="257"/>
      <c r="AM33" s="257"/>
      <c r="AN33" s="257"/>
      <c r="AO33" s="258"/>
    </row>
    <row r="34" spans="1:41" ht="16.5">
      <c r="A34" s="255"/>
      <c r="B34" s="256"/>
      <c r="C34" s="256"/>
      <c r="D34" s="256"/>
      <c r="E34" s="256"/>
      <c r="F34" s="256"/>
      <c r="G34" s="256"/>
      <c r="H34" s="257"/>
      <c r="I34" s="257"/>
      <c r="J34" s="257"/>
      <c r="K34" s="257"/>
      <c r="L34" s="257"/>
      <c r="M34" s="257"/>
      <c r="N34" s="257"/>
      <c r="O34" s="257"/>
      <c r="P34" s="257"/>
      <c r="Q34" s="257"/>
      <c r="R34" s="257"/>
      <c r="S34" s="257"/>
      <c r="T34" s="257"/>
      <c r="U34" s="257"/>
      <c r="V34" s="257"/>
      <c r="W34" s="257"/>
      <c r="X34" s="257"/>
      <c r="Y34" s="257"/>
      <c r="Z34" s="257"/>
      <c r="AA34" s="257"/>
      <c r="AB34" s="257"/>
      <c r="AC34" s="257"/>
      <c r="AD34" s="257"/>
      <c r="AE34" s="257"/>
      <c r="AF34" s="257"/>
      <c r="AG34" s="257"/>
      <c r="AH34" s="257"/>
      <c r="AI34" s="257"/>
      <c r="AJ34" s="257"/>
      <c r="AK34" s="257"/>
      <c r="AL34" s="257"/>
      <c r="AM34" s="257"/>
      <c r="AN34" s="257"/>
      <c r="AO34" s="258"/>
    </row>
    <row r="35" spans="1:41" ht="12.75" customHeight="1">
      <c r="A35" s="259"/>
      <c r="B35" s="260"/>
      <c r="C35" s="260"/>
      <c r="D35" s="260"/>
      <c r="E35" s="260"/>
      <c r="F35" s="260"/>
      <c r="G35" s="260"/>
      <c r="H35" s="257"/>
      <c r="I35" s="257"/>
      <c r="J35" s="257"/>
      <c r="K35" s="257"/>
      <c r="L35" s="257"/>
      <c r="M35" s="257"/>
      <c r="N35" s="257"/>
      <c r="O35" s="257"/>
      <c r="P35" s="257"/>
      <c r="Q35" s="257"/>
      <c r="R35" s="257"/>
      <c r="S35" s="257"/>
      <c r="T35" s="257"/>
      <c r="U35" s="257"/>
      <c r="V35" s="257"/>
      <c r="W35" s="257"/>
      <c r="X35" s="257"/>
      <c r="Y35" s="257"/>
      <c r="Z35" s="257"/>
      <c r="AA35" s="257"/>
      <c r="AB35" s="257"/>
      <c r="AC35" s="257"/>
      <c r="AD35" s="257"/>
      <c r="AE35" s="257"/>
      <c r="AF35" s="257"/>
      <c r="AG35" s="257"/>
      <c r="AH35" s="257"/>
      <c r="AI35" s="257"/>
      <c r="AJ35" s="257"/>
      <c r="AK35" s="257"/>
      <c r="AL35" s="257"/>
      <c r="AM35" s="257"/>
      <c r="AN35" s="257"/>
      <c r="AO35" s="261"/>
    </row>
    <row r="36" spans="1:41" ht="12.75" customHeight="1">
      <c r="A36" s="259"/>
      <c r="B36" s="260"/>
      <c r="C36" s="260"/>
      <c r="D36" s="260"/>
      <c r="E36" s="260"/>
      <c r="F36" s="260"/>
      <c r="G36" s="260"/>
      <c r="H36" s="257"/>
      <c r="I36" s="257"/>
      <c r="J36" s="257"/>
      <c r="K36" s="257"/>
      <c r="L36" s="257"/>
      <c r="M36" s="257"/>
      <c r="N36" s="257"/>
      <c r="O36" s="257"/>
      <c r="P36" s="257"/>
      <c r="Q36" s="257"/>
      <c r="R36" s="257"/>
      <c r="S36" s="257"/>
      <c r="T36" s="257"/>
      <c r="U36" s="257"/>
      <c r="V36" s="257"/>
      <c r="W36" s="257"/>
      <c r="X36" s="257"/>
      <c r="Y36" s="257"/>
      <c r="Z36" s="257"/>
      <c r="AA36" s="257"/>
      <c r="AB36" s="257"/>
      <c r="AC36" s="257"/>
      <c r="AD36" s="257"/>
      <c r="AE36" s="257"/>
      <c r="AF36" s="257"/>
      <c r="AG36" s="257"/>
      <c r="AH36" s="257"/>
      <c r="AI36" s="257"/>
      <c r="AJ36" s="257"/>
      <c r="AK36" s="257"/>
      <c r="AL36" s="257"/>
      <c r="AM36" s="257"/>
      <c r="AN36" s="257"/>
      <c r="AO36" s="261"/>
    </row>
    <row r="37" spans="1:41" ht="12.75" customHeight="1">
      <c r="A37" s="259"/>
      <c r="B37" s="260"/>
      <c r="C37" s="260"/>
      <c r="D37" s="260"/>
      <c r="E37" s="260"/>
      <c r="F37" s="260"/>
      <c r="G37" s="260"/>
      <c r="H37" s="257"/>
      <c r="I37" s="257"/>
      <c r="J37" s="257"/>
      <c r="K37" s="257"/>
      <c r="L37" s="257"/>
      <c r="M37" s="257"/>
      <c r="N37" s="257"/>
      <c r="O37" s="257"/>
      <c r="P37" s="257"/>
      <c r="Q37" s="257"/>
      <c r="R37" s="257"/>
      <c r="S37" s="257"/>
      <c r="T37" s="257"/>
      <c r="U37" s="257"/>
      <c r="V37" s="257"/>
      <c r="W37" s="257"/>
      <c r="X37" s="257"/>
      <c r="Y37" s="257"/>
      <c r="Z37" s="257"/>
      <c r="AA37" s="257"/>
      <c r="AB37" s="257"/>
      <c r="AC37" s="257"/>
      <c r="AD37" s="257"/>
      <c r="AE37" s="257"/>
      <c r="AF37" s="257"/>
      <c r="AG37" s="257"/>
      <c r="AH37" s="257"/>
      <c r="AI37" s="257"/>
      <c r="AJ37" s="257"/>
      <c r="AK37" s="257"/>
      <c r="AL37" s="257"/>
      <c r="AM37" s="257"/>
      <c r="AN37" s="257"/>
      <c r="AO37" s="261"/>
    </row>
    <row r="38" spans="1:41" ht="12.75" customHeight="1">
      <c r="A38" s="259"/>
      <c r="B38" s="260"/>
      <c r="C38" s="260"/>
      <c r="D38" s="260"/>
      <c r="E38" s="260"/>
      <c r="F38" s="260"/>
      <c r="G38" s="260"/>
      <c r="H38" s="257"/>
      <c r="I38" s="257"/>
      <c r="J38" s="257"/>
      <c r="K38" s="257"/>
      <c r="L38" s="257"/>
      <c r="M38" s="257"/>
      <c r="N38" s="257"/>
      <c r="O38" s="257"/>
      <c r="P38" s="257"/>
      <c r="Q38" s="257"/>
      <c r="R38" s="257"/>
      <c r="S38" s="257"/>
      <c r="T38" s="257"/>
      <c r="U38" s="257"/>
      <c r="V38" s="257"/>
      <c r="W38" s="257"/>
      <c r="X38" s="257"/>
      <c r="Y38" s="257"/>
      <c r="Z38" s="257"/>
      <c r="AA38" s="257"/>
      <c r="AB38" s="257"/>
      <c r="AC38" s="257"/>
      <c r="AD38" s="257"/>
      <c r="AE38" s="257"/>
      <c r="AF38" s="257"/>
      <c r="AG38" s="257"/>
      <c r="AH38" s="257"/>
      <c r="AI38" s="257"/>
      <c r="AJ38" s="257"/>
      <c r="AK38" s="257"/>
      <c r="AL38" s="257"/>
      <c r="AM38" s="257"/>
      <c r="AN38" s="257"/>
      <c r="AO38" s="261"/>
    </row>
    <row r="39" spans="1:41" ht="12.75" customHeight="1">
      <c r="A39" s="259"/>
      <c r="B39" s="260"/>
      <c r="C39" s="260"/>
      <c r="D39" s="260"/>
      <c r="E39" s="260"/>
      <c r="F39" s="260"/>
      <c r="G39" s="260"/>
      <c r="H39" s="257"/>
      <c r="I39" s="257"/>
      <c r="J39" s="257"/>
      <c r="K39" s="257"/>
      <c r="L39" s="257"/>
      <c r="M39" s="257"/>
      <c r="N39" s="257"/>
      <c r="O39" s="257"/>
      <c r="P39" s="257"/>
      <c r="Q39" s="257"/>
      <c r="R39" s="257"/>
      <c r="S39" s="257"/>
      <c r="T39" s="257"/>
      <c r="U39" s="257"/>
      <c r="V39" s="257"/>
      <c r="W39" s="257"/>
      <c r="X39" s="257"/>
      <c r="Y39" s="257"/>
      <c r="Z39" s="257"/>
      <c r="AA39" s="257"/>
      <c r="AB39" s="257"/>
      <c r="AC39" s="257"/>
      <c r="AD39" s="257"/>
      <c r="AE39" s="257"/>
      <c r="AF39" s="257"/>
      <c r="AG39" s="257"/>
      <c r="AH39" s="257"/>
      <c r="AI39" s="257"/>
      <c r="AJ39" s="257"/>
      <c r="AK39" s="257"/>
      <c r="AL39" s="257"/>
      <c r="AM39" s="257"/>
      <c r="AN39" s="257"/>
      <c r="AO39" s="261"/>
    </row>
    <row r="40" spans="1:41" ht="12.75" customHeight="1">
      <c r="A40" s="259"/>
      <c r="B40" s="260"/>
      <c r="C40" s="260"/>
      <c r="D40" s="260"/>
      <c r="E40" s="260"/>
      <c r="F40" s="260"/>
      <c r="G40" s="260"/>
      <c r="H40" s="257"/>
      <c r="I40" s="257"/>
      <c r="J40" s="257"/>
      <c r="K40" s="257"/>
      <c r="L40" s="257"/>
      <c r="M40" s="257"/>
      <c r="N40" s="257"/>
      <c r="O40" s="257"/>
      <c r="P40" s="257"/>
      <c r="Q40" s="257"/>
      <c r="R40" s="257"/>
      <c r="S40" s="257"/>
      <c r="T40" s="257"/>
      <c r="U40" s="257"/>
      <c r="V40" s="257"/>
      <c r="W40" s="257"/>
      <c r="X40" s="257"/>
      <c r="Y40" s="257"/>
      <c r="Z40" s="257"/>
      <c r="AA40" s="257"/>
      <c r="AB40" s="257"/>
      <c r="AC40" s="257"/>
      <c r="AD40" s="257"/>
      <c r="AE40" s="257"/>
      <c r="AF40" s="257"/>
      <c r="AG40" s="257"/>
      <c r="AH40" s="257"/>
      <c r="AI40" s="257"/>
      <c r="AJ40" s="257"/>
      <c r="AK40" s="257"/>
      <c r="AL40" s="257"/>
      <c r="AM40" s="257"/>
      <c r="AN40" s="257"/>
      <c r="AO40" s="261"/>
    </row>
    <row r="41" spans="1:41" ht="12.75" customHeight="1">
      <c r="A41" s="259"/>
      <c r="B41" s="260"/>
      <c r="C41" s="260"/>
      <c r="D41" s="260"/>
      <c r="E41" s="260"/>
      <c r="F41" s="260"/>
      <c r="G41" s="260"/>
      <c r="H41" s="257"/>
      <c r="I41" s="257"/>
      <c r="J41" s="257"/>
      <c r="K41" s="257"/>
      <c r="L41" s="257"/>
      <c r="M41" s="257"/>
      <c r="N41" s="257"/>
      <c r="O41" s="257"/>
      <c r="P41" s="257"/>
      <c r="Q41" s="257"/>
      <c r="R41" s="257"/>
      <c r="S41" s="257"/>
      <c r="T41" s="257"/>
      <c r="U41" s="257"/>
      <c r="V41" s="257"/>
      <c r="W41" s="257"/>
      <c r="X41" s="257"/>
      <c r="Y41" s="257"/>
      <c r="Z41" s="257"/>
      <c r="AA41" s="257"/>
      <c r="AB41" s="257"/>
      <c r="AC41" s="257"/>
      <c r="AD41" s="257"/>
      <c r="AE41" s="257"/>
      <c r="AF41" s="257"/>
      <c r="AG41" s="257"/>
      <c r="AH41" s="257"/>
      <c r="AI41" s="257"/>
      <c r="AJ41" s="257"/>
      <c r="AK41" s="257"/>
      <c r="AL41" s="257"/>
      <c r="AM41" s="257"/>
      <c r="AN41" s="257"/>
      <c r="AO41" s="261"/>
    </row>
    <row r="42" spans="1:41" ht="12.75" customHeight="1">
      <c r="A42" s="259"/>
      <c r="B42" s="260"/>
      <c r="C42" s="260"/>
      <c r="D42" s="260"/>
      <c r="E42" s="260"/>
      <c r="F42" s="260"/>
      <c r="G42" s="260"/>
      <c r="H42" s="257"/>
      <c r="I42" s="257"/>
      <c r="J42" s="257"/>
      <c r="K42" s="257"/>
      <c r="L42" s="257"/>
      <c r="M42" s="257"/>
      <c r="N42" s="257"/>
      <c r="O42" s="257"/>
      <c r="P42" s="257"/>
      <c r="Q42" s="257"/>
      <c r="R42" s="257"/>
      <c r="S42" s="257"/>
      <c r="T42" s="257"/>
      <c r="U42" s="257"/>
      <c r="V42" s="257"/>
      <c r="W42" s="257"/>
      <c r="X42" s="257"/>
      <c r="Y42" s="257"/>
      <c r="Z42" s="257"/>
      <c r="AA42" s="257"/>
      <c r="AB42" s="257"/>
      <c r="AC42" s="257"/>
      <c r="AD42" s="257"/>
      <c r="AE42" s="257"/>
      <c r="AF42" s="257"/>
      <c r="AG42" s="257"/>
      <c r="AH42" s="257"/>
      <c r="AI42" s="257"/>
      <c r="AJ42" s="257"/>
      <c r="AK42" s="257"/>
      <c r="AL42" s="257"/>
      <c r="AM42" s="257"/>
      <c r="AN42" s="257"/>
      <c r="AO42" s="261"/>
    </row>
    <row r="43" spans="1:41" ht="12.75" customHeight="1">
      <c r="A43" s="259"/>
      <c r="B43" s="260"/>
      <c r="C43" s="260"/>
      <c r="D43" s="260"/>
      <c r="E43" s="260"/>
      <c r="F43" s="260"/>
      <c r="G43" s="260"/>
      <c r="H43" s="257"/>
      <c r="I43" s="257"/>
      <c r="J43" s="257"/>
      <c r="K43" s="257"/>
      <c r="L43" s="257"/>
      <c r="M43" s="257"/>
      <c r="N43" s="257"/>
      <c r="O43" s="257"/>
      <c r="P43" s="257"/>
      <c r="Q43" s="257"/>
      <c r="R43" s="257"/>
      <c r="S43" s="257"/>
      <c r="T43" s="257"/>
      <c r="U43" s="257"/>
      <c r="V43" s="257"/>
      <c r="W43" s="257"/>
      <c r="X43" s="257"/>
      <c r="Y43" s="257"/>
      <c r="Z43" s="257"/>
      <c r="AA43" s="257"/>
      <c r="AB43" s="257"/>
      <c r="AC43" s="257"/>
      <c r="AD43" s="257"/>
      <c r="AE43" s="257"/>
      <c r="AF43" s="257"/>
      <c r="AG43" s="257"/>
      <c r="AH43" s="257"/>
      <c r="AI43" s="257"/>
      <c r="AJ43" s="257"/>
      <c r="AK43" s="257"/>
      <c r="AL43" s="257"/>
      <c r="AM43" s="257"/>
      <c r="AN43" s="257"/>
      <c r="AO43" s="261"/>
    </row>
    <row r="44" spans="1:41" ht="12.75" customHeight="1">
      <c r="A44" s="259"/>
      <c r="B44" s="260"/>
      <c r="C44" s="260"/>
      <c r="D44" s="260"/>
      <c r="E44" s="260"/>
      <c r="F44" s="260"/>
      <c r="G44" s="260"/>
      <c r="H44" s="257"/>
      <c r="I44" s="257"/>
      <c r="J44" s="257"/>
      <c r="K44" s="257"/>
      <c r="L44" s="257"/>
      <c r="M44" s="257"/>
      <c r="N44" s="257"/>
      <c r="O44" s="257"/>
      <c r="P44" s="257"/>
      <c r="Q44" s="257"/>
      <c r="R44" s="257"/>
      <c r="S44" s="257"/>
      <c r="T44" s="257"/>
      <c r="U44" s="257"/>
      <c r="V44" s="257"/>
      <c r="W44" s="257"/>
      <c r="X44" s="257"/>
      <c r="Y44" s="257"/>
      <c r="Z44" s="257"/>
      <c r="AA44" s="257"/>
      <c r="AB44" s="257"/>
      <c r="AC44" s="257"/>
      <c r="AD44" s="257"/>
      <c r="AE44" s="257"/>
      <c r="AF44" s="257"/>
      <c r="AG44" s="257"/>
      <c r="AH44" s="257"/>
      <c r="AI44" s="257"/>
      <c r="AJ44" s="257"/>
      <c r="AK44" s="257"/>
      <c r="AL44" s="257"/>
      <c r="AM44" s="257"/>
      <c r="AN44" s="257"/>
      <c r="AO44" s="261"/>
    </row>
    <row r="45" spans="1:41" ht="12.75" customHeight="1">
      <c r="A45" s="259"/>
      <c r="B45" s="260"/>
      <c r="C45" s="260"/>
      <c r="D45" s="260"/>
      <c r="E45" s="260"/>
      <c r="F45" s="260"/>
      <c r="G45" s="260"/>
      <c r="H45" s="257"/>
      <c r="I45" s="257"/>
      <c r="J45" s="257"/>
      <c r="K45" s="257"/>
      <c r="L45" s="257"/>
      <c r="M45" s="257"/>
      <c r="N45" s="257"/>
      <c r="O45" s="257"/>
      <c r="P45" s="257"/>
      <c r="Q45" s="257"/>
      <c r="R45" s="257"/>
      <c r="S45" s="257"/>
      <c r="T45" s="257"/>
      <c r="U45" s="257"/>
      <c r="V45" s="257"/>
      <c r="W45" s="257"/>
      <c r="X45" s="257"/>
      <c r="Y45" s="257"/>
      <c r="Z45" s="257"/>
      <c r="AA45" s="257"/>
      <c r="AB45" s="257"/>
      <c r="AC45" s="257"/>
      <c r="AD45" s="257"/>
      <c r="AE45" s="257"/>
      <c r="AF45" s="257"/>
      <c r="AG45" s="257"/>
      <c r="AH45" s="257"/>
      <c r="AI45" s="257"/>
      <c r="AJ45" s="257"/>
      <c r="AK45" s="257"/>
      <c r="AL45" s="257"/>
      <c r="AM45" s="257"/>
      <c r="AN45" s="257"/>
      <c r="AO45" s="261"/>
    </row>
    <row r="46" spans="1:41" ht="12.75" customHeight="1" thickBot="1">
      <c r="A46" s="263"/>
      <c r="B46" s="264"/>
      <c r="C46" s="264"/>
      <c r="D46" s="264"/>
      <c r="E46" s="264"/>
      <c r="F46" s="264"/>
      <c r="G46" s="264"/>
      <c r="H46" s="262"/>
      <c r="I46" s="262"/>
      <c r="J46" s="262"/>
      <c r="K46" s="262"/>
      <c r="L46" s="262"/>
      <c r="M46" s="262"/>
      <c r="N46" s="262"/>
      <c r="O46" s="262"/>
      <c r="P46" s="262"/>
      <c r="Q46" s="262"/>
      <c r="R46" s="262"/>
      <c r="S46" s="262"/>
      <c r="T46" s="262"/>
      <c r="U46" s="262"/>
      <c r="V46" s="262"/>
      <c r="W46" s="262"/>
      <c r="X46" s="262"/>
      <c r="Y46" s="262"/>
      <c r="Z46" s="262"/>
      <c r="AA46" s="262"/>
      <c r="AB46" s="262"/>
      <c r="AC46" s="262"/>
      <c r="AD46" s="262"/>
      <c r="AE46" s="262"/>
      <c r="AF46" s="262"/>
      <c r="AG46" s="262"/>
      <c r="AH46" s="262"/>
      <c r="AI46" s="262"/>
      <c r="AJ46" s="262"/>
      <c r="AK46" s="262"/>
      <c r="AL46" s="262"/>
      <c r="AM46" s="262"/>
      <c r="AN46" s="262"/>
      <c r="AO46" s="265"/>
    </row>
    <row r="47" spans="1:41" ht="30" customHeight="1">
      <c r="A47" s="431" t="s">
        <v>266</v>
      </c>
      <c r="B47" s="432"/>
      <c r="C47" s="432"/>
      <c r="D47" s="432"/>
      <c r="E47" s="432"/>
      <c r="F47" s="432"/>
      <c r="G47" s="432"/>
      <c r="H47" s="432"/>
      <c r="I47" s="432"/>
      <c r="J47" s="432"/>
      <c r="K47" s="432"/>
      <c r="L47" s="432"/>
      <c r="M47" s="432"/>
      <c r="N47" s="432"/>
      <c r="O47" s="432"/>
      <c r="P47" s="432"/>
      <c r="Q47" s="432"/>
      <c r="R47" s="432"/>
      <c r="S47" s="432"/>
      <c r="T47" s="432"/>
      <c r="U47" s="432"/>
      <c r="V47" s="432"/>
      <c r="W47" s="432"/>
      <c r="X47" s="432"/>
      <c r="Y47" s="432"/>
      <c r="Z47" s="432"/>
      <c r="AA47" s="432"/>
      <c r="AB47" s="432"/>
      <c r="AC47" s="432"/>
      <c r="AD47" s="432"/>
      <c r="AE47" s="432"/>
      <c r="AF47" s="432"/>
      <c r="AG47" s="432"/>
      <c r="AH47" s="432"/>
      <c r="AI47" s="432"/>
      <c r="AJ47" s="432"/>
      <c r="AK47" s="432"/>
      <c r="AL47" s="432"/>
      <c r="AM47" s="432"/>
      <c r="AN47" s="432"/>
      <c r="AO47" s="433"/>
    </row>
    <row r="48" spans="1:41" ht="16.5">
      <c r="A48" s="255"/>
      <c r="B48" s="256"/>
      <c r="C48" s="256"/>
      <c r="D48" s="256"/>
      <c r="E48" s="256"/>
      <c r="F48" s="256"/>
      <c r="G48" s="256"/>
      <c r="H48" s="257"/>
      <c r="I48" s="257"/>
      <c r="J48" s="257"/>
      <c r="K48" s="257"/>
      <c r="L48" s="257"/>
      <c r="M48" s="257"/>
      <c r="N48" s="257"/>
      <c r="O48" s="257"/>
      <c r="P48" s="257"/>
      <c r="Q48" s="257"/>
      <c r="R48" s="257"/>
      <c r="S48" s="257"/>
      <c r="T48" s="257"/>
      <c r="U48" s="257"/>
      <c r="V48" s="257"/>
      <c r="W48" s="257"/>
      <c r="X48" s="257"/>
      <c r="Y48" s="257"/>
      <c r="Z48" s="257"/>
      <c r="AA48" s="257"/>
      <c r="AB48" s="257"/>
      <c r="AC48" s="257"/>
      <c r="AD48" s="257"/>
      <c r="AE48" s="257"/>
      <c r="AF48" s="257"/>
      <c r="AG48" s="257"/>
      <c r="AH48" s="257"/>
      <c r="AI48" s="257"/>
      <c r="AJ48" s="257"/>
      <c r="AK48" s="257"/>
      <c r="AL48" s="257"/>
      <c r="AM48" s="257"/>
      <c r="AN48" s="257"/>
      <c r="AO48" s="258"/>
    </row>
    <row r="49" spans="1:41" ht="16.5">
      <c r="A49" s="255"/>
      <c r="B49" s="256"/>
      <c r="C49" s="256"/>
      <c r="D49" s="256"/>
      <c r="E49" s="256"/>
      <c r="F49" s="256"/>
      <c r="G49" s="256"/>
      <c r="H49" s="257"/>
      <c r="I49" s="257"/>
      <c r="J49" s="257"/>
      <c r="K49" s="257"/>
      <c r="L49" s="257"/>
      <c r="M49" s="257"/>
      <c r="N49" s="257"/>
      <c r="O49" s="257"/>
      <c r="P49" s="257"/>
      <c r="Q49" s="257"/>
      <c r="R49" s="257"/>
      <c r="S49" s="257"/>
      <c r="T49" s="257"/>
      <c r="U49" s="257"/>
      <c r="V49" s="257"/>
      <c r="W49" s="257"/>
      <c r="X49" s="257"/>
      <c r="Y49" s="257"/>
      <c r="Z49" s="257"/>
      <c r="AA49" s="257"/>
      <c r="AB49" s="257"/>
      <c r="AC49" s="257"/>
      <c r="AD49" s="257"/>
      <c r="AE49" s="257"/>
      <c r="AF49" s="257"/>
      <c r="AG49" s="257"/>
      <c r="AH49" s="257"/>
      <c r="AI49" s="257"/>
      <c r="AJ49" s="257"/>
      <c r="AK49" s="257"/>
      <c r="AL49" s="257"/>
      <c r="AM49" s="257"/>
      <c r="AN49" s="257"/>
      <c r="AO49" s="258"/>
    </row>
    <row r="50" spans="1:41" ht="16.5">
      <c r="A50" s="255"/>
      <c r="B50" s="256"/>
      <c r="C50" s="256"/>
      <c r="D50" s="256"/>
      <c r="E50" s="256"/>
      <c r="F50" s="256"/>
      <c r="G50" s="256"/>
      <c r="H50" s="257"/>
      <c r="I50" s="257"/>
      <c r="J50" s="257"/>
      <c r="K50" s="257"/>
      <c r="L50" s="257"/>
      <c r="M50" s="257"/>
      <c r="N50" s="257"/>
      <c r="O50" s="257"/>
      <c r="P50" s="257"/>
      <c r="Q50" s="257"/>
      <c r="R50" s="257"/>
      <c r="S50" s="257"/>
      <c r="T50" s="257"/>
      <c r="U50" s="257"/>
      <c r="V50" s="257"/>
      <c r="W50" s="257"/>
      <c r="X50" s="257"/>
      <c r="Y50" s="257"/>
      <c r="Z50" s="257"/>
      <c r="AA50" s="257"/>
      <c r="AB50" s="257"/>
      <c r="AC50" s="257"/>
      <c r="AD50" s="257"/>
      <c r="AE50" s="257"/>
      <c r="AF50" s="257"/>
      <c r="AG50" s="257"/>
      <c r="AH50" s="257"/>
      <c r="AI50" s="257"/>
      <c r="AJ50" s="257"/>
      <c r="AK50" s="257"/>
      <c r="AL50" s="257"/>
      <c r="AM50" s="257"/>
      <c r="AN50" s="257"/>
      <c r="AO50" s="258"/>
    </row>
    <row r="51" spans="1:41" ht="16.5">
      <c r="A51" s="255"/>
      <c r="B51" s="256"/>
      <c r="C51" s="256"/>
      <c r="D51" s="256"/>
      <c r="E51" s="256"/>
      <c r="F51" s="256"/>
      <c r="G51" s="256"/>
      <c r="H51" s="257"/>
      <c r="I51" s="257"/>
      <c r="J51" s="257"/>
      <c r="K51" s="257"/>
      <c r="L51" s="257"/>
      <c r="M51" s="257"/>
      <c r="N51" s="257"/>
      <c r="O51" s="257"/>
      <c r="P51" s="257"/>
      <c r="Q51" s="257"/>
      <c r="R51" s="257"/>
      <c r="S51" s="257"/>
      <c r="T51" s="257"/>
      <c r="U51" s="257"/>
      <c r="V51" s="257"/>
      <c r="W51" s="257"/>
      <c r="X51" s="257"/>
      <c r="Y51" s="257"/>
      <c r="Z51" s="257"/>
      <c r="AA51" s="257"/>
      <c r="AB51" s="257"/>
      <c r="AC51" s="257"/>
      <c r="AD51" s="257"/>
      <c r="AE51" s="257"/>
      <c r="AF51" s="257"/>
      <c r="AG51" s="257"/>
      <c r="AH51" s="257"/>
      <c r="AI51" s="257"/>
      <c r="AJ51" s="257"/>
      <c r="AK51" s="257"/>
      <c r="AL51" s="257"/>
      <c r="AM51" s="257"/>
      <c r="AN51" s="257"/>
      <c r="AO51" s="258"/>
    </row>
    <row r="52" spans="1:41" ht="16.5">
      <c r="A52" s="255"/>
      <c r="B52" s="256"/>
      <c r="C52" s="256"/>
      <c r="D52" s="256"/>
      <c r="E52" s="256"/>
      <c r="F52" s="256"/>
      <c r="G52" s="256"/>
      <c r="H52" s="257"/>
      <c r="I52" s="257"/>
      <c r="J52" s="257"/>
      <c r="K52" s="257"/>
      <c r="L52" s="257"/>
      <c r="M52" s="257"/>
      <c r="N52" s="257"/>
      <c r="O52" s="257"/>
      <c r="P52" s="257"/>
      <c r="Q52" s="257"/>
      <c r="R52" s="257"/>
      <c r="S52" s="257"/>
      <c r="T52" s="257"/>
      <c r="U52" s="257"/>
      <c r="V52" s="257"/>
      <c r="W52" s="257"/>
      <c r="X52" s="257"/>
      <c r="Y52" s="257"/>
      <c r="Z52" s="257"/>
      <c r="AA52" s="257"/>
      <c r="AB52" s="257"/>
      <c r="AC52" s="257"/>
      <c r="AD52" s="257"/>
      <c r="AE52" s="257"/>
      <c r="AF52" s="257"/>
      <c r="AG52" s="257"/>
      <c r="AH52" s="257"/>
      <c r="AI52" s="257"/>
      <c r="AJ52" s="257"/>
      <c r="AK52" s="257"/>
      <c r="AL52" s="257"/>
      <c r="AM52" s="257"/>
      <c r="AN52" s="257"/>
      <c r="AO52" s="258"/>
    </row>
    <row r="53" spans="1:41" ht="16.5">
      <c r="A53" s="255"/>
      <c r="B53" s="256"/>
      <c r="C53" s="256"/>
      <c r="D53" s="256"/>
      <c r="E53" s="256"/>
      <c r="F53" s="256"/>
      <c r="G53" s="256"/>
      <c r="H53" s="257"/>
      <c r="I53" s="257"/>
      <c r="J53" s="257"/>
      <c r="K53" s="257"/>
      <c r="L53" s="257"/>
      <c r="M53" s="257"/>
      <c r="N53" s="257"/>
      <c r="O53" s="257"/>
      <c r="P53" s="257"/>
      <c r="Q53" s="257"/>
      <c r="R53" s="257"/>
      <c r="S53" s="257"/>
      <c r="T53" s="257"/>
      <c r="U53" s="257"/>
      <c r="V53" s="257"/>
      <c r="W53" s="257"/>
      <c r="X53" s="257"/>
      <c r="Y53" s="257"/>
      <c r="Z53" s="257"/>
      <c r="AA53" s="257"/>
      <c r="AB53" s="257"/>
      <c r="AC53" s="257"/>
      <c r="AD53" s="257"/>
      <c r="AE53" s="257"/>
      <c r="AF53" s="257"/>
      <c r="AG53" s="257"/>
      <c r="AH53" s="257"/>
      <c r="AI53" s="257"/>
      <c r="AJ53" s="257"/>
      <c r="AK53" s="257"/>
      <c r="AL53" s="257"/>
      <c r="AM53" s="257"/>
      <c r="AN53" s="257"/>
      <c r="AO53" s="258"/>
    </row>
    <row r="54" spans="1:41" ht="16.5">
      <c r="A54" s="255"/>
      <c r="B54" s="256"/>
      <c r="C54" s="256"/>
      <c r="D54" s="256"/>
      <c r="E54" s="256"/>
      <c r="F54" s="256"/>
      <c r="G54" s="256"/>
      <c r="H54" s="257"/>
      <c r="I54" s="257"/>
      <c r="J54" s="257"/>
      <c r="K54" s="257"/>
      <c r="L54" s="257"/>
      <c r="M54" s="257"/>
      <c r="N54" s="257"/>
      <c r="O54" s="257"/>
      <c r="P54" s="257"/>
      <c r="Q54" s="257"/>
      <c r="R54" s="257"/>
      <c r="S54" s="257"/>
      <c r="T54" s="257"/>
      <c r="U54" s="257"/>
      <c r="V54" s="257"/>
      <c r="W54" s="257"/>
      <c r="X54" s="257"/>
      <c r="Y54" s="257"/>
      <c r="Z54" s="257"/>
      <c r="AA54" s="257"/>
      <c r="AB54" s="257"/>
      <c r="AC54" s="257"/>
      <c r="AD54" s="257"/>
      <c r="AE54" s="257"/>
      <c r="AF54" s="257"/>
      <c r="AG54" s="257"/>
      <c r="AH54" s="257"/>
      <c r="AI54" s="257"/>
      <c r="AJ54" s="257"/>
      <c r="AK54" s="257"/>
      <c r="AL54" s="257"/>
      <c r="AM54" s="257"/>
      <c r="AN54" s="257"/>
      <c r="AO54" s="258"/>
    </row>
    <row r="55" spans="1:41" ht="16.5">
      <c r="A55" s="255"/>
      <c r="B55" s="256"/>
      <c r="C55" s="256"/>
      <c r="D55" s="256"/>
      <c r="E55" s="256"/>
      <c r="F55" s="256"/>
      <c r="G55" s="256"/>
      <c r="H55" s="257"/>
      <c r="I55" s="257"/>
      <c r="J55" s="257"/>
      <c r="K55" s="257"/>
      <c r="L55" s="257"/>
      <c r="M55" s="257"/>
      <c r="N55" s="257"/>
      <c r="O55" s="257"/>
      <c r="P55" s="257"/>
      <c r="Q55" s="257"/>
      <c r="R55" s="257"/>
      <c r="S55" s="257"/>
      <c r="T55" s="257"/>
      <c r="U55" s="257"/>
      <c r="V55" s="257"/>
      <c r="W55" s="257"/>
      <c r="X55" s="257"/>
      <c r="Y55" s="257"/>
      <c r="Z55" s="257"/>
      <c r="AA55" s="257"/>
      <c r="AB55" s="257"/>
      <c r="AC55" s="257"/>
      <c r="AD55" s="257"/>
      <c r="AE55" s="257"/>
      <c r="AF55" s="257"/>
      <c r="AG55" s="257"/>
      <c r="AH55" s="257"/>
      <c r="AI55" s="257"/>
      <c r="AJ55" s="257"/>
      <c r="AK55" s="257"/>
      <c r="AL55" s="257"/>
      <c r="AM55" s="257"/>
      <c r="AN55" s="257"/>
      <c r="AO55" s="258"/>
    </row>
    <row r="56" spans="1:41" ht="16.5">
      <c r="A56" s="255"/>
      <c r="B56" s="256"/>
      <c r="C56" s="256"/>
      <c r="D56" s="256"/>
      <c r="E56" s="256"/>
      <c r="F56" s="256"/>
      <c r="G56" s="256"/>
      <c r="H56" s="257"/>
      <c r="I56" s="257"/>
      <c r="J56" s="257"/>
      <c r="K56" s="257"/>
      <c r="L56" s="257"/>
      <c r="M56" s="257"/>
      <c r="N56" s="257"/>
      <c r="O56" s="257"/>
      <c r="P56" s="257"/>
      <c r="Q56" s="257"/>
      <c r="R56" s="257"/>
      <c r="S56" s="257"/>
      <c r="T56" s="257"/>
      <c r="U56" s="257"/>
      <c r="V56" s="257"/>
      <c r="W56" s="257"/>
      <c r="X56" s="257"/>
      <c r="Y56" s="257"/>
      <c r="Z56" s="257"/>
      <c r="AA56" s="257"/>
      <c r="AB56" s="257"/>
      <c r="AC56" s="257"/>
      <c r="AD56" s="257"/>
      <c r="AE56" s="257"/>
      <c r="AF56" s="257"/>
      <c r="AG56" s="257"/>
      <c r="AH56" s="257"/>
      <c r="AI56" s="257"/>
      <c r="AJ56" s="257"/>
      <c r="AK56" s="257"/>
      <c r="AL56" s="257"/>
      <c r="AM56" s="257"/>
      <c r="AN56" s="257"/>
      <c r="AO56" s="258"/>
    </row>
    <row r="57" spans="1:41" ht="16.5">
      <c r="A57" s="255"/>
      <c r="B57" s="256"/>
      <c r="C57" s="256"/>
      <c r="D57" s="256"/>
      <c r="E57" s="256"/>
      <c r="F57" s="256"/>
      <c r="G57" s="256"/>
      <c r="H57" s="257"/>
      <c r="I57" s="257"/>
      <c r="J57" s="257"/>
      <c r="K57" s="257"/>
      <c r="L57" s="257"/>
      <c r="M57" s="257"/>
      <c r="N57" s="257"/>
      <c r="O57" s="257"/>
      <c r="P57" s="257"/>
      <c r="Q57" s="257"/>
      <c r="R57" s="257"/>
      <c r="S57" s="257"/>
      <c r="T57" s="257"/>
      <c r="U57" s="257"/>
      <c r="V57" s="257"/>
      <c r="W57" s="257"/>
      <c r="X57" s="257"/>
      <c r="Y57" s="257"/>
      <c r="Z57" s="257"/>
      <c r="AA57" s="257"/>
      <c r="AB57" s="257"/>
      <c r="AC57" s="257"/>
      <c r="AD57" s="257"/>
      <c r="AE57" s="257"/>
      <c r="AF57" s="257"/>
      <c r="AG57" s="257"/>
      <c r="AH57" s="257"/>
      <c r="AI57" s="257"/>
      <c r="AJ57" s="257"/>
      <c r="AK57" s="257"/>
      <c r="AL57" s="257"/>
      <c r="AM57" s="257"/>
      <c r="AN57" s="257"/>
      <c r="AO57" s="258"/>
    </row>
    <row r="58" spans="1:41" ht="12.75" customHeight="1">
      <c r="A58" s="259"/>
      <c r="B58" s="260"/>
      <c r="C58" s="260"/>
      <c r="D58" s="260"/>
      <c r="E58" s="260"/>
      <c r="F58" s="260"/>
      <c r="G58" s="260"/>
      <c r="H58" s="257"/>
      <c r="I58" s="257"/>
      <c r="J58" s="257"/>
      <c r="K58" s="257"/>
      <c r="L58" s="257"/>
      <c r="M58" s="257"/>
      <c r="N58" s="257"/>
      <c r="O58" s="257"/>
      <c r="P58" s="257"/>
      <c r="Q58" s="257"/>
      <c r="R58" s="257"/>
      <c r="S58" s="257"/>
      <c r="T58" s="257"/>
      <c r="U58" s="257"/>
      <c r="V58" s="257"/>
      <c r="W58" s="257"/>
      <c r="X58" s="257"/>
      <c r="Y58" s="257"/>
      <c r="Z58" s="257"/>
      <c r="AA58" s="257"/>
      <c r="AB58" s="257"/>
      <c r="AC58" s="257"/>
      <c r="AD58" s="257"/>
      <c r="AE58" s="257"/>
      <c r="AF58" s="257"/>
      <c r="AG58" s="257"/>
      <c r="AH58" s="257"/>
      <c r="AI58" s="257"/>
      <c r="AJ58" s="257"/>
      <c r="AK58" s="257"/>
      <c r="AL58" s="257"/>
      <c r="AM58" s="257"/>
      <c r="AN58" s="257"/>
      <c r="AO58" s="261"/>
    </row>
    <row r="59" spans="1:41" ht="12.75" customHeight="1">
      <c r="A59" s="259"/>
      <c r="B59" s="260"/>
      <c r="C59" s="260"/>
      <c r="D59" s="260"/>
      <c r="E59" s="260"/>
      <c r="F59" s="260"/>
      <c r="G59" s="260"/>
      <c r="H59" s="257"/>
      <c r="I59" s="257"/>
      <c r="J59" s="257"/>
      <c r="K59" s="257"/>
      <c r="L59" s="257"/>
      <c r="M59" s="257"/>
      <c r="N59" s="257"/>
      <c r="O59" s="257"/>
      <c r="P59" s="257"/>
      <c r="Q59" s="257"/>
      <c r="R59" s="257"/>
      <c r="S59" s="257"/>
      <c r="T59" s="257"/>
      <c r="U59" s="257"/>
      <c r="V59" s="257"/>
      <c r="W59" s="257"/>
      <c r="X59" s="257"/>
      <c r="Y59" s="257"/>
      <c r="Z59" s="257"/>
      <c r="AA59" s="257"/>
      <c r="AB59" s="257"/>
      <c r="AC59" s="257"/>
      <c r="AD59" s="257"/>
      <c r="AE59" s="257"/>
      <c r="AF59" s="257"/>
      <c r="AG59" s="257"/>
      <c r="AH59" s="257"/>
      <c r="AI59" s="257"/>
      <c r="AJ59" s="257"/>
      <c r="AK59" s="257"/>
      <c r="AL59" s="257"/>
      <c r="AM59" s="257"/>
      <c r="AN59" s="257"/>
      <c r="AO59" s="261"/>
    </row>
    <row r="60" spans="1:41" ht="12.75" customHeight="1">
      <c r="A60" s="259"/>
      <c r="B60" s="260"/>
      <c r="C60" s="260"/>
      <c r="D60" s="260"/>
      <c r="E60" s="260"/>
      <c r="F60" s="260"/>
      <c r="G60" s="260"/>
      <c r="H60" s="257"/>
      <c r="I60" s="257"/>
      <c r="J60" s="257"/>
      <c r="K60" s="257"/>
      <c r="L60" s="257"/>
      <c r="M60" s="257"/>
      <c r="N60" s="257"/>
      <c r="O60" s="257"/>
      <c r="P60" s="257"/>
      <c r="Q60" s="257"/>
      <c r="R60" s="257"/>
      <c r="S60" s="257"/>
      <c r="T60" s="257"/>
      <c r="U60" s="257"/>
      <c r="V60" s="257"/>
      <c r="W60" s="257"/>
      <c r="X60" s="257"/>
      <c r="Y60" s="257"/>
      <c r="Z60" s="257"/>
      <c r="AA60" s="257"/>
      <c r="AB60" s="257"/>
      <c r="AC60" s="257"/>
      <c r="AD60" s="257"/>
      <c r="AE60" s="257"/>
      <c r="AF60" s="257"/>
      <c r="AG60" s="257"/>
      <c r="AH60" s="257"/>
      <c r="AI60" s="257"/>
      <c r="AJ60" s="257"/>
      <c r="AK60" s="257"/>
      <c r="AL60" s="257"/>
      <c r="AM60" s="257"/>
      <c r="AN60" s="257"/>
      <c r="AO60" s="261"/>
    </row>
    <row r="61" spans="1:41" ht="12.75" customHeight="1">
      <c r="A61" s="259"/>
      <c r="B61" s="260"/>
      <c r="C61" s="260"/>
      <c r="D61" s="260"/>
      <c r="E61" s="260"/>
      <c r="F61" s="260"/>
      <c r="G61" s="260"/>
      <c r="H61" s="257"/>
      <c r="I61" s="257"/>
      <c r="J61" s="257"/>
      <c r="K61" s="257"/>
      <c r="L61" s="257"/>
      <c r="M61" s="257"/>
      <c r="N61" s="257"/>
      <c r="O61" s="257"/>
      <c r="P61" s="257"/>
      <c r="Q61" s="257"/>
      <c r="R61" s="257"/>
      <c r="S61" s="257"/>
      <c r="T61" s="257"/>
      <c r="U61" s="257"/>
      <c r="V61" s="257"/>
      <c r="W61" s="257"/>
      <c r="X61" s="257"/>
      <c r="Y61" s="257"/>
      <c r="Z61" s="257"/>
      <c r="AA61" s="257"/>
      <c r="AB61" s="257"/>
      <c r="AC61" s="257"/>
      <c r="AD61" s="257"/>
      <c r="AE61" s="257"/>
      <c r="AF61" s="257"/>
      <c r="AG61" s="257"/>
      <c r="AH61" s="257"/>
      <c r="AI61" s="257"/>
      <c r="AJ61" s="257"/>
      <c r="AK61" s="257"/>
      <c r="AL61" s="257"/>
      <c r="AM61" s="257"/>
      <c r="AN61" s="257"/>
      <c r="AO61" s="261"/>
    </row>
    <row r="62" spans="1:41" ht="12.75" customHeight="1">
      <c r="A62" s="259"/>
      <c r="B62" s="260"/>
      <c r="C62" s="260"/>
      <c r="D62" s="260"/>
      <c r="E62" s="260"/>
      <c r="F62" s="260"/>
      <c r="G62" s="260"/>
      <c r="H62" s="257"/>
      <c r="I62" s="257"/>
      <c r="J62" s="257"/>
      <c r="K62" s="257"/>
      <c r="L62" s="257"/>
      <c r="M62" s="257"/>
      <c r="N62" s="257"/>
      <c r="O62" s="257"/>
      <c r="P62" s="257"/>
      <c r="Q62" s="257"/>
      <c r="R62" s="257"/>
      <c r="S62" s="257"/>
      <c r="T62" s="257"/>
      <c r="U62" s="257"/>
      <c r="V62" s="257"/>
      <c r="W62" s="257"/>
      <c r="X62" s="257"/>
      <c r="Y62" s="257"/>
      <c r="Z62" s="257"/>
      <c r="AA62" s="257"/>
      <c r="AB62" s="257"/>
      <c r="AC62" s="257"/>
      <c r="AD62" s="257"/>
      <c r="AE62" s="257"/>
      <c r="AF62" s="257"/>
      <c r="AG62" s="257"/>
      <c r="AH62" s="257"/>
      <c r="AI62" s="257"/>
      <c r="AJ62" s="257"/>
      <c r="AK62" s="257"/>
      <c r="AL62" s="257"/>
      <c r="AM62" s="257"/>
      <c r="AN62" s="257"/>
      <c r="AO62" s="261"/>
    </row>
    <row r="63" spans="1:41" ht="12.75" customHeight="1">
      <c r="A63" s="259"/>
      <c r="B63" s="260"/>
      <c r="C63" s="260"/>
      <c r="D63" s="260"/>
      <c r="E63" s="260"/>
      <c r="F63" s="260"/>
      <c r="G63" s="260"/>
      <c r="H63" s="257"/>
      <c r="I63" s="257"/>
      <c r="J63" s="257"/>
      <c r="K63" s="257"/>
      <c r="L63" s="257"/>
      <c r="M63" s="257"/>
      <c r="N63" s="257"/>
      <c r="O63" s="257"/>
      <c r="P63" s="257"/>
      <c r="Q63" s="257"/>
      <c r="R63" s="257"/>
      <c r="S63" s="257"/>
      <c r="T63" s="257"/>
      <c r="U63" s="257"/>
      <c r="V63" s="257"/>
      <c r="W63" s="257"/>
      <c r="X63" s="257"/>
      <c r="Y63" s="257"/>
      <c r="Z63" s="257"/>
      <c r="AA63" s="257"/>
      <c r="AB63" s="257"/>
      <c r="AC63" s="257"/>
      <c r="AD63" s="257"/>
      <c r="AE63" s="257"/>
      <c r="AF63" s="257"/>
      <c r="AG63" s="257"/>
      <c r="AH63" s="257"/>
      <c r="AI63" s="257"/>
      <c r="AJ63" s="257"/>
      <c r="AK63" s="257"/>
      <c r="AL63" s="257"/>
      <c r="AM63" s="257"/>
      <c r="AN63" s="257"/>
      <c r="AO63" s="261"/>
    </row>
    <row r="64" spans="1:41" ht="12.75" customHeight="1">
      <c r="A64" s="259"/>
      <c r="B64" s="260"/>
      <c r="C64" s="260"/>
      <c r="D64" s="260"/>
      <c r="E64" s="260"/>
      <c r="F64" s="260"/>
      <c r="G64" s="260"/>
      <c r="H64" s="257"/>
      <c r="I64" s="257"/>
      <c r="J64" s="257"/>
      <c r="K64" s="257"/>
      <c r="L64" s="257"/>
      <c r="M64" s="257"/>
      <c r="N64" s="257"/>
      <c r="O64" s="257"/>
      <c r="P64" s="257"/>
      <c r="Q64" s="257"/>
      <c r="R64" s="257"/>
      <c r="S64" s="257"/>
      <c r="T64" s="257"/>
      <c r="U64" s="257"/>
      <c r="V64" s="257"/>
      <c r="W64" s="257"/>
      <c r="X64" s="257"/>
      <c r="Y64" s="257"/>
      <c r="Z64" s="257"/>
      <c r="AA64" s="257"/>
      <c r="AB64" s="257"/>
      <c r="AC64" s="257"/>
      <c r="AD64" s="257"/>
      <c r="AE64" s="257"/>
      <c r="AF64" s="257"/>
      <c r="AG64" s="257"/>
      <c r="AH64" s="257"/>
      <c r="AI64" s="257"/>
      <c r="AJ64" s="257"/>
      <c r="AK64" s="257"/>
      <c r="AL64" s="257"/>
      <c r="AM64" s="257"/>
      <c r="AN64" s="257"/>
      <c r="AO64" s="261"/>
    </row>
    <row r="65" spans="1:41" ht="12.75" customHeight="1">
      <c r="A65" s="259"/>
      <c r="B65" s="260"/>
      <c r="C65" s="260"/>
      <c r="D65" s="260"/>
      <c r="E65" s="260"/>
      <c r="F65" s="260"/>
      <c r="G65" s="260"/>
      <c r="H65" s="257"/>
      <c r="I65" s="257"/>
      <c r="J65" s="257"/>
      <c r="K65" s="257"/>
      <c r="L65" s="257"/>
      <c r="M65" s="257"/>
      <c r="N65" s="257"/>
      <c r="O65" s="257"/>
      <c r="P65" s="257"/>
      <c r="Q65" s="257"/>
      <c r="R65" s="257"/>
      <c r="S65" s="257"/>
      <c r="T65" s="257"/>
      <c r="U65" s="257"/>
      <c r="V65" s="257"/>
      <c r="W65" s="257"/>
      <c r="X65" s="257"/>
      <c r="Y65" s="257"/>
      <c r="Z65" s="257"/>
      <c r="AA65" s="257"/>
      <c r="AB65" s="257"/>
      <c r="AC65" s="257"/>
      <c r="AD65" s="257"/>
      <c r="AE65" s="257"/>
      <c r="AF65" s="257"/>
      <c r="AG65" s="257"/>
      <c r="AH65" s="257"/>
      <c r="AI65" s="257"/>
      <c r="AJ65" s="257"/>
      <c r="AK65" s="257"/>
      <c r="AL65" s="257"/>
      <c r="AM65" s="257"/>
      <c r="AN65" s="257"/>
      <c r="AO65" s="261"/>
    </row>
    <row r="66" spans="1:41" ht="12.75" customHeight="1">
      <c r="A66" s="259"/>
      <c r="B66" s="260"/>
      <c r="C66" s="260"/>
      <c r="D66" s="260"/>
      <c r="E66" s="260"/>
      <c r="F66" s="260"/>
      <c r="G66" s="260"/>
      <c r="H66" s="257"/>
      <c r="I66" s="257"/>
      <c r="J66" s="257"/>
      <c r="K66" s="257"/>
      <c r="L66" s="257"/>
      <c r="M66" s="257"/>
      <c r="N66" s="257"/>
      <c r="O66" s="257"/>
      <c r="P66" s="257"/>
      <c r="Q66" s="257"/>
      <c r="R66" s="257"/>
      <c r="S66" s="257"/>
      <c r="T66" s="257"/>
      <c r="U66" s="257"/>
      <c r="V66" s="257"/>
      <c r="W66" s="257"/>
      <c r="X66" s="257"/>
      <c r="Y66" s="257"/>
      <c r="Z66" s="257"/>
      <c r="AA66" s="257"/>
      <c r="AB66" s="257"/>
      <c r="AC66" s="257"/>
      <c r="AD66" s="257"/>
      <c r="AE66" s="257"/>
      <c r="AF66" s="257"/>
      <c r="AG66" s="257"/>
      <c r="AH66" s="257"/>
      <c r="AI66" s="257"/>
      <c r="AJ66" s="257"/>
      <c r="AK66" s="257"/>
      <c r="AL66" s="257"/>
      <c r="AM66" s="257"/>
      <c r="AN66" s="257"/>
      <c r="AO66" s="261"/>
    </row>
    <row r="67" spans="1:41" ht="12.75" customHeight="1">
      <c r="A67" s="259"/>
      <c r="B67" s="260"/>
      <c r="C67" s="260"/>
      <c r="D67" s="260"/>
      <c r="E67" s="260"/>
      <c r="F67" s="260"/>
      <c r="G67" s="260"/>
      <c r="H67" s="257"/>
      <c r="I67" s="257"/>
      <c r="J67" s="257"/>
      <c r="K67" s="257"/>
      <c r="L67" s="257"/>
      <c r="M67" s="257"/>
      <c r="N67" s="257"/>
      <c r="O67" s="257"/>
      <c r="P67" s="257"/>
      <c r="Q67" s="257"/>
      <c r="R67" s="257"/>
      <c r="S67" s="257"/>
      <c r="T67" s="257"/>
      <c r="U67" s="257"/>
      <c r="V67" s="257"/>
      <c r="W67" s="257"/>
      <c r="X67" s="257"/>
      <c r="Y67" s="257"/>
      <c r="Z67" s="257"/>
      <c r="AA67" s="257"/>
      <c r="AB67" s="257"/>
      <c r="AC67" s="257"/>
      <c r="AD67" s="257"/>
      <c r="AE67" s="257"/>
      <c r="AF67" s="257"/>
      <c r="AG67" s="257"/>
      <c r="AH67" s="257"/>
      <c r="AI67" s="257"/>
      <c r="AJ67" s="257"/>
      <c r="AK67" s="257"/>
      <c r="AL67" s="257"/>
      <c r="AM67" s="257"/>
      <c r="AN67" s="257"/>
      <c r="AO67" s="261"/>
    </row>
    <row r="68" spans="1:41" ht="12.75" customHeight="1">
      <c r="A68" s="259"/>
      <c r="B68" s="260"/>
      <c r="C68" s="260"/>
      <c r="D68" s="260"/>
      <c r="E68" s="260"/>
      <c r="F68" s="260"/>
      <c r="G68" s="260"/>
      <c r="H68" s="257"/>
      <c r="I68" s="257"/>
      <c r="J68" s="257"/>
      <c r="K68" s="257"/>
      <c r="L68" s="257"/>
      <c r="M68" s="257"/>
      <c r="N68" s="257"/>
      <c r="O68" s="257"/>
      <c r="P68" s="257"/>
      <c r="Q68" s="257"/>
      <c r="R68" s="257"/>
      <c r="S68" s="257"/>
      <c r="T68" s="257"/>
      <c r="U68" s="257"/>
      <c r="V68" s="257"/>
      <c r="W68" s="257"/>
      <c r="X68" s="257"/>
      <c r="Y68" s="257"/>
      <c r="Z68" s="257"/>
      <c r="AA68" s="257"/>
      <c r="AB68" s="257"/>
      <c r="AC68" s="257"/>
      <c r="AD68" s="257"/>
      <c r="AE68" s="257"/>
      <c r="AF68" s="257"/>
      <c r="AG68" s="257"/>
      <c r="AH68" s="257"/>
      <c r="AI68" s="257"/>
      <c r="AJ68" s="257"/>
      <c r="AK68" s="257"/>
      <c r="AL68" s="257"/>
      <c r="AM68" s="257"/>
      <c r="AN68" s="257"/>
      <c r="AO68" s="261"/>
    </row>
    <row r="69" spans="1:41" ht="12.75" customHeight="1" thickBot="1">
      <c r="A69" s="263"/>
      <c r="B69" s="264"/>
      <c r="C69" s="264"/>
      <c r="D69" s="264"/>
      <c r="E69" s="264"/>
      <c r="F69" s="264"/>
      <c r="G69" s="264"/>
      <c r="H69" s="262"/>
      <c r="I69" s="262"/>
      <c r="J69" s="262"/>
      <c r="K69" s="262"/>
      <c r="L69" s="262"/>
      <c r="M69" s="262"/>
      <c r="N69" s="262"/>
      <c r="O69" s="262"/>
      <c r="P69" s="262"/>
      <c r="Q69" s="262"/>
      <c r="R69" s="262"/>
      <c r="S69" s="262"/>
      <c r="T69" s="262"/>
      <c r="U69" s="262"/>
      <c r="V69" s="262"/>
      <c r="W69" s="262"/>
      <c r="X69" s="262"/>
      <c r="Y69" s="262"/>
      <c r="Z69" s="262"/>
      <c r="AA69" s="262"/>
      <c r="AB69" s="262"/>
      <c r="AC69" s="262"/>
      <c r="AD69" s="262"/>
      <c r="AE69" s="262"/>
      <c r="AF69" s="262"/>
      <c r="AG69" s="262"/>
      <c r="AH69" s="262"/>
      <c r="AI69" s="262"/>
      <c r="AJ69" s="262"/>
      <c r="AK69" s="262"/>
      <c r="AL69" s="262"/>
      <c r="AM69" s="262"/>
      <c r="AN69" s="262"/>
      <c r="AO69" s="265"/>
    </row>
    <row r="70" spans="1:41" ht="30" customHeight="1">
      <c r="A70" s="431" t="s">
        <v>267</v>
      </c>
      <c r="B70" s="432"/>
      <c r="C70" s="432"/>
      <c r="D70" s="432"/>
      <c r="E70" s="432"/>
      <c r="F70" s="432"/>
      <c r="G70" s="432"/>
      <c r="H70" s="432"/>
      <c r="I70" s="432"/>
      <c r="J70" s="432"/>
      <c r="K70" s="432"/>
      <c r="L70" s="432"/>
      <c r="M70" s="432"/>
      <c r="N70" s="432"/>
      <c r="O70" s="432"/>
      <c r="P70" s="432"/>
      <c r="Q70" s="432"/>
      <c r="R70" s="432"/>
      <c r="S70" s="432"/>
      <c r="T70" s="432"/>
      <c r="U70" s="432"/>
      <c r="V70" s="432"/>
      <c r="W70" s="432"/>
      <c r="X70" s="432"/>
      <c r="Y70" s="432"/>
      <c r="Z70" s="432"/>
      <c r="AA70" s="432"/>
      <c r="AB70" s="432"/>
      <c r="AC70" s="432"/>
      <c r="AD70" s="432"/>
      <c r="AE70" s="432"/>
      <c r="AF70" s="432"/>
      <c r="AG70" s="432"/>
      <c r="AH70" s="432"/>
      <c r="AI70" s="432"/>
      <c r="AJ70" s="432"/>
      <c r="AK70" s="432"/>
      <c r="AL70" s="432"/>
      <c r="AM70" s="432"/>
      <c r="AN70" s="432"/>
      <c r="AO70" s="433"/>
    </row>
    <row r="71" spans="1:41" ht="16.5">
      <c r="A71" s="255"/>
      <c r="B71" s="256"/>
      <c r="C71" s="256"/>
      <c r="D71" s="256"/>
      <c r="E71" s="256"/>
      <c r="F71" s="256"/>
      <c r="G71" s="256"/>
      <c r="H71" s="257"/>
      <c r="I71" s="257"/>
      <c r="J71" s="257"/>
      <c r="K71" s="257"/>
      <c r="L71" s="257"/>
      <c r="M71" s="257"/>
      <c r="N71" s="257"/>
      <c r="O71" s="257"/>
      <c r="P71" s="257"/>
      <c r="Q71" s="257"/>
      <c r="R71" s="257"/>
      <c r="S71" s="257"/>
      <c r="T71" s="257"/>
      <c r="U71" s="257"/>
      <c r="V71" s="257"/>
      <c r="W71" s="257"/>
      <c r="X71" s="257"/>
      <c r="Y71" s="257"/>
      <c r="Z71" s="257"/>
      <c r="AA71" s="257"/>
      <c r="AB71" s="257"/>
      <c r="AC71" s="257"/>
      <c r="AD71" s="257"/>
      <c r="AE71" s="257"/>
      <c r="AF71" s="257"/>
      <c r="AG71" s="257"/>
      <c r="AH71" s="257"/>
      <c r="AI71" s="257"/>
      <c r="AJ71" s="257"/>
      <c r="AK71" s="257"/>
      <c r="AL71" s="257"/>
      <c r="AM71" s="257"/>
      <c r="AN71" s="257"/>
      <c r="AO71" s="258"/>
    </row>
    <row r="72" spans="1:41" ht="16.5">
      <c r="A72" s="255"/>
      <c r="B72" s="256"/>
      <c r="C72" s="256"/>
      <c r="D72" s="256"/>
      <c r="E72" s="256"/>
      <c r="F72" s="256"/>
      <c r="G72" s="256"/>
      <c r="H72" s="257"/>
      <c r="I72" s="257"/>
      <c r="J72" s="257"/>
      <c r="K72" s="257"/>
      <c r="L72" s="257"/>
      <c r="M72" s="257"/>
      <c r="N72" s="257"/>
      <c r="O72" s="257"/>
      <c r="P72" s="257"/>
      <c r="Q72" s="257"/>
      <c r="R72" s="257"/>
      <c r="S72" s="257"/>
      <c r="T72" s="257"/>
      <c r="U72" s="257"/>
      <c r="V72" s="257"/>
      <c r="W72" s="257"/>
      <c r="X72" s="257"/>
      <c r="Y72" s="257"/>
      <c r="Z72" s="257"/>
      <c r="AA72" s="257"/>
      <c r="AB72" s="257"/>
      <c r="AC72" s="257"/>
      <c r="AD72" s="257"/>
      <c r="AE72" s="257"/>
      <c r="AF72" s="257"/>
      <c r="AG72" s="257"/>
      <c r="AH72" s="257"/>
      <c r="AI72" s="257"/>
      <c r="AJ72" s="257"/>
      <c r="AK72" s="257"/>
      <c r="AL72" s="257"/>
      <c r="AM72" s="257"/>
      <c r="AN72" s="257"/>
      <c r="AO72" s="258"/>
    </row>
    <row r="73" spans="1:41" ht="16.5">
      <c r="A73" s="255"/>
      <c r="B73" s="256"/>
      <c r="C73" s="256"/>
      <c r="D73" s="256"/>
      <c r="E73" s="256"/>
      <c r="F73" s="256"/>
      <c r="G73" s="256"/>
      <c r="H73" s="257"/>
      <c r="I73" s="257"/>
      <c r="J73" s="257"/>
      <c r="K73" s="257"/>
      <c r="L73" s="257"/>
      <c r="M73" s="257"/>
      <c r="N73" s="257"/>
      <c r="O73" s="257"/>
      <c r="P73" s="257"/>
      <c r="Q73" s="257"/>
      <c r="R73" s="257"/>
      <c r="S73" s="257"/>
      <c r="T73" s="257"/>
      <c r="U73" s="257"/>
      <c r="V73" s="257"/>
      <c r="W73" s="257"/>
      <c r="X73" s="257"/>
      <c r="Y73" s="257"/>
      <c r="Z73" s="257"/>
      <c r="AA73" s="257"/>
      <c r="AB73" s="257"/>
      <c r="AC73" s="257"/>
      <c r="AD73" s="257"/>
      <c r="AE73" s="257"/>
      <c r="AF73" s="257"/>
      <c r="AG73" s="257"/>
      <c r="AH73" s="257"/>
      <c r="AI73" s="257"/>
      <c r="AJ73" s="257"/>
      <c r="AK73" s="257"/>
      <c r="AL73" s="257"/>
      <c r="AM73" s="257"/>
      <c r="AN73" s="257"/>
      <c r="AO73" s="258"/>
    </row>
    <row r="74" spans="1:41" ht="16.5">
      <c r="A74" s="255"/>
      <c r="B74" s="256"/>
      <c r="C74" s="256"/>
      <c r="D74" s="256"/>
      <c r="E74" s="256"/>
      <c r="F74" s="256"/>
      <c r="G74" s="256"/>
      <c r="H74" s="257"/>
      <c r="I74" s="257"/>
      <c r="J74" s="257"/>
      <c r="K74" s="257"/>
      <c r="L74" s="257"/>
      <c r="M74" s="257"/>
      <c r="N74" s="257"/>
      <c r="O74" s="257"/>
      <c r="P74" s="257"/>
      <c r="Q74" s="257"/>
      <c r="R74" s="257"/>
      <c r="S74" s="257"/>
      <c r="T74" s="257"/>
      <c r="U74" s="257"/>
      <c r="V74" s="257"/>
      <c r="W74" s="257"/>
      <c r="X74" s="257"/>
      <c r="Y74" s="257"/>
      <c r="Z74" s="257"/>
      <c r="AA74" s="257"/>
      <c r="AB74" s="257"/>
      <c r="AC74" s="257"/>
      <c r="AD74" s="257"/>
      <c r="AE74" s="257"/>
      <c r="AF74" s="257"/>
      <c r="AG74" s="257"/>
      <c r="AH74" s="257"/>
      <c r="AI74" s="257"/>
      <c r="AJ74" s="257"/>
      <c r="AK74" s="257"/>
      <c r="AL74" s="257"/>
      <c r="AM74" s="257"/>
      <c r="AN74" s="257"/>
      <c r="AO74" s="258"/>
    </row>
    <row r="75" spans="1:41" ht="16.5">
      <c r="A75" s="255"/>
      <c r="B75" s="256"/>
      <c r="C75" s="256"/>
      <c r="D75" s="256"/>
      <c r="E75" s="256"/>
      <c r="F75" s="256"/>
      <c r="G75" s="256"/>
      <c r="H75" s="257"/>
      <c r="I75" s="257"/>
      <c r="J75" s="257"/>
      <c r="K75" s="257"/>
      <c r="L75" s="257"/>
      <c r="M75" s="257"/>
      <c r="N75" s="257"/>
      <c r="O75" s="257"/>
      <c r="P75" s="257"/>
      <c r="Q75" s="257"/>
      <c r="R75" s="257"/>
      <c r="S75" s="257"/>
      <c r="T75" s="257"/>
      <c r="U75" s="257"/>
      <c r="V75" s="257"/>
      <c r="W75" s="257"/>
      <c r="X75" s="257"/>
      <c r="Y75" s="257"/>
      <c r="Z75" s="257"/>
      <c r="AA75" s="257"/>
      <c r="AB75" s="257"/>
      <c r="AC75" s="257"/>
      <c r="AD75" s="257"/>
      <c r="AE75" s="257"/>
      <c r="AF75" s="257"/>
      <c r="AG75" s="257"/>
      <c r="AH75" s="257"/>
      <c r="AI75" s="257"/>
      <c r="AJ75" s="257"/>
      <c r="AK75" s="257"/>
      <c r="AL75" s="257"/>
      <c r="AM75" s="257"/>
      <c r="AN75" s="257"/>
      <c r="AO75" s="258"/>
    </row>
    <row r="76" spans="1:41" ht="16.5">
      <c r="A76" s="255"/>
      <c r="B76" s="256"/>
      <c r="C76" s="256"/>
      <c r="D76" s="256"/>
      <c r="E76" s="256"/>
      <c r="F76" s="256"/>
      <c r="G76" s="256"/>
      <c r="H76" s="257"/>
      <c r="I76" s="257"/>
      <c r="J76" s="257"/>
      <c r="K76" s="257"/>
      <c r="L76" s="257"/>
      <c r="M76" s="257"/>
      <c r="N76" s="257"/>
      <c r="O76" s="257"/>
      <c r="P76" s="257"/>
      <c r="Q76" s="257"/>
      <c r="R76" s="257"/>
      <c r="S76" s="257"/>
      <c r="T76" s="257"/>
      <c r="U76" s="257"/>
      <c r="V76" s="257"/>
      <c r="W76" s="257"/>
      <c r="X76" s="257"/>
      <c r="Y76" s="257"/>
      <c r="Z76" s="257"/>
      <c r="AA76" s="257"/>
      <c r="AB76" s="257"/>
      <c r="AC76" s="257"/>
      <c r="AD76" s="257"/>
      <c r="AE76" s="257"/>
      <c r="AF76" s="257"/>
      <c r="AG76" s="257"/>
      <c r="AH76" s="257"/>
      <c r="AI76" s="257"/>
      <c r="AJ76" s="257"/>
      <c r="AK76" s="257"/>
      <c r="AL76" s="257"/>
      <c r="AM76" s="257"/>
      <c r="AN76" s="257"/>
      <c r="AO76" s="258"/>
    </row>
    <row r="77" spans="1:41" ht="16.5">
      <c r="A77" s="255"/>
      <c r="B77" s="256"/>
      <c r="C77" s="256"/>
      <c r="D77" s="256"/>
      <c r="E77" s="256"/>
      <c r="F77" s="256"/>
      <c r="G77" s="256"/>
      <c r="H77" s="257"/>
      <c r="I77" s="257"/>
      <c r="J77" s="257"/>
      <c r="K77" s="257"/>
      <c r="L77" s="257"/>
      <c r="M77" s="257"/>
      <c r="N77" s="257"/>
      <c r="O77" s="257"/>
      <c r="P77" s="257"/>
      <c r="Q77" s="257"/>
      <c r="R77" s="257"/>
      <c r="S77" s="257"/>
      <c r="T77" s="257"/>
      <c r="U77" s="257"/>
      <c r="V77" s="257"/>
      <c r="W77" s="257"/>
      <c r="X77" s="257"/>
      <c r="Y77" s="257"/>
      <c r="Z77" s="257"/>
      <c r="AA77" s="257"/>
      <c r="AB77" s="257"/>
      <c r="AC77" s="257"/>
      <c r="AD77" s="257"/>
      <c r="AE77" s="257"/>
      <c r="AF77" s="257"/>
      <c r="AG77" s="257"/>
      <c r="AH77" s="257"/>
      <c r="AI77" s="257"/>
      <c r="AJ77" s="257"/>
      <c r="AK77" s="257"/>
      <c r="AL77" s="257"/>
      <c r="AM77" s="257"/>
      <c r="AN77" s="257"/>
      <c r="AO77" s="258"/>
    </row>
    <row r="78" spans="1:41" ht="16.5">
      <c r="A78" s="255"/>
      <c r="B78" s="256"/>
      <c r="C78" s="256"/>
      <c r="D78" s="256"/>
      <c r="E78" s="256"/>
      <c r="F78" s="256"/>
      <c r="G78" s="256"/>
      <c r="H78" s="257"/>
      <c r="I78" s="257"/>
      <c r="J78" s="257"/>
      <c r="K78" s="257"/>
      <c r="L78" s="257"/>
      <c r="M78" s="257"/>
      <c r="N78" s="257"/>
      <c r="O78" s="257"/>
      <c r="P78" s="257"/>
      <c r="Q78" s="257"/>
      <c r="R78" s="257"/>
      <c r="S78" s="257"/>
      <c r="T78" s="257"/>
      <c r="U78" s="257"/>
      <c r="V78" s="257"/>
      <c r="W78" s="257"/>
      <c r="X78" s="257"/>
      <c r="Y78" s="257"/>
      <c r="Z78" s="257"/>
      <c r="AA78" s="257"/>
      <c r="AB78" s="257"/>
      <c r="AC78" s="257"/>
      <c r="AD78" s="257"/>
      <c r="AE78" s="257"/>
      <c r="AF78" s="257"/>
      <c r="AG78" s="257"/>
      <c r="AH78" s="257"/>
      <c r="AI78" s="257"/>
      <c r="AJ78" s="257"/>
      <c r="AK78" s="257"/>
      <c r="AL78" s="257"/>
      <c r="AM78" s="257"/>
      <c r="AN78" s="257"/>
      <c r="AO78" s="258"/>
    </row>
    <row r="79" spans="1:41" ht="16.5">
      <c r="A79" s="255"/>
      <c r="B79" s="256"/>
      <c r="C79" s="256"/>
      <c r="D79" s="256"/>
      <c r="E79" s="256"/>
      <c r="F79" s="256"/>
      <c r="G79" s="256"/>
      <c r="H79" s="257"/>
      <c r="I79" s="257"/>
      <c r="J79" s="257"/>
      <c r="K79" s="257"/>
      <c r="L79" s="257"/>
      <c r="M79" s="257"/>
      <c r="N79" s="257"/>
      <c r="O79" s="257"/>
      <c r="P79" s="257"/>
      <c r="Q79" s="257"/>
      <c r="R79" s="257"/>
      <c r="S79" s="257"/>
      <c r="T79" s="257"/>
      <c r="U79" s="257"/>
      <c r="V79" s="257"/>
      <c r="W79" s="257"/>
      <c r="X79" s="257"/>
      <c r="Y79" s="257"/>
      <c r="Z79" s="257"/>
      <c r="AA79" s="257"/>
      <c r="AB79" s="257"/>
      <c r="AC79" s="257"/>
      <c r="AD79" s="257"/>
      <c r="AE79" s="257"/>
      <c r="AF79" s="257"/>
      <c r="AG79" s="257"/>
      <c r="AH79" s="257"/>
      <c r="AI79" s="257"/>
      <c r="AJ79" s="257"/>
      <c r="AK79" s="257"/>
      <c r="AL79" s="257"/>
      <c r="AM79" s="257"/>
      <c r="AN79" s="257"/>
      <c r="AO79" s="258"/>
    </row>
    <row r="80" spans="1:41" ht="16.5">
      <c r="A80" s="255"/>
      <c r="B80" s="256"/>
      <c r="C80" s="256"/>
      <c r="D80" s="256"/>
      <c r="E80" s="256"/>
      <c r="F80" s="256"/>
      <c r="G80" s="256"/>
      <c r="H80" s="257"/>
      <c r="I80" s="257"/>
      <c r="J80" s="257"/>
      <c r="K80" s="257"/>
      <c r="L80" s="257"/>
      <c r="M80" s="257"/>
      <c r="N80" s="257"/>
      <c r="O80" s="257"/>
      <c r="P80" s="257"/>
      <c r="Q80" s="257"/>
      <c r="R80" s="257"/>
      <c r="S80" s="257"/>
      <c r="T80" s="257"/>
      <c r="U80" s="257"/>
      <c r="V80" s="257"/>
      <c r="W80" s="257"/>
      <c r="X80" s="257"/>
      <c r="Y80" s="257"/>
      <c r="Z80" s="257"/>
      <c r="AA80" s="257"/>
      <c r="AB80" s="257"/>
      <c r="AC80" s="257"/>
      <c r="AD80" s="257"/>
      <c r="AE80" s="257"/>
      <c r="AF80" s="257"/>
      <c r="AG80" s="257"/>
      <c r="AH80" s="257"/>
      <c r="AI80" s="257"/>
      <c r="AJ80" s="257"/>
      <c r="AK80" s="257"/>
      <c r="AL80" s="257"/>
      <c r="AM80" s="257"/>
      <c r="AN80" s="257"/>
      <c r="AO80" s="258"/>
    </row>
    <row r="81" spans="1:41" ht="16.5">
      <c r="A81" s="255"/>
      <c r="B81" s="256"/>
      <c r="C81" s="256"/>
      <c r="D81" s="256"/>
      <c r="E81" s="256"/>
      <c r="F81" s="256"/>
      <c r="G81" s="256"/>
      <c r="H81" s="257"/>
      <c r="I81" s="257"/>
      <c r="J81" s="257"/>
      <c r="K81" s="257"/>
      <c r="L81" s="257"/>
      <c r="M81" s="257"/>
      <c r="N81" s="257"/>
      <c r="O81" s="257"/>
      <c r="P81" s="257"/>
      <c r="Q81" s="257"/>
      <c r="R81" s="257"/>
      <c r="S81" s="257"/>
      <c r="T81" s="257"/>
      <c r="U81" s="257"/>
      <c r="V81" s="257"/>
      <c r="W81" s="257"/>
      <c r="X81" s="257"/>
      <c r="Y81" s="257"/>
      <c r="Z81" s="257"/>
      <c r="AA81" s="257"/>
      <c r="AB81" s="257"/>
      <c r="AC81" s="257"/>
      <c r="AD81" s="257"/>
      <c r="AE81" s="257"/>
      <c r="AF81" s="257"/>
      <c r="AG81" s="257"/>
      <c r="AH81" s="257"/>
      <c r="AI81" s="257"/>
      <c r="AJ81" s="257"/>
      <c r="AK81" s="257"/>
      <c r="AL81" s="257"/>
      <c r="AM81" s="257"/>
      <c r="AN81" s="257"/>
      <c r="AO81" s="258"/>
    </row>
    <row r="82" spans="1:41" ht="12.75" customHeight="1">
      <c r="A82" s="259"/>
      <c r="B82" s="260"/>
      <c r="C82" s="260"/>
      <c r="D82" s="260"/>
      <c r="E82" s="260"/>
      <c r="F82" s="260"/>
      <c r="G82" s="260"/>
      <c r="H82" s="257"/>
      <c r="I82" s="257"/>
      <c r="J82" s="257"/>
      <c r="K82" s="257"/>
      <c r="L82" s="257"/>
      <c r="M82" s="257"/>
      <c r="N82" s="257"/>
      <c r="O82" s="257"/>
      <c r="P82" s="257"/>
      <c r="Q82" s="257"/>
      <c r="R82" s="257"/>
      <c r="S82" s="257"/>
      <c r="T82" s="257"/>
      <c r="U82" s="257"/>
      <c r="V82" s="257"/>
      <c r="W82" s="257"/>
      <c r="X82" s="257"/>
      <c r="Y82" s="257"/>
      <c r="Z82" s="257"/>
      <c r="AA82" s="257"/>
      <c r="AB82" s="257"/>
      <c r="AC82" s="257"/>
      <c r="AD82" s="257"/>
      <c r="AE82" s="257"/>
      <c r="AF82" s="257"/>
      <c r="AG82" s="257"/>
      <c r="AH82" s="257"/>
      <c r="AI82" s="257"/>
      <c r="AJ82" s="257"/>
      <c r="AK82" s="257"/>
      <c r="AL82" s="257"/>
      <c r="AM82" s="257"/>
      <c r="AN82" s="257"/>
      <c r="AO82" s="261"/>
    </row>
    <row r="83" spans="1:41" ht="12.75" customHeight="1">
      <c r="A83" s="259"/>
      <c r="B83" s="260"/>
      <c r="C83" s="260"/>
      <c r="D83" s="260"/>
      <c r="E83" s="260"/>
      <c r="F83" s="260"/>
      <c r="G83" s="260"/>
      <c r="H83" s="257"/>
      <c r="I83" s="257"/>
      <c r="J83" s="257"/>
      <c r="K83" s="257"/>
      <c r="L83" s="257"/>
      <c r="M83" s="257"/>
      <c r="N83" s="257"/>
      <c r="O83" s="257"/>
      <c r="P83" s="257"/>
      <c r="Q83" s="257"/>
      <c r="R83" s="257"/>
      <c r="S83" s="257"/>
      <c r="T83" s="257"/>
      <c r="U83" s="257"/>
      <c r="V83" s="257"/>
      <c r="W83" s="257"/>
      <c r="X83" s="257"/>
      <c r="Y83" s="257"/>
      <c r="Z83" s="257"/>
      <c r="AA83" s="257"/>
      <c r="AB83" s="257"/>
      <c r="AC83" s="257"/>
      <c r="AD83" s="257"/>
      <c r="AE83" s="257"/>
      <c r="AF83" s="257"/>
      <c r="AG83" s="257"/>
      <c r="AH83" s="257"/>
      <c r="AI83" s="257"/>
      <c r="AJ83" s="257"/>
      <c r="AK83" s="257"/>
      <c r="AL83" s="257"/>
      <c r="AM83" s="257"/>
      <c r="AN83" s="257"/>
      <c r="AO83" s="261"/>
    </row>
    <row r="84" spans="1:41" ht="12.75" customHeight="1">
      <c r="A84" s="259"/>
      <c r="B84" s="260"/>
      <c r="C84" s="260"/>
      <c r="D84" s="260"/>
      <c r="E84" s="260"/>
      <c r="F84" s="260"/>
      <c r="G84" s="260"/>
      <c r="H84" s="257"/>
      <c r="I84" s="257"/>
      <c r="J84" s="257"/>
      <c r="K84" s="257"/>
      <c r="L84" s="257"/>
      <c r="M84" s="257"/>
      <c r="N84" s="257"/>
      <c r="O84" s="257"/>
      <c r="P84" s="257"/>
      <c r="Q84" s="257"/>
      <c r="R84" s="257"/>
      <c r="S84" s="257"/>
      <c r="T84" s="257"/>
      <c r="U84" s="257"/>
      <c r="V84" s="257"/>
      <c r="W84" s="257"/>
      <c r="X84" s="257"/>
      <c r="Y84" s="257"/>
      <c r="Z84" s="257"/>
      <c r="AA84" s="257"/>
      <c r="AB84" s="257"/>
      <c r="AC84" s="257"/>
      <c r="AD84" s="257"/>
      <c r="AE84" s="257"/>
      <c r="AF84" s="257"/>
      <c r="AG84" s="257"/>
      <c r="AH84" s="257"/>
      <c r="AI84" s="257"/>
      <c r="AJ84" s="257"/>
      <c r="AK84" s="257"/>
      <c r="AL84" s="257"/>
      <c r="AM84" s="257"/>
      <c r="AN84" s="257"/>
      <c r="AO84" s="261"/>
    </row>
    <row r="85" spans="1:41" ht="12.75" customHeight="1">
      <c r="A85" s="259"/>
      <c r="B85" s="260"/>
      <c r="C85" s="260"/>
      <c r="D85" s="260"/>
      <c r="E85" s="260"/>
      <c r="F85" s="260"/>
      <c r="G85" s="260"/>
      <c r="H85" s="257"/>
      <c r="I85" s="257"/>
      <c r="J85" s="257"/>
      <c r="K85" s="257"/>
      <c r="L85" s="257"/>
      <c r="M85" s="257"/>
      <c r="N85" s="257"/>
      <c r="O85" s="257"/>
      <c r="P85" s="257"/>
      <c r="Q85" s="257"/>
      <c r="R85" s="257"/>
      <c r="S85" s="257"/>
      <c r="T85" s="257"/>
      <c r="U85" s="257"/>
      <c r="V85" s="257"/>
      <c r="W85" s="257"/>
      <c r="X85" s="257"/>
      <c r="Y85" s="257"/>
      <c r="Z85" s="257"/>
      <c r="AA85" s="257"/>
      <c r="AB85" s="257"/>
      <c r="AC85" s="257"/>
      <c r="AD85" s="257"/>
      <c r="AE85" s="257"/>
      <c r="AF85" s="257"/>
      <c r="AG85" s="257"/>
      <c r="AH85" s="257"/>
      <c r="AI85" s="257"/>
      <c r="AJ85" s="257"/>
      <c r="AK85" s="257"/>
      <c r="AL85" s="257"/>
      <c r="AM85" s="257"/>
      <c r="AN85" s="257"/>
      <c r="AO85" s="261"/>
    </row>
    <row r="86" spans="1:41" ht="12.75" customHeight="1">
      <c r="A86" s="259"/>
      <c r="B86" s="260"/>
      <c r="C86" s="260"/>
      <c r="D86" s="260"/>
      <c r="E86" s="260"/>
      <c r="F86" s="260"/>
      <c r="G86" s="260"/>
      <c r="H86" s="257"/>
      <c r="I86" s="257"/>
      <c r="J86" s="257"/>
      <c r="K86" s="257"/>
      <c r="L86" s="257"/>
      <c r="M86" s="257"/>
      <c r="N86" s="257"/>
      <c r="O86" s="257"/>
      <c r="P86" s="257"/>
      <c r="Q86" s="257"/>
      <c r="R86" s="257"/>
      <c r="S86" s="257"/>
      <c r="T86" s="257"/>
      <c r="U86" s="257"/>
      <c r="V86" s="257"/>
      <c r="W86" s="257"/>
      <c r="X86" s="257"/>
      <c r="Y86" s="257"/>
      <c r="Z86" s="257"/>
      <c r="AA86" s="257"/>
      <c r="AB86" s="257"/>
      <c r="AC86" s="257"/>
      <c r="AD86" s="257"/>
      <c r="AE86" s="257"/>
      <c r="AF86" s="257"/>
      <c r="AG86" s="257"/>
      <c r="AH86" s="257"/>
      <c r="AI86" s="257"/>
      <c r="AJ86" s="257"/>
      <c r="AK86" s="257"/>
      <c r="AL86" s="257"/>
      <c r="AM86" s="257"/>
      <c r="AN86" s="257"/>
      <c r="AO86" s="261"/>
    </row>
    <row r="87" spans="1:41" ht="12.75" customHeight="1">
      <c r="A87" s="259"/>
      <c r="B87" s="260"/>
      <c r="C87" s="260"/>
      <c r="D87" s="260"/>
      <c r="E87" s="260"/>
      <c r="F87" s="260"/>
      <c r="G87" s="260"/>
      <c r="H87" s="257"/>
      <c r="I87" s="257"/>
      <c r="J87" s="257"/>
      <c r="K87" s="257"/>
      <c r="L87" s="257"/>
      <c r="M87" s="257"/>
      <c r="N87" s="257"/>
      <c r="O87" s="257"/>
      <c r="P87" s="257"/>
      <c r="Q87" s="257"/>
      <c r="R87" s="257"/>
      <c r="S87" s="257"/>
      <c r="T87" s="257"/>
      <c r="U87" s="257"/>
      <c r="V87" s="257"/>
      <c r="W87" s="257"/>
      <c r="X87" s="257"/>
      <c r="Y87" s="257"/>
      <c r="Z87" s="257"/>
      <c r="AA87" s="257"/>
      <c r="AB87" s="257"/>
      <c r="AC87" s="257"/>
      <c r="AD87" s="257"/>
      <c r="AE87" s="257"/>
      <c r="AF87" s="257"/>
      <c r="AG87" s="257"/>
      <c r="AH87" s="257"/>
      <c r="AI87" s="257"/>
      <c r="AJ87" s="257"/>
      <c r="AK87" s="257"/>
      <c r="AL87" s="257"/>
      <c r="AM87" s="257"/>
      <c r="AN87" s="257"/>
      <c r="AO87" s="261"/>
    </row>
    <row r="88" spans="1:41" ht="12.75" customHeight="1">
      <c r="A88" s="259"/>
      <c r="B88" s="260"/>
      <c r="C88" s="260"/>
      <c r="D88" s="260"/>
      <c r="E88" s="260"/>
      <c r="F88" s="260"/>
      <c r="G88" s="260"/>
      <c r="H88" s="257"/>
      <c r="I88" s="257"/>
      <c r="J88" s="257"/>
      <c r="K88" s="257"/>
      <c r="L88" s="257"/>
      <c r="M88" s="257"/>
      <c r="N88" s="257"/>
      <c r="O88" s="257"/>
      <c r="P88" s="257"/>
      <c r="Q88" s="257"/>
      <c r="R88" s="257"/>
      <c r="S88" s="257"/>
      <c r="T88" s="257"/>
      <c r="U88" s="257"/>
      <c r="V88" s="257"/>
      <c r="W88" s="257"/>
      <c r="X88" s="257"/>
      <c r="Y88" s="257"/>
      <c r="Z88" s="257"/>
      <c r="AA88" s="257"/>
      <c r="AB88" s="257"/>
      <c r="AC88" s="257"/>
      <c r="AD88" s="257"/>
      <c r="AE88" s="257"/>
      <c r="AF88" s="257"/>
      <c r="AG88" s="257"/>
      <c r="AH88" s="257"/>
      <c r="AI88" s="257"/>
      <c r="AJ88" s="257"/>
      <c r="AK88" s="257"/>
      <c r="AL88" s="257"/>
      <c r="AM88" s="257"/>
      <c r="AN88" s="257"/>
      <c r="AO88" s="261"/>
    </row>
    <row r="89" spans="1:41" ht="12.75" customHeight="1">
      <c r="A89" s="259"/>
      <c r="B89" s="260"/>
      <c r="C89" s="260"/>
      <c r="D89" s="260"/>
      <c r="E89" s="260"/>
      <c r="F89" s="260"/>
      <c r="G89" s="260"/>
      <c r="H89" s="257"/>
      <c r="I89" s="257"/>
      <c r="J89" s="257"/>
      <c r="K89" s="257"/>
      <c r="L89" s="257"/>
      <c r="M89" s="257"/>
      <c r="N89" s="257"/>
      <c r="O89" s="257"/>
      <c r="P89" s="257"/>
      <c r="Q89" s="257"/>
      <c r="R89" s="257"/>
      <c r="S89" s="257"/>
      <c r="T89" s="257"/>
      <c r="U89" s="257"/>
      <c r="V89" s="257"/>
      <c r="W89" s="257"/>
      <c r="X89" s="257"/>
      <c r="Y89" s="257"/>
      <c r="Z89" s="257"/>
      <c r="AA89" s="257"/>
      <c r="AB89" s="257"/>
      <c r="AC89" s="257"/>
      <c r="AD89" s="257"/>
      <c r="AE89" s="257"/>
      <c r="AF89" s="257"/>
      <c r="AG89" s="257"/>
      <c r="AH89" s="257"/>
      <c r="AI89" s="257"/>
      <c r="AJ89" s="257"/>
      <c r="AK89" s="257"/>
      <c r="AL89" s="257"/>
      <c r="AM89" s="257"/>
      <c r="AN89" s="257"/>
      <c r="AO89" s="261"/>
    </row>
    <row r="90" spans="1:41" ht="12.75" customHeight="1">
      <c r="A90" s="259"/>
      <c r="B90" s="260"/>
      <c r="C90" s="260"/>
      <c r="D90" s="260"/>
      <c r="E90" s="260"/>
      <c r="F90" s="260"/>
      <c r="G90" s="260"/>
      <c r="H90" s="257"/>
      <c r="I90" s="257"/>
      <c r="J90" s="257"/>
      <c r="K90" s="257"/>
      <c r="L90" s="257"/>
      <c r="M90" s="257"/>
      <c r="N90" s="257"/>
      <c r="O90" s="257"/>
      <c r="P90" s="257"/>
      <c r="Q90" s="257"/>
      <c r="R90" s="257"/>
      <c r="S90" s="257"/>
      <c r="T90" s="257"/>
      <c r="U90" s="257"/>
      <c r="V90" s="257"/>
      <c r="W90" s="257"/>
      <c r="X90" s="257"/>
      <c r="Y90" s="257"/>
      <c r="Z90" s="257"/>
      <c r="AA90" s="257"/>
      <c r="AB90" s="257"/>
      <c r="AC90" s="257"/>
      <c r="AD90" s="257"/>
      <c r="AE90" s="257"/>
      <c r="AF90" s="257"/>
      <c r="AG90" s="257"/>
      <c r="AH90" s="257"/>
      <c r="AI90" s="257"/>
      <c r="AJ90" s="257"/>
      <c r="AK90" s="257"/>
      <c r="AL90" s="257"/>
      <c r="AM90" s="257"/>
      <c r="AN90" s="257"/>
      <c r="AO90" s="261"/>
    </row>
    <row r="91" spans="1:41" ht="12.75" customHeight="1">
      <c r="A91" s="259"/>
      <c r="B91" s="260"/>
      <c r="C91" s="260"/>
      <c r="D91" s="260"/>
      <c r="E91" s="260"/>
      <c r="F91" s="260"/>
      <c r="G91" s="260"/>
      <c r="H91" s="257"/>
      <c r="I91" s="257"/>
      <c r="J91" s="257"/>
      <c r="K91" s="257"/>
      <c r="L91" s="257"/>
      <c r="M91" s="257"/>
      <c r="N91" s="257"/>
      <c r="O91" s="257"/>
      <c r="P91" s="257"/>
      <c r="Q91" s="257"/>
      <c r="R91" s="257"/>
      <c r="S91" s="257"/>
      <c r="T91" s="257"/>
      <c r="U91" s="257"/>
      <c r="V91" s="257"/>
      <c r="W91" s="257"/>
      <c r="X91" s="257"/>
      <c r="Y91" s="257"/>
      <c r="Z91" s="257"/>
      <c r="AA91" s="257"/>
      <c r="AB91" s="257"/>
      <c r="AC91" s="257"/>
      <c r="AD91" s="257"/>
      <c r="AE91" s="257"/>
      <c r="AF91" s="257"/>
      <c r="AG91" s="257"/>
      <c r="AH91" s="257"/>
      <c r="AI91" s="257"/>
      <c r="AJ91" s="257"/>
      <c r="AK91" s="257"/>
      <c r="AL91" s="257"/>
      <c r="AM91" s="257"/>
      <c r="AN91" s="257"/>
      <c r="AO91" s="261"/>
    </row>
    <row r="92" spans="1:41" ht="12.75" customHeight="1" thickBot="1">
      <c r="A92" s="259"/>
      <c r="B92" s="260"/>
      <c r="C92" s="260"/>
      <c r="D92" s="260"/>
      <c r="E92" s="260"/>
      <c r="F92" s="260"/>
      <c r="G92" s="260"/>
      <c r="H92" s="257"/>
      <c r="I92" s="257"/>
      <c r="J92" s="257"/>
      <c r="K92" s="257"/>
      <c r="L92" s="257"/>
      <c r="M92" s="257"/>
      <c r="N92" s="257"/>
      <c r="O92" s="257"/>
      <c r="P92" s="257"/>
      <c r="Q92" s="257"/>
      <c r="R92" s="257"/>
      <c r="S92" s="257"/>
      <c r="T92" s="257"/>
      <c r="U92" s="257"/>
      <c r="V92" s="257"/>
      <c r="W92" s="257"/>
      <c r="X92" s="257"/>
      <c r="Y92" s="257"/>
      <c r="Z92" s="257"/>
      <c r="AA92" s="257"/>
      <c r="AB92" s="257"/>
      <c r="AC92" s="257"/>
      <c r="AD92" s="257"/>
      <c r="AE92" s="257"/>
      <c r="AF92" s="257"/>
      <c r="AG92" s="257"/>
      <c r="AH92" s="257"/>
      <c r="AI92" s="257"/>
      <c r="AJ92" s="257"/>
      <c r="AK92" s="257"/>
      <c r="AL92" s="257"/>
      <c r="AM92" s="257"/>
      <c r="AN92" s="257"/>
      <c r="AO92" s="261"/>
    </row>
    <row r="93" spans="1:41" ht="30" customHeight="1">
      <c r="A93" s="431" t="s">
        <v>268</v>
      </c>
      <c r="B93" s="432"/>
      <c r="C93" s="432"/>
      <c r="D93" s="432"/>
      <c r="E93" s="432"/>
      <c r="F93" s="432"/>
      <c r="G93" s="432"/>
      <c r="H93" s="432"/>
      <c r="I93" s="432"/>
      <c r="J93" s="432"/>
      <c r="K93" s="432"/>
      <c r="L93" s="432"/>
      <c r="M93" s="432"/>
      <c r="N93" s="432"/>
      <c r="O93" s="432"/>
      <c r="P93" s="432"/>
      <c r="Q93" s="432"/>
      <c r="R93" s="432"/>
      <c r="S93" s="432"/>
      <c r="T93" s="432"/>
      <c r="U93" s="432"/>
      <c r="V93" s="432"/>
      <c r="W93" s="432"/>
      <c r="X93" s="432"/>
      <c r="Y93" s="432"/>
      <c r="Z93" s="432"/>
      <c r="AA93" s="432"/>
      <c r="AB93" s="432"/>
      <c r="AC93" s="432"/>
      <c r="AD93" s="432"/>
      <c r="AE93" s="432"/>
      <c r="AF93" s="432"/>
      <c r="AG93" s="432"/>
      <c r="AH93" s="432"/>
      <c r="AI93" s="432"/>
      <c r="AJ93" s="432"/>
      <c r="AK93" s="432"/>
      <c r="AL93" s="432"/>
      <c r="AM93" s="432"/>
      <c r="AN93" s="432"/>
      <c r="AO93" s="433"/>
    </row>
    <row r="94" spans="1:41" ht="16.5">
      <c r="A94" s="255"/>
      <c r="B94" s="256"/>
      <c r="C94" s="256"/>
      <c r="D94" s="256"/>
      <c r="E94" s="256"/>
      <c r="F94" s="256"/>
      <c r="G94" s="256"/>
      <c r="H94" s="257"/>
      <c r="I94" s="257"/>
      <c r="J94" s="257"/>
      <c r="K94" s="257"/>
      <c r="L94" s="257"/>
      <c r="M94" s="257"/>
      <c r="N94" s="257"/>
      <c r="O94" s="257"/>
      <c r="P94" s="257"/>
      <c r="Q94" s="257"/>
      <c r="R94" s="257"/>
      <c r="S94" s="257"/>
      <c r="T94" s="257"/>
      <c r="U94" s="257"/>
      <c r="V94" s="257"/>
      <c r="W94" s="257"/>
      <c r="X94" s="257"/>
      <c r="Y94" s="257"/>
      <c r="Z94" s="257"/>
      <c r="AA94" s="257"/>
      <c r="AB94" s="257"/>
      <c r="AC94" s="257"/>
      <c r="AD94" s="257"/>
      <c r="AE94" s="257"/>
      <c r="AF94" s="257"/>
      <c r="AG94" s="257"/>
      <c r="AH94" s="257"/>
      <c r="AI94" s="257"/>
      <c r="AJ94" s="257"/>
      <c r="AK94" s="257"/>
      <c r="AL94" s="257"/>
      <c r="AM94" s="257"/>
      <c r="AN94" s="257"/>
      <c r="AO94" s="258"/>
    </row>
    <row r="95" spans="1:41" ht="16.5">
      <c r="A95" s="255"/>
      <c r="B95" s="256"/>
      <c r="C95" s="256"/>
      <c r="D95" s="256"/>
      <c r="E95" s="256"/>
      <c r="F95" s="256"/>
      <c r="G95" s="256"/>
      <c r="H95" s="257"/>
      <c r="I95" s="257"/>
      <c r="J95" s="257"/>
      <c r="K95" s="257"/>
      <c r="L95" s="257"/>
      <c r="M95" s="257"/>
      <c r="N95" s="257"/>
      <c r="O95" s="257"/>
      <c r="P95" s="257"/>
      <c r="Q95" s="257"/>
      <c r="R95" s="257"/>
      <c r="S95" s="257"/>
      <c r="T95" s="257"/>
      <c r="U95" s="257"/>
      <c r="V95" s="257"/>
      <c r="W95" s="257"/>
      <c r="X95" s="257"/>
      <c r="Y95" s="257"/>
      <c r="Z95" s="257"/>
      <c r="AA95" s="257"/>
      <c r="AB95" s="257"/>
      <c r="AC95" s="257"/>
      <c r="AD95" s="257"/>
      <c r="AE95" s="257"/>
      <c r="AF95" s="257"/>
      <c r="AG95" s="257"/>
      <c r="AH95" s="257"/>
      <c r="AI95" s="257"/>
      <c r="AJ95" s="257"/>
      <c r="AK95" s="257"/>
      <c r="AL95" s="257"/>
      <c r="AM95" s="257"/>
      <c r="AN95" s="257"/>
      <c r="AO95" s="258"/>
    </row>
    <row r="96" spans="1:41" ht="16.5">
      <c r="A96" s="255"/>
      <c r="B96" s="256"/>
      <c r="C96" s="256"/>
      <c r="D96" s="256"/>
      <c r="E96" s="256"/>
      <c r="F96" s="256"/>
      <c r="G96" s="256"/>
      <c r="H96" s="257"/>
      <c r="I96" s="257"/>
      <c r="J96" s="257"/>
      <c r="K96" s="257"/>
      <c r="L96" s="257"/>
      <c r="M96" s="257"/>
      <c r="N96" s="257"/>
      <c r="O96" s="257"/>
      <c r="P96" s="257"/>
      <c r="Q96" s="257"/>
      <c r="R96" s="257"/>
      <c r="S96" s="257"/>
      <c r="T96" s="257"/>
      <c r="U96" s="257"/>
      <c r="V96" s="257"/>
      <c r="W96" s="257"/>
      <c r="X96" s="257"/>
      <c r="Y96" s="257"/>
      <c r="Z96" s="257"/>
      <c r="AA96" s="257"/>
      <c r="AB96" s="257"/>
      <c r="AC96" s="257"/>
      <c r="AD96" s="257"/>
      <c r="AE96" s="257"/>
      <c r="AF96" s="257"/>
      <c r="AG96" s="257"/>
      <c r="AH96" s="257"/>
      <c r="AI96" s="257"/>
      <c r="AJ96" s="257"/>
      <c r="AK96" s="257"/>
      <c r="AL96" s="257"/>
      <c r="AM96" s="257"/>
      <c r="AN96" s="257"/>
      <c r="AO96" s="258"/>
    </row>
    <row r="97" spans="1:41" ht="16.5">
      <c r="A97" s="255"/>
      <c r="B97" s="256"/>
      <c r="C97" s="256"/>
      <c r="D97" s="256"/>
      <c r="E97" s="256"/>
      <c r="F97" s="256"/>
      <c r="G97" s="256"/>
      <c r="H97" s="257"/>
      <c r="I97" s="257"/>
      <c r="J97" s="257"/>
      <c r="K97" s="257"/>
      <c r="L97" s="257"/>
      <c r="M97" s="257"/>
      <c r="N97" s="257"/>
      <c r="O97" s="257"/>
      <c r="P97" s="257"/>
      <c r="Q97" s="257"/>
      <c r="R97" s="257"/>
      <c r="S97" s="257"/>
      <c r="T97" s="257"/>
      <c r="U97" s="257"/>
      <c r="V97" s="257"/>
      <c r="W97" s="257"/>
      <c r="X97" s="257"/>
      <c r="Y97" s="257"/>
      <c r="Z97" s="257"/>
      <c r="AA97" s="257"/>
      <c r="AB97" s="257"/>
      <c r="AC97" s="257"/>
      <c r="AD97" s="257"/>
      <c r="AE97" s="257"/>
      <c r="AF97" s="257"/>
      <c r="AG97" s="257"/>
      <c r="AH97" s="257"/>
      <c r="AI97" s="257"/>
      <c r="AJ97" s="257"/>
      <c r="AK97" s="257"/>
      <c r="AL97" s="257"/>
      <c r="AM97" s="257"/>
      <c r="AN97" s="257"/>
      <c r="AO97" s="258"/>
    </row>
    <row r="98" spans="1:41" ht="16.5">
      <c r="A98" s="255"/>
      <c r="B98" s="256"/>
      <c r="C98" s="256"/>
      <c r="D98" s="256"/>
      <c r="E98" s="256"/>
      <c r="F98" s="256"/>
      <c r="G98" s="256"/>
      <c r="H98" s="257"/>
      <c r="I98" s="257"/>
      <c r="J98" s="257"/>
      <c r="K98" s="257"/>
      <c r="L98" s="257"/>
      <c r="M98" s="257"/>
      <c r="N98" s="257"/>
      <c r="O98" s="257"/>
      <c r="P98" s="257"/>
      <c r="Q98" s="257"/>
      <c r="R98" s="257"/>
      <c r="S98" s="257"/>
      <c r="T98" s="257"/>
      <c r="U98" s="257"/>
      <c r="V98" s="257"/>
      <c r="W98" s="257"/>
      <c r="X98" s="257"/>
      <c r="Y98" s="257"/>
      <c r="Z98" s="257"/>
      <c r="AA98" s="257"/>
      <c r="AB98" s="257"/>
      <c r="AC98" s="257"/>
      <c r="AD98" s="257"/>
      <c r="AE98" s="257"/>
      <c r="AF98" s="257"/>
      <c r="AG98" s="257"/>
      <c r="AH98" s="257"/>
      <c r="AI98" s="257"/>
      <c r="AJ98" s="257"/>
      <c r="AK98" s="257"/>
      <c r="AL98" s="257"/>
      <c r="AM98" s="257"/>
      <c r="AN98" s="257"/>
      <c r="AO98" s="258"/>
    </row>
    <row r="99" spans="1:41" ht="16.5">
      <c r="A99" s="255"/>
      <c r="B99" s="256"/>
      <c r="C99" s="256"/>
      <c r="D99" s="256"/>
      <c r="E99" s="256"/>
      <c r="F99" s="256"/>
      <c r="G99" s="256"/>
      <c r="H99" s="257"/>
      <c r="I99" s="257"/>
      <c r="J99" s="257"/>
      <c r="K99" s="257"/>
      <c r="L99" s="257"/>
      <c r="M99" s="257"/>
      <c r="N99" s="257"/>
      <c r="O99" s="257"/>
      <c r="P99" s="257"/>
      <c r="Q99" s="257"/>
      <c r="R99" s="257"/>
      <c r="S99" s="257"/>
      <c r="T99" s="257"/>
      <c r="U99" s="257"/>
      <c r="V99" s="257"/>
      <c r="W99" s="257"/>
      <c r="X99" s="257"/>
      <c r="Y99" s="257"/>
      <c r="Z99" s="257"/>
      <c r="AA99" s="257"/>
      <c r="AB99" s="257"/>
      <c r="AC99" s="257"/>
      <c r="AD99" s="257"/>
      <c r="AE99" s="257"/>
      <c r="AF99" s="257"/>
      <c r="AG99" s="257"/>
      <c r="AH99" s="257"/>
      <c r="AI99" s="257"/>
      <c r="AJ99" s="257"/>
      <c r="AK99" s="257"/>
      <c r="AL99" s="257"/>
      <c r="AM99" s="257"/>
      <c r="AN99" s="257"/>
      <c r="AO99" s="258"/>
    </row>
    <row r="100" spans="1:41" ht="16.5">
      <c r="A100" s="255"/>
      <c r="B100" s="256"/>
      <c r="C100" s="256"/>
      <c r="D100" s="256"/>
      <c r="E100" s="256"/>
      <c r="F100" s="256"/>
      <c r="G100" s="256"/>
      <c r="H100" s="257"/>
      <c r="I100" s="257"/>
      <c r="J100" s="257"/>
      <c r="K100" s="257"/>
      <c r="L100" s="257"/>
      <c r="M100" s="257"/>
      <c r="N100" s="257"/>
      <c r="O100" s="257"/>
      <c r="P100" s="257"/>
      <c r="Q100" s="257"/>
      <c r="R100" s="257"/>
      <c r="S100" s="257"/>
      <c r="T100" s="257"/>
      <c r="U100" s="257"/>
      <c r="V100" s="257"/>
      <c r="W100" s="257"/>
      <c r="X100" s="257"/>
      <c r="Y100" s="257"/>
      <c r="Z100" s="257"/>
      <c r="AA100" s="257"/>
      <c r="AB100" s="257"/>
      <c r="AC100" s="257"/>
      <c r="AD100" s="257"/>
      <c r="AE100" s="257"/>
      <c r="AF100" s="257"/>
      <c r="AG100" s="257"/>
      <c r="AH100" s="257"/>
      <c r="AI100" s="257"/>
      <c r="AJ100" s="257"/>
      <c r="AK100" s="257"/>
      <c r="AL100" s="257"/>
      <c r="AM100" s="257"/>
      <c r="AN100" s="257"/>
      <c r="AO100" s="258"/>
    </row>
    <row r="101" spans="1:41" ht="16.5">
      <c r="A101" s="255"/>
      <c r="B101" s="256"/>
      <c r="C101" s="256"/>
      <c r="D101" s="256"/>
      <c r="E101" s="256"/>
      <c r="F101" s="256"/>
      <c r="G101" s="256"/>
      <c r="H101" s="257"/>
      <c r="I101" s="257"/>
      <c r="J101" s="257"/>
      <c r="K101" s="257"/>
      <c r="L101" s="257"/>
      <c r="M101" s="257"/>
      <c r="N101" s="257"/>
      <c r="O101" s="257"/>
      <c r="P101" s="257"/>
      <c r="Q101" s="257"/>
      <c r="R101" s="257"/>
      <c r="S101" s="257"/>
      <c r="T101" s="257"/>
      <c r="U101" s="257"/>
      <c r="V101" s="257"/>
      <c r="W101" s="257"/>
      <c r="X101" s="257"/>
      <c r="Y101" s="257"/>
      <c r="Z101" s="257"/>
      <c r="AA101" s="257"/>
      <c r="AB101" s="257"/>
      <c r="AC101" s="257"/>
      <c r="AD101" s="257"/>
      <c r="AE101" s="257"/>
      <c r="AF101" s="257"/>
      <c r="AG101" s="257"/>
      <c r="AH101" s="257"/>
      <c r="AI101" s="257"/>
      <c r="AJ101" s="257"/>
      <c r="AK101" s="257"/>
      <c r="AL101" s="257"/>
      <c r="AM101" s="257"/>
      <c r="AN101" s="257"/>
      <c r="AO101" s="258"/>
    </row>
    <row r="102" spans="1:41" ht="16.5">
      <c r="A102" s="255"/>
      <c r="B102" s="256"/>
      <c r="C102" s="256"/>
      <c r="D102" s="256"/>
      <c r="E102" s="256"/>
      <c r="F102" s="256"/>
      <c r="G102" s="256"/>
      <c r="H102" s="257"/>
      <c r="I102" s="257"/>
      <c r="J102" s="257"/>
      <c r="K102" s="257"/>
      <c r="L102" s="257"/>
      <c r="M102" s="257"/>
      <c r="N102" s="257"/>
      <c r="O102" s="257"/>
      <c r="P102" s="257"/>
      <c r="Q102" s="257"/>
      <c r="R102" s="257"/>
      <c r="S102" s="257"/>
      <c r="T102" s="257"/>
      <c r="U102" s="257"/>
      <c r="V102" s="257"/>
      <c r="W102" s="257"/>
      <c r="X102" s="257"/>
      <c r="Y102" s="257"/>
      <c r="Z102" s="257"/>
      <c r="AA102" s="257"/>
      <c r="AB102" s="257"/>
      <c r="AC102" s="257"/>
      <c r="AD102" s="257"/>
      <c r="AE102" s="257"/>
      <c r="AF102" s="257"/>
      <c r="AG102" s="257"/>
      <c r="AH102" s="257"/>
      <c r="AI102" s="257"/>
      <c r="AJ102" s="257"/>
      <c r="AK102" s="257"/>
      <c r="AL102" s="257"/>
      <c r="AM102" s="257"/>
      <c r="AN102" s="257"/>
      <c r="AO102" s="258"/>
    </row>
    <row r="103" spans="1:41" ht="16.5">
      <c r="A103" s="255"/>
      <c r="B103" s="256"/>
      <c r="C103" s="256"/>
      <c r="D103" s="256"/>
      <c r="E103" s="256"/>
      <c r="F103" s="256"/>
      <c r="G103" s="256"/>
      <c r="H103" s="257"/>
      <c r="I103" s="257"/>
      <c r="J103" s="257"/>
      <c r="K103" s="257"/>
      <c r="L103" s="257"/>
      <c r="M103" s="257"/>
      <c r="N103" s="257"/>
      <c r="O103" s="257"/>
      <c r="P103" s="257"/>
      <c r="Q103" s="257"/>
      <c r="R103" s="257"/>
      <c r="S103" s="257"/>
      <c r="T103" s="257"/>
      <c r="U103" s="257"/>
      <c r="V103" s="257"/>
      <c r="W103" s="257"/>
      <c r="X103" s="257"/>
      <c r="Y103" s="257"/>
      <c r="Z103" s="257"/>
      <c r="AA103" s="257"/>
      <c r="AB103" s="257"/>
      <c r="AC103" s="257"/>
      <c r="AD103" s="257"/>
      <c r="AE103" s="257"/>
      <c r="AF103" s="257"/>
      <c r="AG103" s="257"/>
      <c r="AH103" s="257"/>
      <c r="AI103" s="257"/>
      <c r="AJ103" s="257"/>
      <c r="AK103" s="257"/>
      <c r="AL103" s="257"/>
      <c r="AM103" s="257"/>
      <c r="AN103" s="257"/>
      <c r="AO103" s="258"/>
    </row>
    <row r="104" spans="1:41" ht="12.75" customHeight="1">
      <c r="A104" s="259"/>
      <c r="B104" s="260"/>
      <c r="C104" s="260"/>
      <c r="D104" s="260"/>
      <c r="E104" s="260"/>
      <c r="F104" s="260"/>
      <c r="G104" s="260"/>
      <c r="H104" s="257"/>
      <c r="I104" s="257"/>
      <c r="J104" s="257"/>
      <c r="K104" s="257"/>
      <c r="L104" s="257"/>
      <c r="M104" s="257"/>
      <c r="N104" s="257"/>
      <c r="O104" s="257"/>
      <c r="P104" s="257"/>
      <c r="Q104" s="257"/>
      <c r="R104" s="257"/>
      <c r="S104" s="257"/>
      <c r="T104" s="257"/>
      <c r="U104" s="257"/>
      <c r="V104" s="257"/>
      <c r="W104" s="257"/>
      <c r="X104" s="257"/>
      <c r="Y104" s="257"/>
      <c r="Z104" s="257"/>
      <c r="AA104" s="257"/>
      <c r="AB104" s="257"/>
      <c r="AC104" s="257"/>
      <c r="AD104" s="257"/>
      <c r="AE104" s="257"/>
      <c r="AF104" s="257"/>
      <c r="AG104" s="257"/>
      <c r="AH104" s="257"/>
      <c r="AI104" s="257"/>
      <c r="AJ104" s="257"/>
      <c r="AK104" s="257"/>
      <c r="AL104" s="257"/>
      <c r="AM104" s="257"/>
      <c r="AN104" s="257"/>
      <c r="AO104" s="261"/>
    </row>
    <row r="105" spans="1:41" ht="12.75" customHeight="1">
      <c r="A105" s="259"/>
      <c r="B105" s="260"/>
      <c r="C105" s="260"/>
      <c r="D105" s="260"/>
      <c r="E105" s="260"/>
      <c r="F105" s="260"/>
      <c r="G105" s="260"/>
      <c r="H105" s="257"/>
      <c r="I105" s="257"/>
      <c r="J105" s="257"/>
      <c r="K105" s="257"/>
      <c r="L105" s="257"/>
      <c r="M105" s="257"/>
      <c r="N105" s="257"/>
      <c r="O105" s="257"/>
      <c r="P105" s="257"/>
      <c r="Q105" s="257"/>
      <c r="R105" s="257"/>
      <c r="S105" s="257"/>
      <c r="T105" s="257"/>
      <c r="U105" s="257"/>
      <c r="V105" s="257"/>
      <c r="W105" s="257"/>
      <c r="X105" s="257"/>
      <c r="Y105" s="257"/>
      <c r="Z105" s="257"/>
      <c r="AA105" s="257"/>
      <c r="AB105" s="257"/>
      <c r="AC105" s="257"/>
      <c r="AD105" s="257"/>
      <c r="AE105" s="257"/>
      <c r="AF105" s="257"/>
      <c r="AG105" s="257"/>
      <c r="AH105" s="257"/>
      <c r="AI105" s="257"/>
      <c r="AJ105" s="257"/>
      <c r="AK105" s="257"/>
      <c r="AL105" s="257"/>
      <c r="AM105" s="257"/>
      <c r="AN105" s="257"/>
      <c r="AO105" s="261"/>
    </row>
    <row r="106" spans="1:41" ht="12.75" customHeight="1">
      <c r="A106" s="259"/>
      <c r="B106" s="260"/>
      <c r="C106" s="260"/>
      <c r="D106" s="260"/>
      <c r="E106" s="260"/>
      <c r="F106" s="260"/>
      <c r="G106" s="260"/>
      <c r="H106" s="257"/>
      <c r="I106" s="257"/>
      <c r="J106" s="257"/>
      <c r="K106" s="257"/>
      <c r="L106" s="257"/>
      <c r="M106" s="257"/>
      <c r="N106" s="257"/>
      <c r="O106" s="257"/>
      <c r="P106" s="257"/>
      <c r="Q106" s="257"/>
      <c r="R106" s="257"/>
      <c r="S106" s="257"/>
      <c r="T106" s="257"/>
      <c r="U106" s="257"/>
      <c r="V106" s="257"/>
      <c r="W106" s="257"/>
      <c r="X106" s="257"/>
      <c r="Y106" s="257"/>
      <c r="Z106" s="257"/>
      <c r="AA106" s="257"/>
      <c r="AB106" s="257"/>
      <c r="AC106" s="257"/>
      <c r="AD106" s="257"/>
      <c r="AE106" s="257"/>
      <c r="AF106" s="257"/>
      <c r="AG106" s="257"/>
      <c r="AH106" s="257"/>
      <c r="AI106" s="257"/>
      <c r="AJ106" s="257"/>
      <c r="AK106" s="257"/>
      <c r="AL106" s="257"/>
      <c r="AM106" s="257"/>
      <c r="AN106" s="257"/>
      <c r="AO106" s="261"/>
    </row>
    <row r="107" spans="1:41" ht="12.75" customHeight="1">
      <c r="A107" s="259"/>
      <c r="B107" s="260"/>
      <c r="C107" s="260"/>
      <c r="D107" s="260"/>
      <c r="E107" s="260"/>
      <c r="F107" s="260"/>
      <c r="G107" s="260"/>
      <c r="H107" s="257"/>
      <c r="I107" s="257"/>
      <c r="J107" s="257"/>
      <c r="K107" s="257"/>
      <c r="L107" s="257"/>
      <c r="M107" s="257"/>
      <c r="N107" s="257"/>
      <c r="O107" s="257"/>
      <c r="P107" s="257"/>
      <c r="Q107" s="257"/>
      <c r="R107" s="257"/>
      <c r="S107" s="257"/>
      <c r="T107" s="257"/>
      <c r="U107" s="257"/>
      <c r="V107" s="257"/>
      <c r="W107" s="257"/>
      <c r="X107" s="257"/>
      <c r="Y107" s="257"/>
      <c r="Z107" s="257"/>
      <c r="AA107" s="257"/>
      <c r="AB107" s="257"/>
      <c r="AC107" s="257"/>
      <c r="AD107" s="257"/>
      <c r="AE107" s="257"/>
      <c r="AF107" s="257"/>
      <c r="AG107" s="257"/>
      <c r="AH107" s="257"/>
      <c r="AI107" s="257"/>
      <c r="AJ107" s="257"/>
      <c r="AK107" s="257"/>
      <c r="AL107" s="257"/>
      <c r="AM107" s="257"/>
      <c r="AN107" s="257"/>
      <c r="AO107" s="261"/>
    </row>
    <row r="108" spans="1:41" ht="12.75" customHeight="1">
      <c r="A108" s="259"/>
      <c r="B108" s="260"/>
      <c r="C108" s="260"/>
      <c r="D108" s="260"/>
      <c r="E108" s="260"/>
      <c r="F108" s="260"/>
      <c r="G108" s="260"/>
      <c r="H108" s="257"/>
      <c r="I108" s="257"/>
      <c r="J108" s="257"/>
      <c r="K108" s="257"/>
      <c r="L108" s="257"/>
      <c r="M108" s="257"/>
      <c r="N108" s="257"/>
      <c r="O108" s="257"/>
      <c r="P108" s="257"/>
      <c r="Q108" s="257"/>
      <c r="R108" s="257"/>
      <c r="S108" s="257"/>
      <c r="T108" s="257"/>
      <c r="U108" s="257"/>
      <c r="V108" s="257"/>
      <c r="W108" s="257"/>
      <c r="X108" s="257"/>
      <c r="Y108" s="257"/>
      <c r="Z108" s="257"/>
      <c r="AA108" s="257"/>
      <c r="AB108" s="257"/>
      <c r="AC108" s="257"/>
      <c r="AD108" s="257"/>
      <c r="AE108" s="257"/>
      <c r="AF108" s="257"/>
      <c r="AG108" s="257"/>
      <c r="AH108" s="257"/>
      <c r="AI108" s="257"/>
      <c r="AJ108" s="257"/>
      <c r="AK108" s="257"/>
      <c r="AL108" s="257"/>
      <c r="AM108" s="257"/>
      <c r="AN108" s="257"/>
      <c r="AO108" s="261"/>
    </row>
    <row r="109" spans="1:41" ht="12.75" customHeight="1">
      <c r="A109" s="259"/>
      <c r="B109" s="260"/>
      <c r="C109" s="260"/>
      <c r="D109" s="260"/>
      <c r="E109" s="260"/>
      <c r="F109" s="260"/>
      <c r="G109" s="260"/>
      <c r="H109" s="257"/>
      <c r="I109" s="257"/>
      <c r="J109" s="257"/>
      <c r="K109" s="257"/>
      <c r="L109" s="257"/>
      <c r="M109" s="257"/>
      <c r="N109" s="257"/>
      <c r="O109" s="257"/>
      <c r="P109" s="257"/>
      <c r="Q109" s="257"/>
      <c r="R109" s="257"/>
      <c r="S109" s="257"/>
      <c r="T109" s="257"/>
      <c r="U109" s="257"/>
      <c r="V109" s="257"/>
      <c r="W109" s="257"/>
      <c r="X109" s="257"/>
      <c r="Y109" s="257"/>
      <c r="Z109" s="257"/>
      <c r="AA109" s="257"/>
      <c r="AB109" s="257"/>
      <c r="AC109" s="257"/>
      <c r="AD109" s="257"/>
      <c r="AE109" s="257"/>
      <c r="AF109" s="257"/>
      <c r="AG109" s="257"/>
      <c r="AH109" s="257"/>
      <c r="AI109" s="257"/>
      <c r="AJ109" s="257"/>
      <c r="AK109" s="257"/>
      <c r="AL109" s="257"/>
      <c r="AM109" s="257"/>
      <c r="AN109" s="257"/>
      <c r="AO109" s="261"/>
    </row>
    <row r="110" spans="1:41" ht="12.75" customHeight="1">
      <c r="A110" s="259"/>
      <c r="B110" s="260"/>
      <c r="C110" s="260"/>
      <c r="D110" s="260"/>
      <c r="E110" s="260"/>
      <c r="F110" s="260"/>
      <c r="G110" s="260"/>
      <c r="H110" s="257"/>
      <c r="I110" s="257"/>
      <c r="J110" s="257"/>
      <c r="K110" s="257"/>
      <c r="L110" s="257"/>
      <c r="M110" s="257"/>
      <c r="N110" s="257"/>
      <c r="O110" s="257"/>
      <c r="P110" s="257"/>
      <c r="Q110" s="257"/>
      <c r="R110" s="257"/>
      <c r="S110" s="257"/>
      <c r="T110" s="257"/>
      <c r="U110" s="257"/>
      <c r="V110" s="257"/>
      <c r="W110" s="257"/>
      <c r="X110" s="257"/>
      <c r="Y110" s="257"/>
      <c r="Z110" s="257"/>
      <c r="AA110" s="257"/>
      <c r="AB110" s="257"/>
      <c r="AC110" s="257"/>
      <c r="AD110" s="257"/>
      <c r="AE110" s="257"/>
      <c r="AF110" s="257"/>
      <c r="AG110" s="257"/>
      <c r="AH110" s="257"/>
      <c r="AI110" s="257"/>
      <c r="AJ110" s="257"/>
      <c r="AK110" s="257"/>
      <c r="AL110" s="257"/>
      <c r="AM110" s="257"/>
      <c r="AN110" s="257"/>
      <c r="AO110" s="261"/>
    </row>
    <row r="111" spans="1:41" ht="12.75" customHeight="1">
      <c r="A111" s="259"/>
      <c r="B111" s="260"/>
      <c r="C111" s="260"/>
      <c r="D111" s="260"/>
      <c r="E111" s="260"/>
      <c r="F111" s="260"/>
      <c r="G111" s="260"/>
      <c r="H111" s="257"/>
      <c r="I111" s="257"/>
      <c r="J111" s="257"/>
      <c r="K111" s="257"/>
      <c r="L111" s="257"/>
      <c r="M111" s="257"/>
      <c r="N111" s="257"/>
      <c r="O111" s="257"/>
      <c r="P111" s="257"/>
      <c r="Q111" s="257"/>
      <c r="R111" s="257"/>
      <c r="S111" s="257"/>
      <c r="T111" s="257"/>
      <c r="U111" s="257"/>
      <c r="V111" s="257"/>
      <c r="W111" s="257"/>
      <c r="X111" s="257"/>
      <c r="Y111" s="257"/>
      <c r="Z111" s="257"/>
      <c r="AA111" s="257"/>
      <c r="AB111" s="257"/>
      <c r="AC111" s="257"/>
      <c r="AD111" s="257"/>
      <c r="AE111" s="257"/>
      <c r="AF111" s="257"/>
      <c r="AG111" s="257"/>
      <c r="AH111" s="257"/>
      <c r="AI111" s="257"/>
      <c r="AJ111" s="257"/>
      <c r="AK111" s="257"/>
      <c r="AL111" s="257"/>
      <c r="AM111" s="257"/>
      <c r="AN111" s="257"/>
      <c r="AO111" s="261"/>
    </row>
    <row r="112" spans="1:41" ht="12.75" customHeight="1">
      <c r="A112" s="259"/>
      <c r="B112" s="260"/>
      <c r="C112" s="260"/>
      <c r="D112" s="260"/>
      <c r="E112" s="260"/>
      <c r="F112" s="260"/>
      <c r="G112" s="260"/>
      <c r="H112" s="257"/>
      <c r="I112" s="257"/>
      <c r="J112" s="257"/>
      <c r="K112" s="257"/>
      <c r="L112" s="257"/>
      <c r="M112" s="257"/>
      <c r="N112" s="257"/>
      <c r="O112" s="257"/>
      <c r="P112" s="257"/>
      <c r="Q112" s="257"/>
      <c r="R112" s="257"/>
      <c r="S112" s="257"/>
      <c r="T112" s="257"/>
      <c r="U112" s="257"/>
      <c r="V112" s="257"/>
      <c r="W112" s="257"/>
      <c r="X112" s="257"/>
      <c r="Y112" s="257"/>
      <c r="Z112" s="257"/>
      <c r="AA112" s="257"/>
      <c r="AB112" s="257"/>
      <c r="AC112" s="257"/>
      <c r="AD112" s="257"/>
      <c r="AE112" s="257"/>
      <c r="AF112" s="257"/>
      <c r="AG112" s="257"/>
      <c r="AH112" s="257"/>
      <c r="AI112" s="257"/>
      <c r="AJ112" s="257"/>
      <c r="AK112" s="257"/>
      <c r="AL112" s="257"/>
      <c r="AM112" s="257"/>
      <c r="AN112" s="257"/>
      <c r="AO112" s="261"/>
    </row>
    <row r="113" spans="1:41" ht="12.75" customHeight="1">
      <c r="A113" s="259"/>
      <c r="B113" s="260"/>
      <c r="C113" s="260"/>
      <c r="D113" s="260"/>
      <c r="E113" s="260"/>
      <c r="F113" s="260"/>
      <c r="G113" s="260"/>
      <c r="H113" s="257"/>
      <c r="I113" s="257"/>
      <c r="J113" s="257"/>
      <c r="K113" s="257"/>
      <c r="L113" s="257"/>
      <c r="M113" s="257"/>
      <c r="N113" s="257"/>
      <c r="O113" s="257"/>
      <c r="P113" s="257"/>
      <c r="Q113" s="257"/>
      <c r="R113" s="257"/>
      <c r="S113" s="257"/>
      <c r="T113" s="257"/>
      <c r="U113" s="257"/>
      <c r="V113" s="257"/>
      <c r="W113" s="257"/>
      <c r="X113" s="257"/>
      <c r="Y113" s="257"/>
      <c r="Z113" s="257"/>
      <c r="AA113" s="257"/>
      <c r="AB113" s="257"/>
      <c r="AC113" s="257"/>
      <c r="AD113" s="257"/>
      <c r="AE113" s="257"/>
      <c r="AF113" s="257"/>
      <c r="AG113" s="257"/>
      <c r="AH113" s="257"/>
      <c r="AI113" s="257"/>
      <c r="AJ113" s="257"/>
      <c r="AK113" s="257"/>
      <c r="AL113" s="257"/>
      <c r="AM113" s="257"/>
      <c r="AN113" s="257"/>
      <c r="AO113" s="261"/>
    </row>
    <row r="114" spans="1:41" ht="12.75" customHeight="1">
      <c r="A114" s="259"/>
      <c r="B114" s="260"/>
      <c r="C114" s="260"/>
      <c r="D114" s="260"/>
      <c r="E114" s="260"/>
      <c r="F114" s="260"/>
      <c r="G114" s="260"/>
      <c r="H114" s="257"/>
      <c r="I114" s="257"/>
      <c r="J114" s="257"/>
      <c r="K114" s="257"/>
      <c r="L114" s="257"/>
      <c r="M114" s="257"/>
      <c r="N114" s="257"/>
      <c r="O114" s="257"/>
      <c r="P114" s="257"/>
      <c r="Q114" s="257"/>
      <c r="R114" s="257"/>
      <c r="S114" s="257"/>
      <c r="T114" s="257"/>
      <c r="U114" s="257"/>
      <c r="V114" s="257"/>
      <c r="W114" s="257"/>
      <c r="X114" s="257"/>
      <c r="Y114" s="257"/>
      <c r="Z114" s="257"/>
      <c r="AA114" s="257"/>
      <c r="AB114" s="257"/>
      <c r="AC114" s="257"/>
      <c r="AD114" s="257"/>
      <c r="AE114" s="257"/>
      <c r="AF114" s="257"/>
      <c r="AG114" s="257"/>
      <c r="AH114" s="257"/>
      <c r="AI114" s="257"/>
      <c r="AJ114" s="257"/>
      <c r="AK114" s="257"/>
      <c r="AL114" s="257"/>
      <c r="AM114" s="257"/>
      <c r="AN114" s="257"/>
      <c r="AO114" s="261"/>
    </row>
    <row r="115" spans="1:41" ht="12.75" customHeight="1" thickBot="1">
      <c r="A115" s="263"/>
      <c r="B115" s="264"/>
      <c r="C115" s="264"/>
      <c r="D115" s="264"/>
      <c r="E115" s="264"/>
      <c r="F115" s="264"/>
      <c r="G115" s="264"/>
      <c r="H115" s="262"/>
      <c r="I115" s="262"/>
      <c r="J115" s="262"/>
      <c r="K115" s="262"/>
      <c r="L115" s="262"/>
      <c r="M115" s="262"/>
      <c r="N115" s="262"/>
      <c r="O115" s="262"/>
      <c r="P115" s="262"/>
      <c r="Q115" s="262"/>
      <c r="R115" s="262"/>
      <c r="S115" s="262"/>
      <c r="T115" s="262"/>
      <c r="U115" s="262"/>
      <c r="V115" s="262"/>
      <c r="W115" s="262"/>
      <c r="X115" s="262"/>
      <c r="Y115" s="262"/>
      <c r="Z115" s="262"/>
      <c r="AA115" s="262"/>
      <c r="AB115" s="262"/>
      <c r="AC115" s="262"/>
      <c r="AD115" s="262"/>
      <c r="AE115" s="262"/>
      <c r="AF115" s="262"/>
      <c r="AG115" s="262"/>
      <c r="AH115" s="262"/>
      <c r="AI115" s="262"/>
      <c r="AJ115" s="262"/>
      <c r="AK115" s="262"/>
      <c r="AL115" s="262"/>
      <c r="AM115" s="262"/>
      <c r="AN115" s="262"/>
      <c r="AO115" s="265"/>
    </row>
    <row r="116" spans="1:41" ht="30" customHeight="1">
      <c r="A116" s="431" t="s">
        <v>269</v>
      </c>
      <c r="B116" s="432"/>
      <c r="C116" s="432"/>
      <c r="D116" s="432"/>
      <c r="E116" s="432"/>
      <c r="F116" s="432"/>
      <c r="G116" s="432"/>
      <c r="H116" s="432"/>
      <c r="I116" s="432"/>
      <c r="J116" s="432"/>
      <c r="K116" s="432"/>
      <c r="L116" s="432"/>
      <c r="M116" s="432"/>
      <c r="N116" s="432"/>
      <c r="O116" s="432"/>
      <c r="P116" s="432"/>
      <c r="Q116" s="432"/>
      <c r="R116" s="432"/>
      <c r="S116" s="432"/>
      <c r="T116" s="432"/>
      <c r="U116" s="432"/>
      <c r="V116" s="432"/>
      <c r="W116" s="432"/>
      <c r="X116" s="432"/>
      <c r="Y116" s="432"/>
      <c r="Z116" s="432"/>
      <c r="AA116" s="432"/>
      <c r="AB116" s="432"/>
      <c r="AC116" s="432"/>
      <c r="AD116" s="432"/>
      <c r="AE116" s="432"/>
      <c r="AF116" s="432"/>
      <c r="AG116" s="432"/>
      <c r="AH116" s="432"/>
      <c r="AI116" s="432"/>
      <c r="AJ116" s="432"/>
      <c r="AK116" s="432"/>
      <c r="AL116" s="432"/>
      <c r="AM116" s="432"/>
      <c r="AN116" s="432"/>
      <c r="AO116" s="433"/>
    </row>
    <row r="117" spans="1:41" ht="16.5">
      <c r="A117" s="255"/>
      <c r="B117" s="256"/>
      <c r="C117" s="256"/>
      <c r="D117" s="256"/>
      <c r="E117" s="256"/>
      <c r="F117" s="256"/>
      <c r="G117" s="256"/>
      <c r="H117" s="257"/>
      <c r="I117" s="257"/>
      <c r="J117" s="257"/>
      <c r="K117" s="257"/>
      <c r="L117" s="257"/>
      <c r="M117" s="257"/>
      <c r="N117" s="257"/>
      <c r="O117" s="257"/>
      <c r="P117" s="257"/>
      <c r="Q117" s="257"/>
      <c r="R117" s="257"/>
      <c r="S117" s="257"/>
      <c r="T117" s="257"/>
      <c r="U117" s="257"/>
      <c r="V117" s="257"/>
      <c r="W117" s="257"/>
      <c r="X117" s="257"/>
      <c r="Y117" s="257"/>
      <c r="Z117" s="257"/>
      <c r="AA117" s="257"/>
      <c r="AB117" s="257"/>
      <c r="AC117" s="257"/>
      <c r="AD117" s="257"/>
      <c r="AE117" s="257"/>
      <c r="AF117" s="257"/>
      <c r="AG117" s="257"/>
      <c r="AH117" s="257"/>
      <c r="AI117" s="257"/>
      <c r="AJ117" s="257"/>
      <c r="AK117" s="257"/>
      <c r="AL117" s="257"/>
      <c r="AM117" s="257"/>
      <c r="AN117" s="257"/>
      <c r="AO117" s="258"/>
    </row>
    <row r="118" spans="1:41" ht="16.5">
      <c r="A118" s="255"/>
      <c r="B118" s="256"/>
      <c r="C118" s="256"/>
      <c r="D118" s="256"/>
      <c r="E118" s="256"/>
      <c r="F118" s="256"/>
      <c r="G118" s="256"/>
      <c r="H118" s="257"/>
      <c r="I118" s="257"/>
      <c r="J118" s="257"/>
      <c r="K118" s="257"/>
      <c r="L118" s="257"/>
      <c r="M118" s="257"/>
      <c r="N118" s="257"/>
      <c r="O118" s="257"/>
      <c r="P118" s="257"/>
      <c r="Q118" s="257"/>
      <c r="R118" s="257"/>
      <c r="S118" s="257"/>
      <c r="T118" s="257"/>
      <c r="U118" s="257"/>
      <c r="V118" s="257"/>
      <c r="W118" s="257"/>
      <c r="X118" s="257"/>
      <c r="Y118" s="257"/>
      <c r="Z118" s="257"/>
      <c r="AA118" s="257"/>
      <c r="AB118" s="257"/>
      <c r="AC118" s="257"/>
      <c r="AD118" s="257"/>
      <c r="AE118" s="257"/>
      <c r="AF118" s="257"/>
      <c r="AG118" s="257"/>
      <c r="AH118" s="257"/>
      <c r="AI118" s="257"/>
      <c r="AJ118" s="257"/>
      <c r="AK118" s="257"/>
      <c r="AL118" s="257"/>
      <c r="AM118" s="257"/>
      <c r="AN118" s="257"/>
      <c r="AO118" s="258"/>
    </row>
    <row r="119" spans="1:41" ht="16.5">
      <c r="A119" s="255"/>
      <c r="B119" s="256"/>
      <c r="C119" s="256"/>
      <c r="D119" s="256"/>
      <c r="E119" s="256"/>
      <c r="F119" s="256"/>
      <c r="G119" s="256"/>
      <c r="H119" s="257"/>
      <c r="I119" s="257"/>
      <c r="J119" s="257"/>
      <c r="K119" s="257"/>
      <c r="L119" s="257"/>
      <c r="M119" s="257"/>
      <c r="N119" s="257"/>
      <c r="O119" s="257"/>
      <c r="P119" s="257"/>
      <c r="Q119" s="257"/>
      <c r="R119" s="257"/>
      <c r="S119" s="257"/>
      <c r="T119" s="257"/>
      <c r="U119" s="257"/>
      <c r="V119" s="257"/>
      <c r="W119" s="257"/>
      <c r="X119" s="257"/>
      <c r="Y119" s="257"/>
      <c r="Z119" s="257"/>
      <c r="AA119" s="257"/>
      <c r="AB119" s="257"/>
      <c r="AC119" s="257"/>
      <c r="AD119" s="257"/>
      <c r="AE119" s="257"/>
      <c r="AF119" s="257"/>
      <c r="AG119" s="257"/>
      <c r="AH119" s="257"/>
      <c r="AI119" s="257"/>
      <c r="AJ119" s="257"/>
      <c r="AK119" s="257"/>
      <c r="AL119" s="257"/>
      <c r="AM119" s="257"/>
      <c r="AN119" s="257"/>
      <c r="AO119" s="258"/>
    </row>
    <row r="120" spans="1:41" ht="16.5">
      <c r="A120" s="255"/>
      <c r="B120" s="256"/>
      <c r="C120" s="256"/>
      <c r="D120" s="256"/>
      <c r="E120" s="256"/>
      <c r="F120" s="256"/>
      <c r="G120" s="256"/>
      <c r="H120" s="257"/>
      <c r="I120" s="257"/>
      <c r="J120" s="257"/>
      <c r="K120" s="257"/>
      <c r="L120" s="257"/>
      <c r="M120" s="257"/>
      <c r="N120" s="257"/>
      <c r="O120" s="257"/>
      <c r="P120" s="257"/>
      <c r="Q120" s="257"/>
      <c r="R120" s="257"/>
      <c r="S120" s="257"/>
      <c r="T120" s="257"/>
      <c r="U120" s="257"/>
      <c r="V120" s="257"/>
      <c r="W120" s="257"/>
      <c r="X120" s="257"/>
      <c r="Y120" s="257"/>
      <c r="Z120" s="257"/>
      <c r="AA120" s="257"/>
      <c r="AB120" s="257"/>
      <c r="AC120" s="257"/>
      <c r="AD120" s="257"/>
      <c r="AE120" s="257"/>
      <c r="AF120" s="257"/>
      <c r="AG120" s="257"/>
      <c r="AH120" s="257"/>
      <c r="AI120" s="257"/>
      <c r="AJ120" s="257"/>
      <c r="AK120" s="257"/>
      <c r="AL120" s="257"/>
      <c r="AM120" s="257"/>
      <c r="AN120" s="257"/>
      <c r="AO120" s="258"/>
    </row>
    <row r="121" spans="1:41" ht="16.5">
      <c r="A121" s="255"/>
      <c r="B121" s="256"/>
      <c r="C121" s="256"/>
      <c r="D121" s="256"/>
      <c r="E121" s="256"/>
      <c r="F121" s="256"/>
      <c r="G121" s="256"/>
      <c r="H121" s="257"/>
      <c r="I121" s="257"/>
      <c r="J121" s="257"/>
      <c r="K121" s="257"/>
      <c r="L121" s="257"/>
      <c r="M121" s="257"/>
      <c r="N121" s="257"/>
      <c r="O121" s="257"/>
      <c r="P121" s="257"/>
      <c r="Q121" s="257"/>
      <c r="R121" s="257"/>
      <c r="S121" s="257"/>
      <c r="T121" s="257"/>
      <c r="U121" s="257"/>
      <c r="V121" s="257"/>
      <c r="W121" s="257"/>
      <c r="X121" s="257"/>
      <c r="Y121" s="257"/>
      <c r="Z121" s="257"/>
      <c r="AA121" s="257"/>
      <c r="AB121" s="257"/>
      <c r="AC121" s="257"/>
      <c r="AD121" s="257"/>
      <c r="AE121" s="257"/>
      <c r="AF121" s="257"/>
      <c r="AG121" s="257"/>
      <c r="AH121" s="257"/>
      <c r="AI121" s="257"/>
      <c r="AJ121" s="257"/>
      <c r="AK121" s="257"/>
      <c r="AL121" s="257"/>
      <c r="AM121" s="257"/>
      <c r="AN121" s="257"/>
      <c r="AO121" s="258"/>
    </row>
    <row r="122" spans="1:41" ht="16.5">
      <c r="A122" s="255"/>
      <c r="B122" s="256"/>
      <c r="C122" s="256"/>
      <c r="D122" s="256"/>
      <c r="E122" s="256"/>
      <c r="F122" s="256"/>
      <c r="G122" s="256"/>
      <c r="H122" s="257"/>
      <c r="I122" s="257"/>
      <c r="J122" s="257"/>
      <c r="K122" s="257"/>
      <c r="L122" s="257"/>
      <c r="M122" s="257"/>
      <c r="N122" s="257"/>
      <c r="O122" s="257"/>
      <c r="P122" s="257"/>
      <c r="Q122" s="257"/>
      <c r="R122" s="257"/>
      <c r="S122" s="257"/>
      <c r="T122" s="257"/>
      <c r="U122" s="257"/>
      <c r="V122" s="257"/>
      <c r="W122" s="257"/>
      <c r="X122" s="257"/>
      <c r="Y122" s="257"/>
      <c r="Z122" s="257"/>
      <c r="AA122" s="257"/>
      <c r="AB122" s="257"/>
      <c r="AC122" s="257"/>
      <c r="AD122" s="257"/>
      <c r="AE122" s="257"/>
      <c r="AF122" s="257"/>
      <c r="AG122" s="257"/>
      <c r="AH122" s="257"/>
      <c r="AI122" s="257"/>
      <c r="AJ122" s="257"/>
      <c r="AK122" s="257"/>
      <c r="AL122" s="257"/>
      <c r="AM122" s="257"/>
      <c r="AN122" s="257"/>
      <c r="AO122" s="258"/>
    </row>
    <row r="123" spans="1:41" ht="16.5">
      <c r="A123" s="255"/>
      <c r="B123" s="256"/>
      <c r="C123" s="256"/>
      <c r="D123" s="256"/>
      <c r="E123" s="256"/>
      <c r="F123" s="256"/>
      <c r="G123" s="256"/>
      <c r="H123" s="257"/>
      <c r="I123" s="257"/>
      <c r="J123" s="257"/>
      <c r="K123" s="257"/>
      <c r="L123" s="257"/>
      <c r="M123" s="257"/>
      <c r="N123" s="257"/>
      <c r="O123" s="257"/>
      <c r="P123" s="257"/>
      <c r="Q123" s="257"/>
      <c r="R123" s="257"/>
      <c r="S123" s="257"/>
      <c r="T123" s="257"/>
      <c r="U123" s="257"/>
      <c r="V123" s="257"/>
      <c r="W123" s="257"/>
      <c r="X123" s="257"/>
      <c r="Y123" s="257"/>
      <c r="Z123" s="257"/>
      <c r="AA123" s="257"/>
      <c r="AB123" s="257"/>
      <c r="AC123" s="257"/>
      <c r="AD123" s="257"/>
      <c r="AE123" s="257"/>
      <c r="AF123" s="257"/>
      <c r="AG123" s="257"/>
      <c r="AH123" s="257"/>
      <c r="AI123" s="257"/>
      <c r="AJ123" s="257"/>
      <c r="AK123" s="257"/>
      <c r="AL123" s="257"/>
      <c r="AM123" s="257"/>
      <c r="AN123" s="257"/>
      <c r="AO123" s="258"/>
    </row>
    <row r="124" spans="1:41" ht="16.5">
      <c r="A124" s="255"/>
      <c r="B124" s="256"/>
      <c r="C124" s="256"/>
      <c r="D124" s="256"/>
      <c r="E124" s="256"/>
      <c r="F124" s="256"/>
      <c r="G124" s="256"/>
      <c r="H124" s="257"/>
      <c r="I124" s="257"/>
      <c r="J124" s="257"/>
      <c r="K124" s="257"/>
      <c r="L124" s="257"/>
      <c r="M124" s="257"/>
      <c r="N124" s="257"/>
      <c r="O124" s="257"/>
      <c r="P124" s="257"/>
      <c r="Q124" s="257"/>
      <c r="R124" s="257"/>
      <c r="S124" s="257"/>
      <c r="T124" s="257"/>
      <c r="U124" s="257"/>
      <c r="V124" s="257"/>
      <c r="W124" s="257"/>
      <c r="X124" s="257"/>
      <c r="Y124" s="257"/>
      <c r="Z124" s="257"/>
      <c r="AA124" s="257"/>
      <c r="AB124" s="257"/>
      <c r="AC124" s="257"/>
      <c r="AD124" s="257"/>
      <c r="AE124" s="257"/>
      <c r="AF124" s="257"/>
      <c r="AG124" s="257"/>
      <c r="AH124" s="257"/>
      <c r="AI124" s="257"/>
      <c r="AJ124" s="257"/>
      <c r="AK124" s="257"/>
      <c r="AL124" s="257"/>
      <c r="AM124" s="257"/>
      <c r="AN124" s="257"/>
      <c r="AO124" s="258"/>
    </row>
    <row r="125" spans="1:41" ht="16.5">
      <c r="A125" s="255"/>
      <c r="B125" s="256"/>
      <c r="C125" s="256"/>
      <c r="D125" s="256"/>
      <c r="E125" s="256"/>
      <c r="F125" s="256"/>
      <c r="G125" s="256"/>
      <c r="H125" s="257"/>
      <c r="I125" s="257"/>
      <c r="J125" s="257"/>
      <c r="K125" s="257"/>
      <c r="L125" s="257"/>
      <c r="M125" s="257"/>
      <c r="N125" s="257"/>
      <c r="O125" s="257"/>
      <c r="P125" s="257"/>
      <c r="Q125" s="257"/>
      <c r="R125" s="257"/>
      <c r="S125" s="257"/>
      <c r="T125" s="257"/>
      <c r="U125" s="257"/>
      <c r="V125" s="257"/>
      <c r="W125" s="257"/>
      <c r="X125" s="257"/>
      <c r="Y125" s="257"/>
      <c r="Z125" s="257"/>
      <c r="AA125" s="257"/>
      <c r="AB125" s="257"/>
      <c r="AC125" s="257"/>
      <c r="AD125" s="257"/>
      <c r="AE125" s="257"/>
      <c r="AF125" s="257"/>
      <c r="AG125" s="257"/>
      <c r="AH125" s="257"/>
      <c r="AI125" s="257"/>
      <c r="AJ125" s="257"/>
      <c r="AK125" s="257"/>
      <c r="AL125" s="257"/>
      <c r="AM125" s="257"/>
      <c r="AN125" s="257"/>
      <c r="AO125" s="258"/>
    </row>
    <row r="126" spans="1:41" ht="16.5">
      <c r="A126" s="255"/>
      <c r="B126" s="256"/>
      <c r="C126" s="256"/>
      <c r="D126" s="256"/>
      <c r="E126" s="256"/>
      <c r="F126" s="256"/>
      <c r="G126" s="256"/>
      <c r="H126" s="257"/>
      <c r="I126" s="257"/>
      <c r="J126" s="257"/>
      <c r="K126" s="257"/>
      <c r="L126" s="257"/>
      <c r="M126" s="257"/>
      <c r="N126" s="257"/>
      <c r="O126" s="257"/>
      <c r="P126" s="257"/>
      <c r="Q126" s="257"/>
      <c r="R126" s="257"/>
      <c r="S126" s="257"/>
      <c r="T126" s="257"/>
      <c r="U126" s="257"/>
      <c r="V126" s="257"/>
      <c r="W126" s="257"/>
      <c r="X126" s="257"/>
      <c r="Y126" s="257"/>
      <c r="Z126" s="257"/>
      <c r="AA126" s="257"/>
      <c r="AB126" s="257"/>
      <c r="AC126" s="257"/>
      <c r="AD126" s="257"/>
      <c r="AE126" s="257"/>
      <c r="AF126" s="257"/>
      <c r="AG126" s="257"/>
      <c r="AH126" s="257"/>
      <c r="AI126" s="257"/>
      <c r="AJ126" s="257"/>
      <c r="AK126" s="257"/>
      <c r="AL126" s="257"/>
      <c r="AM126" s="257"/>
      <c r="AN126" s="257"/>
      <c r="AO126" s="258"/>
    </row>
    <row r="127" spans="1:41" ht="12.75" customHeight="1">
      <c r="A127" s="259"/>
      <c r="B127" s="260"/>
      <c r="C127" s="260"/>
      <c r="D127" s="260"/>
      <c r="E127" s="260"/>
      <c r="F127" s="260"/>
      <c r="G127" s="260"/>
      <c r="H127" s="257"/>
      <c r="I127" s="257"/>
      <c r="J127" s="257"/>
      <c r="K127" s="257"/>
      <c r="L127" s="257"/>
      <c r="M127" s="257"/>
      <c r="N127" s="257"/>
      <c r="O127" s="257"/>
      <c r="P127" s="257"/>
      <c r="Q127" s="257"/>
      <c r="R127" s="257"/>
      <c r="S127" s="257"/>
      <c r="T127" s="257"/>
      <c r="U127" s="257"/>
      <c r="V127" s="257"/>
      <c r="W127" s="257"/>
      <c r="X127" s="257"/>
      <c r="Y127" s="257"/>
      <c r="Z127" s="257"/>
      <c r="AA127" s="257"/>
      <c r="AB127" s="257"/>
      <c r="AC127" s="257"/>
      <c r="AD127" s="257"/>
      <c r="AE127" s="257"/>
      <c r="AF127" s="257"/>
      <c r="AG127" s="257"/>
      <c r="AH127" s="257"/>
      <c r="AI127" s="257"/>
      <c r="AJ127" s="257"/>
      <c r="AK127" s="257"/>
      <c r="AL127" s="257"/>
      <c r="AM127" s="257"/>
      <c r="AN127" s="257"/>
      <c r="AO127" s="261"/>
    </row>
    <row r="128" spans="1:41" ht="12.75" customHeight="1">
      <c r="A128" s="259"/>
      <c r="B128" s="260"/>
      <c r="C128" s="260"/>
      <c r="D128" s="260"/>
      <c r="E128" s="260"/>
      <c r="F128" s="260"/>
      <c r="G128" s="260"/>
      <c r="H128" s="257"/>
      <c r="I128" s="257"/>
      <c r="J128" s="257"/>
      <c r="K128" s="257"/>
      <c r="L128" s="257"/>
      <c r="M128" s="257"/>
      <c r="N128" s="257"/>
      <c r="O128" s="257"/>
      <c r="P128" s="257"/>
      <c r="Q128" s="257"/>
      <c r="R128" s="257"/>
      <c r="S128" s="257"/>
      <c r="T128" s="257"/>
      <c r="U128" s="257"/>
      <c r="V128" s="257"/>
      <c r="W128" s="257"/>
      <c r="X128" s="257"/>
      <c r="Y128" s="257"/>
      <c r="Z128" s="257"/>
      <c r="AA128" s="257"/>
      <c r="AB128" s="257"/>
      <c r="AC128" s="257"/>
      <c r="AD128" s="257"/>
      <c r="AE128" s="257"/>
      <c r="AF128" s="257"/>
      <c r="AG128" s="257"/>
      <c r="AH128" s="257"/>
      <c r="AI128" s="257"/>
      <c r="AJ128" s="257"/>
      <c r="AK128" s="257"/>
      <c r="AL128" s="257"/>
      <c r="AM128" s="257"/>
      <c r="AN128" s="257"/>
      <c r="AO128" s="261"/>
    </row>
    <row r="129" spans="1:41" ht="12.75" customHeight="1">
      <c r="A129" s="259"/>
      <c r="B129" s="260"/>
      <c r="C129" s="260"/>
      <c r="D129" s="260"/>
      <c r="E129" s="260"/>
      <c r="F129" s="260"/>
      <c r="G129" s="260"/>
      <c r="H129" s="257"/>
      <c r="I129" s="257"/>
      <c r="J129" s="257"/>
      <c r="K129" s="257"/>
      <c r="L129" s="257"/>
      <c r="M129" s="257"/>
      <c r="N129" s="257"/>
      <c r="O129" s="257"/>
      <c r="P129" s="257"/>
      <c r="Q129" s="257"/>
      <c r="R129" s="257"/>
      <c r="S129" s="257"/>
      <c r="T129" s="257"/>
      <c r="U129" s="257"/>
      <c r="V129" s="257"/>
      <c r="W129" s="257"/>
      <c r="X129" s="257"/>
      <c r="Y129" s="257"/>
      <c r="Z129" s="257"/>
      <c r="AA129" s="257"/>
      <c r="AB129" s="257"/>
      <c r="AC129" s="257"/>
      <c r="AD129" s="257"/>
      <c r="AE129" s="257"/>
      <c r="AF129" s="257"/>
      <c r="AG129" s="257"/>
      <c r="AH129" s="257"/>
      <c r="AI129" s="257"/>
      <c r="AJ129" s="257"/>
      <c r="AK129" s="257"/>
      <c r="AL129" s="257"/>
      <c r="AM129" s="257"/>
      <c r="AN129" s="257"/>
      <c r="AO129" s="261"/>
    </row>
    <row r="130" spans="1:41" ht="12.75" customHeight="1">
      <c r="A130" s="259"/>
      <c r="B130" s="260"/>
      <c r="C130" s="260"/>
      <c r="D130" s="260"/>
      <c r="E130" s="260"/>
      <c r="F130" s="260"/>
      <c r="G130" s="260"/>
      <c r="H130" s="257"/>
      <c r="I130" s="257"/>
      <c r="J130" s="257"/>
      <c r="K130" s="257"/>
      <c r="L130" s="257"/>
      <c r="M130" s="257"/>
      <c r="N130" s="257"/>
      <c r="O130" s="257"/>
      <c r="P130" s="257"/>
      <c r="Q130" s="257"/>
      <c r="R130" s="257"/>
      <c r="S130" s="257"/>
      <c r="T130" s="257"/>
      <c r="U130" s="257"/>
      <c r="V130" s="257"/>
      <c r="W130" s="257"/>
      <c r="X130" s="257"/>
      <c r="Y130" s="257"/>
      <c r="Z130" s="257"/>
      <c r="AA130" s="257"/>
      <c r="AB130" s="257"/>
      <c r="AC130" s="257"/>
      <c r="AD130" s="257"/>
      <c r="AE130" s="257"/>
      <c r="AF130" s="257"/>
      <c r="AG130" s="257"/>
      <c r="AH130" s="257"/>
      <c r="AI130" s="257"/>
      <c r="AJ130" s="257"/>
      <c r="AK130" s="257"/>
      <c r="AL130" s="257"/>
      <c r="AM130" s="257"/>
      <c r="AN130" s="257"/>
      <c r="AO130" s="261"/>
    </row>
    <row r="131" spans="1:41" ht="12.75" customHeight="1">
      <c r="A131" s="259"/>
      <c r="B131" s="260"/>
      <c r="C131" s="260"/>
      <c r="D131" s="260"/>
      <c r="E131" s="260"/>
      <c r="F131" s="260"/>
      <c r="G131" s="260"/>
      <c r="H131" s="257"/>
      <c r="I131" s="257"/>
      <c r="J131" s="257"/>
      <c r="K131" s="257"/>
      <c r="L131" s="257"/>
      <c r="M131" s="257"/>
      <c r="N131" s="257"/>
      <c r="O131" s="257"/>
      <c r="P131" s="257"/>
      <c r="Q131" s="257"/>
      <c r="R131" s="257"/>
      <c r="S131" s="257"/>
      <c r="T131" s="257"/>
      <c r="U131" s="257"/>
      <c r="V131" s="257"/>
      <c r="W131" s="257"/>
      <c r="X131" s="257"/>
      <c r="Y131" s="257"/>
      <c r="Z131" s="257"/>
      <c r="AA131" s="257"/>
      <c r="AB131" s="257"/>
      <c r="AC131" s="257"/>
      <c r="AD131" s="257"/>
      <c r="AE131" s="257"/>
      <c r="AF131" s="257"/>
      <c r="AG131" s="257"/>
      <c r="AH131" s="257"/>
      <c r="AI131" s="257"/>
      <c r="AJ131" s="257"/>
      <c r="AK131" s="257"/>
      <c r="AL131" s="257"/>
      <c r="AM131" s="257"/>
      <c r="AN131" s="257"/>
      <c r="AO131" s="261"/>
    </row>
    <row r="132" spans="1:41" ht="12.75" customHeight="1">
      <c r="A132" s="259"/>
      <c r="B132" s="260"/>
      <c r="C132" s="260"/>
      <c r="D132" s="260"/>
      <c r="E132" s="260"/>
      <c r="F132" s="260"/>
      <c r="G132" s="260"/>
      <c r="H132" s="257"/>
      <c r="I132" s="257"/>
      <c r="J132" s="257"/>
      <c r="K132" s="257"/>
      <c r="L132" s="257"/>
      <c r="M132" s="257"/>
      <c r="N132" s="257"/>
      <c r="O132" s="257"/>
      <c r="P132" s="257"/>
      <c r="Q132" s="257"/>
      <c r="R132" s="257"/>
      <c r="S132" s="257"/>
      <c r="T132" s="257"/>
      <c r="U132" s="257"/>
      <c r="V132" s="257"/>
      <c r="W132" s="257"/>
      <c r="X132" s="257"/>
      <c r="Y132" s="257"/>
      <c r="Z132" s="257"/>
      <c r="AA132" s="257"/>
      <c r="AB132" s="257"/>
      <c r="AC132" s="257"/>
      <c r="AD132" s="257"/>
      <c r="AE132" s="257"/>
      <c r="AF132" s="257"/>
      <c r="AG132" s="257"/>
      <c r="AH132" s="257"/>
      <c r="AI132" s="257"/>
      <c r="AJ132" s="257"/>
      <c r="AK132" s="257"/>
      <c r="AL132" s="257"/>
      <c r="AM132" s="257"/>
      <c r="AN132" s="257"/>
      <c r="AO132" s="261"/>
    </row>
    <row r="133" spans="1:41" ht="12.75" customHeight="1">
      <c r="A133" s="259"/>
      <c r="B133" s="260"/>
      <c r="C133" s="260"/>
      <c r="D133" s="260"/>
      <c r="E133" s="260"/>
      <c r="F133" s="260"/>
      <c r="G133" s="260"/>
      <c r="H133" s="257"/>
      <c r="I133" s="257"/>
      <c r="J133" s="257"/>
      <c r="K133" s="257"/>
      <c r="L133" s="257"/>
      <c r="M133" s="257"/>
      <c r="N133" s="257"/>
      <c r="O133" s="257"/>
      <c r="P133" s="257"/>
      <c r="Q133" s="257"/>
      <c r="R133" s="257"/>
      <c r="S133" s="257"/>
      <c r="T133" s="257"/>
      <c r="U133" s="257"/>
      <c r="V133" s="257"/>
      <c r="W133" s="257"/>
      <c r="X133" s="257"/>
      <c r="Y133" s="257"/>
      <c r="Z133" s="257"/>
      <c r="AA133" s="257"/>
      <c r="AB133" s="257"/>
      <c r="AC133" s="257"/>
      <c r="AD133" s="257"/>
      <c r="AE133" s="257"/>
      <c r="AF133" s="257"/>
      <c r="AG133" s="257"/>
      <c r="AH133" s="257"/>
      <c r="AI133" s="257"/>
      <c r="AJ133" s="257"/>
      <c r="AK133" s="257"/>
      <c r="AL133" s="257"/>
      <c r="AM133" s="257"/>
      <c r="AN133" s="257"/>
      <c r="AO133" s="261"/>
    </row>
    <row r="134" spans="1:41" ht="12.75" customHeight="1">
      <c r="A134" s="259"/>
      <c r="B134" s="260"/>
      <c r="C134" s="260"/>
      <c r="D134" s="260"/>
      <c r="E134" s="260"/>
      <c r="F134" s="260"/>
      <c r="G134" s="260"/>
      <c r="H134" s="257"/>
      <c r="I134" s="257"/>
      <c r="J134" s="257"/>
      <c r="K134" s="257"/>
      <c r="L134" s="257"/>
      <c r="M134" s="257"/>
      <c r="N134" s="257"/>
      <c r="O134" s="257"/>
      <c r="P134" s="257"/>
      <c r="Q134" s="257"/>
      <c r="R134" s="257"/>
      <c r="S134" s="257"/>
      <c r="T134" s="257"/>
      <c r="U134" s="257"/>
      <c r="V134" s="257"/>
      <c r="W134" s="257"/>
      <c r="X134" s="257"/>
      <c r="Y134" s="257"/>
      <c r="Z134" s="257"/>
      <c r="AA134" s="257"/>
      <c r="AB134" s="257"/>
      <c r="AC134" s="257"/>
      <c r="AD134" s="257"/>
      <c r="AE134" s="257"/>
      <c r="AF134" s="257"/>
      <c r="AG134" s="257"/>
      <c r="AH134" s="257"/>
      <c r="AI134" s="257"/>
      <c r="AJ134" s="257"/>
      <c r="AK134" s="257"/>
      <c r="AL134" s="257"/>
      <c r="AM134" s="257"/>
      <c r="AN134" s="257"/>
      <c r="AO134" s="261"/>
    </row>
    <row r="135" spans="1:41" ht="12.75" customHeight="1">
      <c r="A135" s="259"/>
      <c r="B135" s="260"/>
      <c r="C135" s="260"/>
      <c r="D135" s="260"/>
      <c r="E135" s="260"/>
      <c r="F135" s="260"/>
      <c r="G135" s="260"/>
      <c r="H135" s="257"/>
      <c r="I135" s="257"/>
      <c r="J135" s="257"/>
      <c r="K135" s="257"/>
      <c r="L135" s="257"/>
      <c r="M135" s="257"/>
      <c r="N135" s="257"/>
      <c r="O135" s="257"/>
      <c r="P135" s="257"/>
      <c r="Q135" s="257"/>
      <c r="R135" s="257"/>
      <c r="S135" s="257"/>
      <c r="T135" s="257"/>
      <c r="U135" s="257"/>
      <c r="V135" s="257"/>
      <c r="W135" s="257"/>
      <c r="X135" s="257"/>
      <c r="Y135" s="257"/>
      <c r="Z135" s="257"/>
      <c r="AA135" s="257"/>
      <c r="AB135" s="257"/>
      <c r="AC135" s="257"/>
      <c r="AD135" s="257"/>
      <c r="AE135" s="257"/>
      <c r="AF135" s="257"/>
      <c r="AG135" s="257"/>
      <c r="AH135" s="257"/>
      <c r="AI135" s="257"/>
      <c r="AJ135" s="257"/>
      <c r="AK135" s="257"/>
      <c r="AL135" s="257"/>
      <c r="AM135" s="257"/>
      <c r="AN135" s="257"/>
      <c r="AO135" s="261"/>
    </row>
    <row r="136" spans="1:41" ht="12.75" customHeight="1">
      <c r="A136" s="259"/>
      <c r="B136" s="260"/>
      <c r="C136" s="260"/>
      <c r="D136" s="260"/>
      <c r="E136" s="260"/>
      <c r="F136" s="260"/>
      <c r="G136" s="260"/>
      <c r="H136" s="257"/>
      <c r="I136" s="257"/>
      <c r="J136" s="257"/>
      <c r="K136" s="257"/>
      <c r="L136" s="257"/>
      <c r="M136" s="257"/>
      <c r="N136" s="257"/>
      <c r="O136" s="257"/>
      <c r="P136" s="257"/>
      <c r="Q136" s="257"/>
      <c r="R136" s="257"/>
      <c r="S136" s="257"/>
      <c r="T136" s="257"/>
      <c r="U136" s="257"/>
      <c r="V136" s="257"/>
      <c r="W136" s="257"/>
      <c r="X136" s="257"/>
      <c r="Y136" s="257"/>
      <c r="Z136" s="257"/>
      <c r="AA136" s="257"/>
      <c r="AB136" s="257"/>
      <c r="AC136" s="257"/>
      <c r="AD136" s="257"/>
      <c r="AE136" s="257"/>
      <c r="AF136" s="257"/>
      <c r="AG136" s="257"/>
      <c r="AH136" s="257"/>
      <c r="AI136" s="257"/>
      <c r="AJ136" s="257"/>
      <c r="AK136" s="257"/>
      <c r="AL136" s="257"/>
      <c r="AM136" s="257"/>
      <c r="AN136" s="257"/>
      <c r="AO136" s="261"/>
    </row>
    <row r="137" spans="1:41" ht="12.75" customHeight="1">
      <c r="A137" s="259"/>
      <c r="B137" s="260"/>
      <c r="C137" s="260"/>
      <c r="D137" s="260"/>
      <c r="E137" s="260"/>
      <c r="F137" s="260"/>
      <c r="G137" s="260"/>
      <c r="H137" s="257"/>
      <c r="I137" s="257"/>
      <c r="J137" s="257"/>
      <c r="K137" s="257"/>
      <c r="L137" s="257"/>
      <c r="M137" s="257"/>
      <c r="N137" s="257"/>
      <c r="O137" s="257"/>
      <c r="P137" s="257"/>
      <c r="Q137" s="257"/>
      <c r="R137" s="257"/>
      <c r="S137" s="257"/>
      <c r="T137" s="257"/>
      <c r="U137" s="257"/>
      <c r="V137" s="257"/>
      <c r="W137" s="257"/>
      <c r="X137" s="257"/>
      <c r="Y137" s="257"/>
      <c r="Z137" s="257"/>
      <c r="AA137" s="257"/>
      <c r="AB137" s="257"/>
      <c r="AC137" s="257"/>
      <c r="AD137" s="257"/>
      <c r="AE137" s="257"/>
      <c r="AF137" s="257"/>
      <c r="AG137" s="257"/>
      <c r="AH137" s="257"/>
      <c r="AI137" s="257"/>
      <c r="AJ137" s="257"/>
      <c r="AK137" s="257"/>
      <c r="AL137" s="257"/>
      <c r="AM137" s="257"/>
      <c r="AN137" s="257"/>
      <c r="AO137" s="261"/>
    </row>
    <row r="138" spans="1:41" ht="12.75" customHeight="1" thickBot="1">
      <c r="A138" s="263"/>
      <c r="B138" s="264"/>
      <c r="C138" s="264"/>
      <c r="D138" s="264"/>
      <c r="E138" s="264"/>
      <c r="F138" s="264"/>
      <c r="G138" s="264"/>
      <c r="H138" s="262"/>
      <c r="I138" s="262"/>
      <c r="J138" s="262"/>
      <c r="K138" s="262"/>
      <c r="L138" s="262"/>
      <c r="M138" s="262"/>
      <c r="N138" s="262"/>
      <c r="O138" s="262"/>
      <c r="P138" s="262"/>
      <c r="Q138" s="262"/>
      <c r="R138" s="262"/>
      <c r="S138" s="262"/>
      <c r="T138" s="262"/>
      <c r="U138" s="262"/>
      <c r="V138" s="262"/>
      <c r="W138" s="262"/>
      <c r="X138" s="262"/>
      <c r="Y138" s="262"/>
      <c r="Z138" s="262"/>
      <c r="AA138" s="262"/>
      <c r="AB138" s="262"/>
      <c r="AC138" s="262"/>
      <c r="AD138" s="262"/>
      <c r="AE138" s="262"/>
      <c r="AF138" s="262"/>
      <c r="AG138" s="262"/>
      <c r="AH138" s="262"/>
      <c r="AI138" s="262"/>
      <c r="AJ138" s="262"/>
      <c r="AK138" s="262"/>
      <c r="AL138" s="262"/>
      <c r="AM138" s="262"/>
      <c r="AN138" s="262"/>
      <c r="AO138" s="265"/>
    </row>
    <row r="139" spans="1:41" ht="30" customHeight="1">
      <c r="A139" s="431" t="s">
        <v>270</v>
      </c>
      <c r="B139" s="432"/>
      <c r="C139" s="432"/>
      <c r="D139" s="432"/>
      <c r="E139" s="432"/>
      <c r="F139" s="432"/>
      <c r="G139" s="432"/>
      <c r="H139" s="432"/>
      <c r="I139" s="432"/>
      <c r="J139" s="432"/>
      <c r="K139" s="432"/>
      <c r="L139" s="432"/>
      <c r="M139" s="432"/>
      <c r="N139" s="432"/>
      <c r="O139" s="432"/>
      <c r="P139" s="432"/>
      <c r="Q139" s="432"/>
      <c r="R139" s="432"/>
      <c r="S139" s="432"/>
      <c r="T139" s="432"/>
      <c r="U139" s="432"/>
      <c r="V139" s="432"/>
      <c r="W139" s="432"/>
      <c r="X139" s="432"/>
      <c r="Y139" s="432"/>
      <c r="Z139" s="432"/>
      <c r="AA139" s="432"/>
      <c r="AB139" s="432"/>
      <c r="AC139" s="432"/>
      <c r="AD139" s="432"/>
      <c r="AE139" s="432"/>
      <c r="AF139" s="432"/>
      <c r="AG139" s="432"/>
      <c r="AH139" s="432"/>
      <c r="AI139" s="432"/>
      <c r="AJ139" s="432"/>
      <c r="AK139" s="432"/>
      <c r="AL139" s="432"/>
      <c r="AM139" s="432"/>
      <c r="AN139" s="432"/>
      <c r="AO139" s="433"/>
    </row>
    <row r="140" spans="1:41" ht="16.5">
      <c r="A140" s="255"/>
      <c r="B140" s="256"/>
      <c r="C140" s="256"/>
      <c r="D140" s="256"/>
      <c r="E140" s="256"/>
      <c r="F140" s="256"/>
      <c r="G140" s="256"/>
      <c r="H140" s="257"/>
      <c r="I140" s="257"/>
      <c r="J140" s="257"/>
      <c r="K140" s="257"/>
      <c r="L140" s="257"/>
      <c r="M140" s="257"/>
      <c r="N140" s="257"/>
      <c r="O140" s="257"/>
      <c r="P140" s="257"/>
      <c r="Q140" s="257"/>
      <c r="R140" s="257"/>
      <c r="S140" s="257"/>
      <c r="T140" s="257"/>
      <c r="U140" s="257"/>
      <c r="V140" s="257"/>
      <c r="W140" s="257"/>
      <c r="X140" s="257"/>
      <c r="Y140" s="257"/>
      <c r="Z140" s="257"/>
      <c r="AA140" s="257"/>
      <c r="AB140" s="257"/>
      <c r="AC140" s="257"/>
      <c r="AD140" s="257"/>
      <c r="AE140" s="257"/>
      <c r="AF140" s="257"/>
      <c r="AG140" s="257"/>
      <c r="AH140" s="257"/>
      <c r="AI140" s="257"/>
      <c r="AJ140" s="257"/>
      <c r="AK140" s="257"/>
      <c r="AL140" s="257"/>
      <c r="AM140" s="257"/>
      <c r="AN140" s="257"/>
      <c r="AO140" s="258"/>
    </row>
    <row r="141" spans="1:41" ht="16.5">
      <c r="A141" s="255"/>
      <c r="B141" s="256"/>
      <c r="C141" s="256"/>
      <c r="D141" s="256"/>
      <c r="E141" s="256"/>
      <c r="F141" s="256"/>
      <c r="G141" s="256"/>
      <c r="H141" s="257"/>
      <c r="I141" s="257"/>
      <c r="J141" s="257"/>
      <c r="K141" s="257"/>
      <c r="L141" s="257"/>
      <c r="M141" s="257"/>
      <c r="N141" s="257"/>
      <c r="O141" s="257"/>
      <c r="P141" s="257"/>
      <c r="Q141" s="257"/>
      <c r="R141" s="257"/>
      <c r="S141" s="257"/>
      <c r="T141" s="257"/>
      <c r="U141" s="257"/>
      <c r="V141" s="257"/>
      <c r="W141" s="257"/>
      <c r="X141" s="257"/>
      <c r="Y141" s="257"/>
      <c r="Z141" s="257"/>
      <c r="AA141" s="257"/>
      <c r="AB141" s="257"/>
      <c r="AC141" s="257"/>
      <c r="AD141" s="257"/>
      <c r="AE141" s="257"/>
      <c r="AF141" s="257"/>
      <c r="AG141" s="257"/>
      <c r="AH141" s="257"/>
      <c r="AI141" s="257"/>
      <c r="AJ141" s="257"/>
      <c r="AK141" s="257"/>
      <c r="AL141" s="257"/>
      <c r="AM141" s="257"/>
      <c r="AN141" s="257"/>
      <c r="AO141" s="258"/>
    </row>
    <row r="142" spans="1:41" ht="16.5">
      <c r="A142" s="255"/>
      <c r="B142" s="256"/>
      <c r="C142" s="256"/>
      <c r="D142" s="256"/>
      <c r="E142" s="256"/>
      <c r="F142" s="256"/>
      <c r="G142" s="256"/>
      <c r="H142" s="257"/>
      <c r="I142" s="257"/>
      <c r="J142" s="257"/>
      <c r="K142" s="257"/>
      <c r="L142" s="257"/>
      <c r="M142" s="257"/>
      <c r="N142" s="257"/>
      <c r="O142" s="257"/>
      <c r="P142" s="257"/>
      <c r="Q142" s="257"/>
      <c r="R142" s="257"/>
      <c r="S142" s="257"/>
      <c r="T142" s="257"/>
      <c r="U142" s="257"/>
      <c r="V142" s="257"/>
      <c r="W142" s="257"/>
      <c r="X142" s="257"/>
      <c r="Y142" s="257"/>
      <c r="Z142" s="257"/>
      <c r="AA142" s="257"/>
      <c r="AB142" s="257"/>
      <c r="AC142" s="257"/>
      <c r="AD142" s="257"/>
      <c r="AE142" s="257"/>
      <c r="AF142" s="257"/>
      <c r="AG142" s="257"/>
      <c r="AH142" s="257"/>
      <c r="AI142" s="257"/>
      <c r="AJ142" s="257"/>
      <c r="AK142" s="257"/>
      <c r="AL142" s="257"/>
      <c r="AM142" s="257"/>
      <c r="AN142" s="257"/>
      <c r="AO142" s="258"/>
    </row>
    <row r="143" spans="1:41" ht="16.5">
      <c r="A143" s="255"/>
      <c r="B143" s="256"/>
      <c r="C143" s="256"/>
      <c r="D143" s="256"/>
      <c r="E143" s="256"/>
      <c r="F143" s="256"/>
      <c r="G143" s="256"/>
      <c r="H143" s="257"/>
      <c r="I143" s="257"/>
      <c r="J143" s="257"/>
      <c r="K143" s="257"/>
      <c r="L143" s="257"/>
      <c r="M143" s="257"/>
      <c r="N143" s="257"/>
      <c r="O143" s="257"/>
      <c r="P143" s="257"/>
      <c r="Q143" s="257"/>
      <c r="R143" s="257"/>
      <c r="S143" s="257"/>
      <c r="T143" s="257"/>
      <c r="U143" s="257"/>
      <c r="V143" s="257"/>
      <c r="W143" s="257"/>
      <c r="X143" s="257"/>
      <c r="Y143" s="257"/>
      <c r="Z143" s="257"/>
      <c r="AA143" s="257"/>
      <c r="AB143" s="257"/>
      <c r="AC143" s="257"/>
      <c r="AD143" s="257"/>
      <c r="AE143" s="257"/>
      <c r="AF143" s="257"/>
      <c r="AG143" s="257"/>
      <c r="AH143" s="257"/>
      <c r="AI143" s="257"/>
      <c r="AJ143" s="257"/>
      <c r="AK143" s="257"/>
      <c r="AL143" s="257"/>
      <c r="AM143" s="257"/>
      <c r="AN143" s="257"/>
      <c r="AO143" s="258"/>
    </row>
    <row r="144" spans="1:41" ht="16.5">
      <c r="A144" s="255"/>
      <c r="B144" s="256"/>
      <c r="C144" s="256"/>
      <c r="D144" s="256"/>
      <c r="E144" s="256"/>
      <c r="F144" s="256"/>
      <c r="G144" s="256"/>
      <c r="H144" s="257"/>
      <c r="I144" s="257"/>
      <c r="J144" s="257"/>
      <c r="K144" s="257"/>
      <c r="L144" s="257"/>
      <c r="M144" s="257"/>
      <c r="N144" s="257"/>
      <c r="O144" s="257"/>
      <c r="P144" s="257"/>
      <c r="Q144" s="257"/>
      <c r="R144" s="257"/>
      <c r="S144" s="257"/>
      <c r="T144" s="257"/>
      <c r="U144" s="257"/>
      <c r="V144" s="257"/>
      <c r="W144" s="257"/>
      <c r="X144" s="257"/>
      <c r="Y144" s="257"/>
      <c r="Z144" s="257"/>
      <c r="AA144" s="257"/>
      <c r="AB144" s="257"/>
      <c r="AC144" s="257"/>
      <c r="AD144" s="257"/>
      <c r="AE144" s="257"/>
      <c r="AF144" s="257"/>
      <c r="AG144" s="257"/>
      <c r="AH144" s="257"/>
      <c r="AI144" s="257"/>
      <c r="AJ144" s="257"/>
      <c r="AK144" s="257"/>
      <c r="AL144" s="257"/>
      <c r="AM144" s="257"/>
      <c r="AN144" s="257"/>
      <c r="AO144" s="258"/>
    </row>
    <row r="145" spans="1:41" ht="16.5">
      <c r="A145" s="255"/>
      <c r="B145" s="256"/>
      <c r="C145" s="256"/>
      <c r="D145" s="256"/>
      <c r="E145" s="256"/>
      <c r="F145" s="256"/>
      <c r="G145" s="256"/>
      <c r="H145" s="257"/>
      <c r="I145" s="257"/>
      <c r="J145" s="257"/>
      <c r="K145" s="257"/>
      <c r="L145" s="257"/>
      <c r="M145" s="257"/>
      <c r="N145" s="257"/>
      <c r="O145" s="257"/>
      <c r="P145" s="257"/>
      <c r="Q145" s="257"/>
      <c r="R145" s="257"/>
      <c r="S145" s="257"/>
      <c r="T145" s="257"/>
      <c r="U145" s="257"/>
      <c r="V145" s="257"/>
      <c r="W145" s="257"/>
      <c r="X145" s="257"/>
      <c r="Y145" s="257"/>
      <c r="Z145" s="257"/>
      <c r="AA145" s="257"/>
      <c r="AB145" s="257"/>
      <c r="AC145" s="257"/>
      <c r="AD145" s="257"/>
      <c r="AE145" s="257"/>
      <c r="AF145" s="257"/>
      <c r="AG145" s="257"/>
      <c r="AH145" s="257"/>
      <c r="AI145" s="257"/>
      <c r="AJ145" s="257"/>
      <c r="AK145" s="257"/>
      <c r="AL145" s="257"/>
      <c r="AM145" s="257"/>
      <c r="AN145" s="257"/>
      <c r="AO145" s="258"/>
    </row>
    <row r="146" spans="1:41" ht="16.5">
      <c r="A146" s="255"/>
      <c r="B146" s="256"/>
      <c r="C146" s="256"/>
      <c r="D146" s="256"/>
      <c r="E146" s="256"/>
      <c r="F146" s="256"/>
      <c r="G146" s="256"/>
      <c r="H146" s="257"/>
      <c r="I146" s="257"/>
      <c r="J146" s="257"/>
      <c r="K146" s="257"/>
      <c r="L146" s="257"/>
      <c r="M146" s="257"/>
      <c r="N146" s="257"/>
      <c r="O146" s="257"/>
      <c r="P146" s="257"/>
      <c r="Q146" s="257"/>
      <c r="R146" s="257"/>
      <c r="S146" s="257"/>
      <c r="T146" s="257"/>
      <c r="U146" s="257"/>
      <c r="V146" s="257"/>
      <c r="W146" s="257"/>
      <c r="X146" s="257"/>
      <c r="Y146" s="257"/>
      <c r="Z146" s="257"/>
      <c r="AA146" s="257"/>
      <c r="AB146" s="257"/>
      <c r="AC146" s="257"/>
      <c r="AD146" s="257"/>
      <c r="AE146" s="257"/>
      <c r="AF146" s="257"/>
      <c r="AG146" s="257"/>
      <c r="AH146" s="257"/>
      <c r="AI146" s="257"/>
      <c r="AJ146" s="257"/>
      <c r="AK146" s="257"/>
      <c r="AL146" s="257"/>
      <c r="AM146" s="257"/>
      <c r="AN146" s="257"/>
      <c r="AO146" s="258"/>
    </row>
    <row r="147" spans="1:41" ht="16.5">
      <c r="A147" s="255"/>
      <c r="B147" s="256"/>
      <c r="C147" s="256"/>
      <c r="D147" s="256"/>
      <c r="E147" s="256"/>
      <c r="F147" s="256"/>
      <c r="G147" s="256"/>
      <c r="H147" s="257"/>
      <c r="I147" s="257"/>
      <c r="J147" s="257"/>
      <c r="K147" s="257"/>
      <c r="L147" s="257"/>
      <c r="M147" s="257"/>
      <c r="N147" s="257"/>
      <c r="O147" s="257"/>
      <c r="P147" s="257"/>
      <c r="Q147" s="257"/>
      <c r="R147" s="257"/>
      <c r="S147" s="257"/>
      <c r="T147" s="257"/>
      <c r="U147" s="257"/>
      <c r="V147" s="257"/>
      <c r="W147" s="257"/>
      <c r="X147" s="257"/>
      <c r="Y147" s="257"/>
      <c r="Z147" s="257"/>
      <c r="AA147" s="257"/>
      <c r="AB147" s="257"/>
      <c r="AC147" s="257"/>
      <c r="AD147" s="257"/>
      <c r="AE147" s="257"/>
      <c r="AF147" s="257"/>
      <c r="AG147" s="257"/>
      <c r="AH147" s="257"/>
      <c r="AI147" s="257"/>
      <c r="AJ147" s="257"/>
      <c r="AK147" s="257"/>
      <c r="AL147" s="257"/>
      <c r="AM147" s="257"/>
      <c r="AN147" s="257"/>
      <c r="AO147" s="258"/>
    </row>
    <row r="148" spans="1:41" ht="16.5">
      <c r="A148" s="255"/>
      <c r="B148" s="256"/>
      <c r="C148" s="256"/>
      <c r="D148" s="256"/>
      <c r="E148" s="256"/>
      <c r="F148" s="256"/>
      <c r="G148" s="256"/>
      <c r="H148" s="257"/>
      <c r="I148" s="257"/>
      <c r="J148" s="257"/>
      <c r="K148" s="257"/>
      <c r="L148" s="257"/>
      <c r="M148" s="257"/>
      <c r="N148" s="257"/>
      <c r="O148" s="257"/>
      <c r="P148" s="257"/>
      <c r="Q148" s="257"/>
      <c r="R148" s="257"/>
      <c r="S148" s="257"/>
      <c r="T148" s="257"/>
      <c r="U148" s="257"/>
      <c r="V148" s="257"/>
      <c r="W148" s="257"/>
      <c r="X148" s="257"/>
      <c r="Y148" s="257"/>
      <c r="Z148" s="257"/>
      <c r="AA148" s="257"/>
      <c r="AB148" s="257"/>
      <c r="AC148" s="257"/>
      <c r="AD148" s="257"/>
      <c r="AE148" s="257"/>
      <c r="AF148" s="257"/>
      <c r="AG148" s="257"/>
      <c r="AH148" s="257"/>
      <c r="AI148" s="257"/>
      <c r="AJ148" s="257"/>
      <c r="AK148" s="257"/>
      <c r="AL148" s="257"/>
      <c r="AM148" s="257"/>
      <c r="AN148" s="257"/>
      <c r="AO148" s="258"/>
    </row>
    <row r="149" spans="1:41" ht="16.5">
      <c r="A149" s="255"/>
      <c r="B149" s="256"/>
      <c r="C149" s="256"/>
      <c r="D149" s="256"/>
      <c r="E149" s="256"/>
      <c r="F149" s="256"/>
      <c r="G149" s="256"/>
      <c r="H149" s="257"/>
      <c r="I149" s="257"/>
      <c r="J149" s="257"/>
      <c r="K149" s="257"/>
      <c r="L149" s="257"/>
      <c r="M149" s="257"/>
      <c r="N149" s="257"/>
      <c r="O149" s="257"/>
      <c r="P149" s="257"/>
      <c r="Q149" s="257"/>
      <c r="R149" s="257"/>
      <c r="S149" s="257"/>
      <c r="T149" s="257"/>
      <c r="U149" s="257"/>
      <c r="V149" s="257"/>
      <c r="W149" s="257"/>
      <c r="X149" s="257"/>
      <c r="Y149" s="257"/>
      <c r="Z149" s="257"/>
      <c r="AA149" s="257"/>
      <c r="AB149" s="257"/>
      <c r="AC149" s="257"/>
      <c r="AD149" s="257"/>
      <c r="AE149" s="257"/>
      <c r="AF149" s="257"/>
      <c r="AG149" s="257"/>
      <c r="AH149" s="257"/>
      <c r="AI149" s="257"/>
      <c r="AJ149" s="257"/>
      <c r="AK149" s="257"/>
      <c r="AL149" s="257"/>
      <c r="AM149" s="257"/>
      <c r="AN149" s="257"/>
      <c r="AO149" s="258"/>
    </row>
    <row r="150" spans="1:41" ht="12.75" customHeight="1">
      <c r="A150" s="259"/>
      <c r="B150" s="260"/>
      <c r="C150" s="260"/>
      <c r="D150" s="260"/>
      <c r="E150" s="260"/>
      <c r="F150" s="260"/>
      <c r="G150" s="260"/>
      <c r="H150" s="257"/>
      <c r="I150" s="257"/>
      <c r="J150" s="257"/>
      <c r="K150" s="257"/>
      <c r="L150" s="257"/>
      <c r="M150" s="257"/>
      <c r="N150" s="257"/>
      <c r="O150" s="257"/>
      <c r="P150" s="257"/>
      <c r="Q150" s="257"/>
      <c r="R150" s="257"/>
      <c r="S150" s="257"/>
      <c r="T150" s="257"/>
      <c r="U150" s="257"/>
      <c r="V150" s="257"/>
      <c r="W150" s="257"/>
      <c r="X150" s="257"/>
      <c r="Y150" s="257"/>
      <c r="Z150" s="257"/>
      <c r="AA150" s="257"/>
      <c r="AB150" s="257"/>
      <c r="AC150" s="257"/>
      <c r="AD150" s="257"/>
      <c r="AE150" s="257"/>
      <c r="AF150" s="257"/>
      <c r="AG150" s="257"/>
      <c r="AH150" s="257"/>
      <c r="AI150" s="257"/>
      <c r="AJ150" s="257"/>
      <c r="AK150" s="257"/>
      <c r="AL150" s="257"/>
      <c r="AM150" s="257"/>
      <c r="AN150" s="257"/>
      <c r="AO150" s="261"/>
    </row>
    <row r="151" spans="1:41" ht="12.75" customHeight="1">
      <c r="A151" s="259"/>
      <c r="B151" s="260"/>
      <c r="C151" s="260"/>
      <c r="D151" s="260"/>
      <c r="E151" s="260"/>
      <c r="F151" s="260"/>
      <c r="G151" s="260"/>
      <c r="H151" s="257"/>
      <c r="I151" s="257"/>
      <c r="J151" s="257"/>
      <c r="K151" s="257"/>
      <c r="L151" s="257"/>
      <c r="M151" s="257"/>
      <c r="N151" s="257"/>
      <c r="O151" s="257"/>
      <c r="P151" s="257"/>
      <c r="Q151" s="257"/>
      <c r="R151" s="257"/>
      <c r="S151" s="257"/>
      <c r="T151" s="257"/>
      <c r="U151" s="257"/>
      <c r="V151" s="257"/>
      <c r="W151" s="257"/>
      <c r="X151" s="257"/>
      <c r="Y151" s="257"/>
      <c r="Z151" s="257"/>
      <c r="AA151" s="257"/>
      <c r="AB151" s="257"/>
      <c r="AC151" s="257"/>
      <c r="AD151" s="257"/>
      <c r="AE151" s="257"/>
      <c r="AF151" s="257"/>
      <c r="AG151" s="257"/>
      <c r="AH151" s="257"/>
      <c r="AI151" s="257"/>
      <c r="AJ151" s="257"/>
      <c r="AK151" s="257"/>
      <c r="AL151" s="257"/>
      <c r="AM151" s="257"/>
      <c r="AN151" s="257"/>
      <c r="AO151" s="261"/>
    </row>
    <row r="152" spans="1:41" ht="12.75" customHeight="1">
      <c r="A152" s="259"/>
      <c r="B152" s="260"/>
      <c r="C152" s="260"/>
      <c r="D152" s="260"/>
      <c r="E152" s="260"/>
      <c r="F152" s="260"/>
      <c r="G152" s="260"/>
      <c r="H152" s="257"/>
      <c r="I152" s="257"/>
      <c r="J152" s="257"/>
      <c r="K152" s="257"/>
      <c r="L152" s="257"/>
      <c r="M152" s="257"/>
      <c r="N152" s="257"/>
      <c r="O152" s="257"/>
      <c r="P152" s="257"/>
      <c r="Q152" s="257"/>
      <c r="R152" s="257"/>
      <c r="S152" s="257"/>
      <c r="T152" s="257"/>
      <c r="U152" s="257"/>
      <c r="V152" s="257"/>
      <c r="W152" s="257"/>
      <c r="X152" s="257"/>
      <c r="Y152" s="257"/>
      <c r="Z152" s="257"/>
      <c r="AA152" s="257"/>
      <c r="AB152" s="257"/>
      <c r="AC152" s="257"/>
      <c r="AD152" s="257"/>
      <c r="AE152" s="257"/>
      <c r="AF152" s="257"/>
      <c r="AG152" s="257"/>
      <c r="AH152" s="257"/>
      <c r="AI152" s="257"/>
      <c r="AJ152" s="257"/>
      <c r="AK152" s="257"/>
      <c r="AL152" s="257"/>
      <c r="AM152" s="257"/>
      <c r="AN152" s="257"/>
      <c r="AO152" s="261"/>
    </row>
    <row r="153" spans="1:41" ht="12.75" customHeight="1">
      <c r="A153" s="259"/>
      <c r="B153" s="260"/>
      <c r="C153" s="260"/>
      <c r="D153" s="260"/>
      <c r="E153" s="260"/>
      <c r="F153" s="260"/>
      <c r="G153" s="260"/>
      <c r="H153" s="257"/>
      <c r="I153" s="257"/>
      <c r="J153" s="257"/>
      <c r="K153" s="257"/>
      <c r="L153" s="257"/>
      <c r="M153" s="257"/>
      <c r="N153" s="257"/>
      <c r="O153" s="257"/>
      <c r="P153" s="257"/>
      <c r="Q153" s="257"/>
      <c r="R153" s="257"/>
      <c r="S153" s="257"/>
      <c r="T153" s="257"/>
      <c r="U153" s="257"/>
      <c r="V153" s="257"/>
      <c r="W153" s="257"/>
      <c r="X153" s="257"/>
      <c r="Y153" s="257"/>
      <c r="Z153" s="257"/>
      <c r="AA153" s="257"/>
      <c r="AB153" s="257"/>
      <c r="AC153" s="257"/>
      <c r="AD153" s="257"/>
      <c r="AE153" s="257"/>
      <c r="AF153" s="257"/>
      <c r="AG153" s="257"/>
      <c r="AH153" s="257"/>
      <c r="AI153" s="257"/>
      <c r="AJ153" s="257"/>
      <c r="AK153" s="257"/>
      <c r="AL153" s="257"/>
      <c r="AM153" s="257"/>
      <c r="AN153" s="257"/>
      <c r="AO153" s="261"/>
    </row>
    <row r="154" spans="1:41" ht="12.75" customHeight="1">
      <c r="A154" s="259"/>
      <c r="B154" s="260"/>
      <c r="C154" s="260"/>
      <c r="D154" s="260"/>
      <c r="E154" s="260"/>
      <c r="F154" s="260"/>
      <c r="G154" s="260"/>
      <c r="H154" s="257"/>
      <c r="I154" s="257"/>
      <c r="J154" s="257"/>
      <c r="K154" s="257"/>
      <c r="L154" s="257"/>
      <c r="M154" s="257"/>
      <c r="N154" s="257"/>
      <c r="O154" s="257"/>
      <c r="P154" s="257"/>
      <c r="Q154" s="257"/>
      <c r="R154" s="257"/>
      <c r="S154" s="257"/>
      <c r="T154" s="257"/>
      <c r="U154" s="257"/>
      <c r="V154" s="257"/>
      <c r="W154" s="257"/>
      <c r="X154" s="257"/>
      <c r="Y154" s="257"/>
      <c r="Z154" s="257"/>
      <c r="AA154" s="257"/>
      <c r="AB154" s="257"/>
      <c r="AC154" s="257"/>
      <c r="AD154" s="257"/>
      <c r="AE154" s="257"/>
      <c r="AF154" s="257"/>
      <c r="AG154" s="257"/>
      <c r="AH154" s="257"/>
      <c r="AI154" s="257"/>
      <c r="AJ154" s="257"/>
      <c r="AK154" s="257"/>
      <c r="AL154" s="257"/>
      <c r="AM154" s="257"/>
      <c r="AN154" s="257"/>
      <c r="AO154" s="261"/>
    </row>
    <row r="155" spans="1:41" ht="12.75" customHeight="1">
      <c r="A155" s="259"/>
      <c r="B155" s="260"/>
      <c r="C155" s="260"/>
      <c r="D155" s="260"/>
      <c r="E155" s="260"/>
      <c r="F155" s="260"/>
      <c r="G155" s="260"/>
      <c r="H155" s="257"/>
      <c r="I155" s="257"/>
      <c r="J155" s="257"/>
      <c r="K155" s="257"/>
      <c r="L155" s="257"/>
      <c r="M155" s="257"/>
      <c r="N155" s="257"/>
      <c r="O155" s="257"/>
      <c r="P155" s="257"/>
      <c r="Q155" s="257"/>
      <c r="R155" s="257"/>
      <c r="S155" s="257"/>
      <c r="T155" s="257"/>
      <c r="U155" s="257"/>
      <c r="V155" s="257"/>
      <c r="W155" s="257"/>
      <c r="X155" s="257"/>
      <c r="Y155" s="257"/>
      <c r="Z155" s="257"/>
      <c r="AA155" s="257"/>
      <c r="AB155" s="257"/>
      <c r="AC155" s="257"/>
      <c r="AD155" s="257"/>
      <c r="AE155" s="257"/>
      <c r="AF155" s="257"/>
      <c r="AG155" s="257"/>
      <c r="AH155" s="257"/>
      <c r="AI155" s="257"/>
      <c r="AJ155" s="257"/>
      <c r="AK155" s="257"/>
      <c r="AL155" s="257"/>
      <c r="AM155" s="257"/>
      <c r="AN155" s="257"/>
      <c r="AO155" s="261"/>
    </row>
    <row r="156" spans="1:41" ht="12.75" customHeight="1">
      <c r="A156" s="259"/>
      <c r="B156" s="260"/>
      <c r="C156" s="260"/>
      <c r="D156" s="260"/>
      <c r="E156" s="260"/>
      <c r="F156" s="260"/>
      <c r="G156" s="260"/>
      <c r="H156" s="257"/>
      <c r="I156" s="257"/>
      <c r="J156" s="257"/>
      <c r="K156" s="257"/>
      <c r="L156" s="257"/>
      <c r="M156" s="257"/>
      <c r="N156" s="257"/>
      <c r="O156" s="257"/>
      <c r="P156" s="257"/>
      <c r="Q156" s="257"/>
      <c r="R156" s="257"/>
      <c r="S156" s="257"/>
      <c r="T156" s="257"/>
      <c r="U156" s="257"/>
      <c r="V156" s="257"/>
      <c r="W156" s="257"/>
      <c r="X156" s="257"/>
      <c r="Y156" s="257"/>
      <c r="Z156" s="257"/>
      <c r="AA156" s="257"/>
      <c r="AB156" s="257"/>
      <c r="AC156" s="257"/>
      <c r="AD156" s="257"/>
      <c r="AE156" s="257"/>
      <c r="AF156" s="257"/>
      <c r="AG156" s="257"/>
      <c r="AH156" s="257"/>
      <c r="AI156" s="257"/>
      <c r="AJ156" s="257"/>
      <c r="AK156" s="257"/>
      <c r="AL156" s="257"/>
      <c r="AM156" s="257"/>
      <c r="AN156" s="257"/>
      <c r="AO156" s="261"/>
    </row>
    <row r="157" spans="1:41" ht="12.75" customHeight="1">
      <c r="A157" s="259"/>
      <c r="B157" s="260"/>
      <c r="C157" s="260"/>
      <c r="D157" s="260"/>
      <c r="E157" s="260"/>
      <c r="F157" s="260"/>
      <c r="G157" s="260"/>
      <c r="H157" s="257"/>
      <c r="I157" s="257"/>
      <c r="J157" s="257"/>
      <c r="K157" s="257"/>
      <c r="L157" s="257"/>
      <c r="M157" s="257"/>
      <c r="N157" s="257"/>
      <c r="O157" s="257"/>
      <c r="P157" s="257"/>
      <c r="Q157" s="257"/>
      <c r="R157" s="257"/>
      <c r="S157" s="257"/>
      <c r="T157" s="257"/>
      <c r="U157" s="257"/>
      <c r="V157" s="257"/>
      <c r="W157" s="257"/>
      <c r="X157" s="257"/>
      <c r="Y157" s="257"/>
      <c r="Z157" s="257"/>
      <c r="AA157" s="257"/>
      <c r="AB157" s="257"/>
      <c r="AC157" s="257"/>
      <c r="AD157" s="257"/>
      <c r="AE157" s="257"/>
      <c r="AF157" s="257"/>
      <c r="AG157" s="257"/>
      <c r="AH157" s="257"/>
      <c r="AI157" s="257"/>
      <c r="AJ157" s="257"/>
      <c r="AK157" s="257"/>
      <c r="AL157" s="257"/>
      <c r="AM157" s="257"/>
      <c r="AN157" s="257"/>
      <c r="AO157" s="261"/>
    </row>
    <row r="158" spans="1:41" ht="12.75" customHeight="1">
      <c r="A158" s="259"/>
      <c r="B158" s="260"/>
      <c r="C158" s="260"/>
      <c r="D158" s="260"/>
      <c r="E158" s="260"/>
      <c r="F158" s="260"/>
      <c r="G158" s="260"/>
      <c r="H158" s="257"/>
      <c r="I158" s="257"/>
      <c r="J158" s="257"/>
      <c r="K158" s="257"/>
      <c r="L158" s="257"/>
      <c r="M158" s="257"/>
      <c r="N158" s="257"/>
      <c r="O158" s="257"/>
      <c r="P158" s="257"/>
      <c r="Q158" s="257"/>
      <c r="R158" s="257"/>
      <c r="S158" s="257"/>
      <c r="T158" s="257"/>
      <c r="U158" s="257"/>
      <c r="V158" s="257"/>
      <c r="W158" s="257"/>
      <c r="X158" s="257"/>
      <c r="Y158" s="257"/>
      <c r="Z158" s="257"/>
      <c r="AA158" s="257"/>
      <c r="AB158" s="257"/>
      <c r="AC158" s="257"/>
      <c r="AD158" s="257"/>
      <c r="AE158" s="257"/>
      <c r="AF158" s="257"/>
      <c r="AG158" s="257"/>
      <c r="AH158" s="257"/>
      <c r="AI158" s="257"/>
      <c r="AJ158" s="257"/>
      <c r="AK158" s="257"/>
      <c r="AL158" s="257"/>
      <c r="AM158" s="257"/>
      <c r="AN158" s="257"/>
      <c r="AO158" s="261"/>
    </row>
    <row r="159" spans="1:41" ht="12.75" customHeight="1">
      <c r="A159" s="259"/>
      <c r="B159" s="260"/>
      <c r="C159" s="260"/>
      <c r="D159" s="260"/>
      <c r="E159" s="260"/>
      <c r="F159" s="260"/>
      <c r="G159" s="260"/>
      <c r="H159" s="257"/>
      <c r="I159" s="257"/>
      <c r="J159" s="257"/>
      <c r="K159" s="257"/>
      <c r="L159" s="257"/>
      <c r="M159" s="257"/>
      <c r="N159" s="257"/>
      <c r="O159" s="257"/>
      <c r="P159" s="257"/>
      <c r="Q159" s="257"/>
      <c r="R159" s="257"/>
      <c r="S159" s="257"/>
      <c r="T159" s="257"/>
      <c r="U159" s="257"/>
      <c r="V159" s="257"/>
      <c r="W159" s="257"/>
      <c r="X159" s="257"/>
      <c r="Y159" s="257"/>
      <c r="Z159" s="257"/>
      <c r="AA159" s="257"/>
      <c r="AB159" s="257"/>
      <c r="AC159" s="257"/>
      <c r="AD159" s="257"/>
      <c r="AE159" s="257"/>
      <c r="AF159" s="257"/>
      <c r="AG159" s="257"/>
      <c r="AH159" s="257"/>
      <c r="AI159" s="257"/>
      <c r="AJ159" s="257"/>
      <c r="AK159" s="257"/>
      <c r="AL159" s="257"/>
      <c r="AM159" s="257"/>
      <c r="AN159" s="257"/>
      <c r="AO159" s="261"/>
    </row>
    <row r="160" spans="1:41" ht="12.75" customHeight="1">
      <c r="A160" s="259"/>
      <c r="B160" s="260"/>
      <c r="C160" s="260"/>
      <c r="D160" s="260"/>
      <c r="E160" s="260"/>
      <c r="F160" s="260"/>
      <c r="G160" s="260"/>
      <c r="H160" s="257"/>
      <c r="I160" s="257"/>
      <c r="J160" s="257"/>
      <c r="K160" s="257"/>
      <c r="L160" s="257"/>
      <c r="M160" s="257"/>
      <c r="N160" s="257"/>
      <c r="O160" s="257"/>
      <c r="P160" s="257"/>
      <c r="Q160" s="257"/>
      <c r="R160" s="257"/>
      <c r="S160" s="257"/>
      <c r="T160" s="257"/>
      <c r="U160" s="257"/>
      <c r="V160" s="257"/>
      <c r="W160" s="257"/>
      <c r="X160" s="257"/>
      <c r="Y160" s="257"/>
      <c r="Z160" s="257"/>
      <c r="AA160" s="257"/>
      <c r="AB160" s="257"/>
      <c r="AC160" s="257"/>
      <c r="AD160" s="257"/>
      <c r="AE160" s="257"/>
      <c r="AF160" s="257"/>
      <c r="AG160" s="257"/>
      <c r="AH160" s="257"/>
      <c r="AI160" s="257"/>
      <c r="AJ160" s="257"/>
      <c r="AK160" s="257"/>
      <c r="AL160" s="257"/>
      <c r="AM160" s="257"/>
      <c r="AN160" s="257"/>
      <c r="AO160" s="261"/>
    </row>
    <row r="161" spans="1:41" ht="12.75" customHeight="1" thickBot="1">
      <c r="A161" s="263"/>
      <c r="B161" s="264"/>
      <c r="C161" s="264"/>
      <c r="D161" s="264"/>
      <c r="E161" s="264"/>
      <c r="F161" s="264"/>
      <c r="G161" s="264"/>
      <c r="H161" s="262"/>
      <c r="I161" s="262"/>
      <c r="J161" s="262"/>
      <c r="K161" s="262"/>
      <c r="L161" s="262"/>
      <c r="M161" s="262"/>
      <c r="N161" s="262"/>
      <c r="O161" s="262"/>
      <c r="P161" s="262"/>
      <c r="Q161" s="262"/>
      <c r="R161" s="262"/>
      <c r="S161" s="262"/>
      <c r="T161" s="262"/>
      <c r="U161" s="262"/>
      <c r="V161" s="262"/>
      <c r="W161" s="262"/>
      <c r="X161" s="262"/>
      <c r="Y161" s="262"/>
      <c r="Z161" s="262"/>
      <c r="AA161" s="262"/>
      <c r="AB161" s="262"/>
      <c r="AC161" s="262"/>
      <c r="AD161" s="262"/>
      <c r="AE161" s="262"/>
      <c r="AF161" s="262"/>
      <c r="AG161" s="262"/>
      <c r="AH161" s="262"/>
      <c r="AI161" s="262"/>
      <c r="AJ161" s="262"/>
      <c r="AK161" s="262"/>
      <c r="AL161" s="262"/>
      <c r="AM161" s="262"/>
      <c r="AN161" s="262"/>
      <c r="AO161" s="265"/>
    </row>
    <row r="162" spans="1:41" ht="30" customHeight="1">
      <c r="A162" s="431" t="s">
        <v>271</v>
      </c>
      <c r="B162" s="432"/>
      <c r="C162" s="432"/>
      <c r="D162" s="432"/>
      <c r="E162" s="432"/>
      <c r="F162" s="432"/>
      <c r="G162" s="432"/>
      <c r="H162" s="432"/>
      <c r="I162" s="432"/>
      <c r="J162" s="432"/>
      <c r="K162" s="432"/>
      <c r="L162" s="432"/>
      <c r="M162" s="432"/>
      <c r="N162" s="432"/>
      <c r="O162" s="432"/>
      <c r="P162" s="432"/>
      <c r="Q162" s="432"/>
      <c r="R162" s="432"/>
      <c r="S162" s="432"/>
      <c r="T162" s="432"/>
      <c r="U162" s="432"/>
      <c r="V162" s="432"/>
      <c r="W162" s="432"/>
      <c r="X162" s="432"/>
      <c r="Y162" s="432"/>
      <c r="Z162" s="432"/>
      <c r="AA162" s="432"/>
      <c r="AB162" s="432"/>
      <c r="AC162" s="432"/>
      <c r="AD162" s="432"/>
      <c r="AE162" s="432"/>
      <c r="AF162" s="432"/>
      <c r="AG162" s="432"/>
      <c r="AH162" s="432"/>
      <c r="AI162" s="432"/>
      <c r="AJ162" s="432"/>
      <c r="AK162" s="432"/>
      <c r="AL162" s="432"/>
      <c r="AM162" s="432"/>
      <c r="AN162" s="432"/>
      <c r="AO162" s="433"/>
    </row>
    <row r="163" spans="1:41" ht="16.5">
      <c r="A163" s="255"/>
      <c r="B163" s="256"/>
      <c r="C163" s="256"/>
      <c r="D163" s="256"/>
      <c r="E163" s="256"/>
      <c r="F163" s="256"/>
      <c r="G163" s="256"/>
      <c r="H163" s="257"/>
      <c r="I163" s="257"/>
      <c r="J163" s="257"/>
      <c r="K163" s="257"/>
      <c r="L163" s="257"/>
      <c r="M163" s="257"/>
      <c r="N163" s="257"/>
      <c r="O163" s="257"/>
      <c r="P163" s="257"/>
      <c r="Q163" s="257"/>
      <c r="R163" s="257"/>
      <c r="S163" s="257"/>
      <c r="T163" s="257"/>
      <c r="U163" s="257"/>
      <c r="V163" s="257"/>
      <c r="W163" s="257"/>
      <c r="X163" s="257"/>
      <c r="Y163" s="257"/>
      <c r="Z163" s="257"/>
      <c r="AA163" s="257"/>
      <c r="AB163" s="257"/>
      <c r="AC163" s="257"/>
      <c r="AD163" s="257"/>
      <c r="AE163" s="257"/>
      <c r="AF163" s="257"/>
      <c r="AG163" s="257"/>
      <c r="AH163" s="257"/>
      <c r="AI163" s="257"/>
      <c r="AJ163" s="257"/>
      <c r="AK163" s="257"/>
      <c r="AL163" s="257"/>
      <c r="AM163" s="257"/>
      <c r="AN163" s="257"/>
      <c r="AO163" s="258"/>
    </row>
    <row r="164" spans="1:41" ht="16.5">
      <c r="A164" s="255"/>
      <c r="B164" s="256"/>
      <c r="C164" s="256"/>
      <c r="D164" s="256"/>
      <c r="E164" s="256"/>
      <c r="F164" s="256"/>
      <c r="G164" s="256"/>
      <c r="H164" s="257"/>
      <c r="I164" s="257"/>
      <c r="J164" s="257"/>
      <c r="K164" s="257"/>
      <c r="L164" s="257"/>
      <c r="M164" s="257"/>
      <c r="N164" s="257"/>
      <c r="O164" s="257"/>
      <c r="P164" s="257"/>
      <c r="Q164" s="257"/>
      <c r="R164" s="257"/>
      <c r="S164" s="257"/>
      <c r="T164" s="257"/>
      <c r="U164" s="257"/>
      <c r="V164" s="257"/>
      <c r="W164" s="257"/>
      <c r="X164" s="257"/>
      <c r="Y164" s="257"/>
      <c r="Z164" s="257"/>
      <c r="AA164" s="257"/>
      <c r="AB164" s="257"/>
      <c r="AC164" s="257"/>
      <c r="AD164" s="257"/>
      <c r="AE164" s="257"/>
      <c r="AF164" s="257"/>
      <c r="AG164" s="257"/>
      <c r="AH164" s="257"/>
      <c r="AI164" s="257"/>
      <c r="AJ164" s="257"/>
      <c r="AK164" s="257"/>
      <c r="AL164" s="257"/>
      <c r="AM164" s="257"/>
      <c r="AN164" s="257"/>
      <c r="AO164" s="258"/>
    </row>
    <row r="165" spans="1:41" ht="16.5">
      <c r="A165" s="255"/>
      <c r="B165" s="256"/>
      <c r="C165" s="256"/>
      <c r="D165" s="256"/>
      <c r="E165" s="256"/>
      <c r="F165" s="256"/>
      <c r="G165" s="256"/>
      <c r="H165" s="257"/>
      <c r="I165" s="257"/>
      <c r="J165" s="257"/>
      <c r="K165" s="257"/>
      <c r="L165" s="257"/>
      <c r="M165" s="257"/>
      <c r="N165" s="257"/>
      <c r="O165" s="257"/>
      <c r="P165" s="257"/>
      <c r="Q165" s="257"/>
      <c r="R165" s="257"/>
      <c r="S165" s="257"/>
      <c r="T165" s="257"/>
      <c r="U165" s="257"/>
      <c r="V165" s="257"/>
      <c r="W165" s="257"/>
      <c r="X165" s="257"/>
      <c r="Y165" s="257"/>
      <c r="Z165" s="257"/>
      <c r="AA165" s="257"/>
      <c r="AB165" s="257"/>
      <c r="AC165" s="257"/>
      <c r="AD165" s="257"/>
      <c r="AE165" s="257"/>
      <c r="AF165" s="257"/>
      <c r="AG165" s="257"/>
      <c r="AH165" s="257"/>
      <c r="AI165" s="257"/>
      <c r="AJ165" s="257"/>
      <c r="AK165" s="257"/>
      <c r="AL165" s="257"/>
      <c r="AM165" s="257"/>
      <c r="AN165" s="257"/>
      <c r="AO165" s="258"/>
    </row>
    <row r="166" spans="1:41" ht="16.5">
      <c r="A166" s="255"/>
      <c r="B166" s="256"/>
      <c r="C166" s="256"/>
      <c r="D166" s="256"/>
      <c r="E166" s="256"/>
      <c r="F166" s="256"/>
      <c r="G166" s="256"/>
      <c r="H166" s="257"/>
      <c r="I166" s="257"/>
      <c r="J166" s="257"/>
      <c r="K166" s="257"/>
      <c r="L166" s="257"/>
      <c r="M166" s="257"/>
      <c r="N166" s="257"/>
      <c r="O166" s="257"/>
      <c r="P166" s="257"/>
      <c r="Q166" s="257"/>
      <c r="R166" s="257"/>
      <c r="S166" s="257"/>
      <c r="T166" s="257"/>
      <c r="U166" s="257"/>
      <c r="V166" s="257"/>
      <c r="W166" s="257"/>
      <c r="X166" s="257"/>
      <c r="Y166" s="257"/>
      <c r="Z166" s="257"/>
      <c r="AA166" s="257"/>
      <c r="AB166" s="257"/>
      <c r="AC166" s="257"/>
      <c r="AD166" s="257"/>
      <c r="AE166" s="257"/>
      <c r="AF166" s="257"/>
      <c r="AG166" s="257"/>
      <c r="AH166" s="257"/>
      <c r="AI166" s="257"/>
      <c r="AJ166" s="257"/>
      <c r="AK166" s="257"/>
      <c r="AL166" s="257"/>
      <c r="AM166" s="257"/>
      <c r="AN166" s="257"/>
      <c r="AO166" s="258"/>
    </row>
    <row r="167" spans="1:41" ht="16.5">
      <c r="A167" s="255"/>
      <c r="B167" s="256"/>
      <c r="C167" s="256"/>
      <c r="D167" s="256"/>
      <c r="E167" s="256"/>
      <c r="F167" s="256"/>
      <c r="G167" s="256"/>
      <c r="H167" s="257"/>
      <c r="I167" s="257"/>
      <c r="J167" s="257"/>
      <c r="K167" s="257"/>
      <c r="L167" s="257"/>
      <c r="M167" s="257"/>
      <c r="N167" s="257"/>
      <c r="O167" s="257"/>
      <c r="P167" s="257"/>
      <c r="Q167" s="257"/>
      <c r="R167" s="257"/>
      <c r="S167" s="257"/>
      <c r="T167" s="257"/>
      <c r="U167" s="257"/>
      <c r="V167" s="257"/>
      <c r="W167" s="257"/>
      <c r="X167" s="257"/>
      <c r="Y167" s="257"/>
      <c r="Z167" s="257"/>
      <c r="AA167" s="257"/>
      <c r="AB167" s="257"/>
      <c r="AC167" s="257"/>
      <c r="AD167" s="257"/>
      <c r="AE167" s="257"/>
      <c r="AF167" s="257"/>
      <c r="AG167" s="257"/>
      <c r="AH167" s="257"/>
      <c r="AI167" s="257"/>
      <c r="AJ167" s="257"/>
      <c r="AK167" s="257"/>
      <c r="AL167" s="257"/>
      <c r="AM167" s="257"/>
      <c r="AN167" s="257"/>
      <c r="AO167" s="258"/>
    </row>
    <row r="168" spans="1:41" ht="16.5">
      <c r="A168" s="255"/>
      <c r="B168" s="256"/>
      <c r="C168" s="256"/>
      <c r="D168" s="256"/>
      <c r="E168" s="256"/>
      <c r="F168" s="256"/>
      <c r="G168" s="256"/>
      <c r="H168" s="257"/>
      <c r="I168" s="257"/>
      <c r="J168" s="257"/>
      <c r="K168" s="257"/>
      <c r="L168" s="257"/>
      <c r="M168" s="257"/>
      <c r="N168" s="257"/>
      <c r="O168" s="257"/>
      <c r="P168" s="257"/>
      <c r="Q168" s="257"/>
      <c r="R168" s="257"/>
      <c r="S168" s="257"/>
      <c r="T168" s="257"/>
      <c r="U168" s="257"/>
      <c r="V168" s="257"/>
      <c r="W168" s="257"/>
      <c r="X168" s="257"/>
      <c r="Y168" s="257"/>
      <c r="Z168" s="257"/>
      <c r="AA168" s="257"/>
      <c r="AB168" s="257"/>
      <c r="AC168" s="257"/>
      <c r="AD168" s="257"/>
      <c r="AE168" s="257"/>
      <c r="AF168" s="257"/>
      <c r="AG168" s="257"/>
      <c r="AH168" s="257"/>
      <c r="AI168" s="257"/>
      <c r="AJ168" s="257"/>
      <c r="AK168" s="257"/>
      <c r="AL168" s="257"/>
      <c r="AM168" s="257"/>
      <c r="AN168" s="257"/>
      <c r="AO168" s="258"/>
    </row>
    <row r="169" spans="1:41" ht="16.5">
      <c r="A169" s="255"/>
      <c r="B169" s="256"/>
      <c r="C169" s="256"/>
      <c r="D169" s="256"/>
      <c r="E169" s="256"/>
      <c r="F169" s="256"/>
      <c r="G169" s="256"/>
      <c r="H169" s="257"/>
      <c r="I169" s="257"/>
      <c r="J169" s="257"/>
      <c r="K169" s="257"/>
      <c r="L169" s="257"/>
      <c r="M169" s="257"/>
      <c r="N169" s="257"/>
      <c r="O169" s="257"/>
      <c r="P169" s="257"/>
      <c r="Q169" s="257"/>
      <c r="R169" s="257"/>
      <c r="S169" s="257"/>
      <c r="T169" s="257"/>
      <c r="U169" s="257"/>
      <c r="V169" s="257"/>
      <c r="W169" s="257"/>
      <c r="X169" s="257"/>
      <c r="Y169" s="257"/>
      <c r="Z169" s="257"/>
      <c r="AA169" s="257"/>
      <c r="AB169" s="257"/>
      <c r="AC169" s="257"/>
      <c r="AD169" s="257"/>
      <c r="AE169" s="257"/>
      <c r="AF169" s="257"/>
      <c r="AG169" s="257"/>
      <c r="AH169" s="257"/>
      <c r="AI169" s="257"/>
      <c r="AJ169" s="257"/>
      <c r="AK169" s="257"/>
      <c r="AL169" s="257"/>
      <c r="AM169" s="257"/>
      <c r="AN169" s="257"/>
      <c r="AO169" s="258"/>
    </row>
    <row r="170" spans="1:41" ht="16.5">
      <c r="A170" s="255"/>
      <c r="B170" s="256"/>
      <c r="C170" s="256"/>
      <c r="D170" s="256"/>
      <c r="E170" s="256"/>
      <c r="F170" s="256"/>
      <c r="G170" s="256"/>
      <c r="H170" s="257"/>
      <c r="I170" s="257"/>
      <c r="J170" s="257"/>
      <c r="K170" s="257"/>
      <c r="L170" s="257"/>
      <c r="M170" s="257"/>
      <c r="N170" s="257"/>
      <c r="O170" s="257"/>
      <c r="P170" s="257"/>
      <c r="Q170" s="257"/>
      <c r="R170" s="257"/>
      <c r="S170" s="257"/>
      <c r="T170" s="257"/>
      <c r="U170" s="257"/>
      <c r="V170" s="257"/>
      <c r="W170" s="257"/>
      <c r="X170" s="257"/>
      <c r="Y170" s="257"/>
      <c r="Z170" s="257"/>
      <c r="AA170" s="257"/>
      <c r="AB170" s="257"/>
      <c r="AC170" s="257"/>
      <c r="AD170" s="257"/>
      <c r="AE170" s="257"/>
      <c r="AF170" s="257"/>
      <c r="AG170" s="257"/>
      <c r="AH170" s="257"/>
      <c r="AI170" s="257"/>
      <c r="AJ170" s="257"/>
      <c r="AK170" s="257"/>
      <c r="AL170" s="257"/>
      <c r="AM170" s="257"/>
      <c r="AN170" s="257"/>
      <c r="AO170" s="258"/>
    </row>
    <row r="171" spans="1:41" ht="16.5">
      <c r="A171" s="255"/>
      <c r="B171" s="256"/>
      <c r="C171" s="256"/>
      <c r="D171" s="256"/>
      <c r="E171" s="256"/>
      <c r="F171" s="256"/>
      <c r="G171" s="256"/>
      <c r="H171" s="257"/>
      <c r="I171" s="257"/>
      <c r="J171" s="257"/>
      <c r="K171" s="257"/>
      <c r="L171" s="257"/>
      <c r="M171" s="257"/>
      <c r="N171" s="257"/>
      <c r="O171" s="257"/>
      <c r="P171" s="257"/>
      <c r="Q171" s="257"/>
      <c r="R171" s="257"/>
      <c r="S171" s="257"/>
      <c r="T171" s="257"/>
      <c r="U171" s="257"/>
      <c r="V171" s="257"/>
      <c r="W171" s="257"/>
      <c r="X171" s="257"/>
      <c r="Y171" s="257"/>
      <c r="Z171" s="257"/>
      <c r="AA171" s="257"/>
      <c r="AB171" s="257"/>
      <c r="AC171" s="257"/>
      <c r="AD171" s="257"/>
      <c r="AE171" s="257"/>
      <c r="AF171" s="257"/>
      <c r="AG171" s="257"/>
      <c r="AH171" s="257"/>
      <c r="AI171" s="257"/>
      <c r="AJ171" s="257"/>
      <c r="AK171" s="257"/>
      <c r="AL171" s="257"/>
      <c r="AM171" s="257"/>
      <c r="AN171" s="257"/>
      <c r="AO171" s="258"/>
    </row>
    <row r="172" spans="1:41" ht="16.5">
      <c r="A172" s="255"/>
      <c r="B172" s="256"/>
      <c r="C172" s="256"/>
      <c r="D172" s="256"/>
      <c r="E172" s="256"/>
      <c r="F172" s="256"/>
      <c r="G172" s="256"/>
      <c r="H172" s="257"/>
      <c r="I172" s="257"/>
      <c r="J172" s="257"/>
      <c r="K172" s="257"/>
      <c r="L172" s="257"/>
      <c r="M172" s="257"/>
      <c r="N172" s="257"/>
      <c r="O172" s="257"/>
      <c r="P172" s="257"/>
      <c r="Q172" s="257"/>
      <c r="R172" s="257"/>
      <c r="S172" s="257"/>
      <c r="T172" s="257"/>
      <c r="U172" s="257"/>
      <c r="V172" s="257"/>
      <c r="W172" s="257"/>
      <c r="X172" s="257"/>
      <c r="Y172" s="257"/>
      <c r="Z172" s="257"/>
      <c r="AA172" s="257"/>
      <c r="AB172" s="257"/>
      <c r="AC172" s="257"/>
      <c r="AD172" s="257"/>
      <c r="AE172" s="257"/>
      <c r="AF172" s="257"/>
      <c r="AG172" s="257"/>
      <c r="AH172" s="257"/>
      <c r="AI172" s="257"/>
      <c r="AJ172" s="257"/>
      <c r="AK172" s="257"/>
      <c r="AL172" s="257"/>
      <c r="AM172" s="257"/>
      <c r="AN172" s="257"/>
      <c r="AO172" s="258"/>
    </row>
    <row r="173" spans="1:41" ht="16.5">
      <c r="A173" s="259"/>
      <c r="B173" s="260"/>
      <c r="C173" s="260"/>
      <c r="D173" s="260"/>
      <c r="E173" s="260"/>
      <c r="F173" s="260"/>
      <c r="G173" s="260"/>
      <c r="H173" s="257"/>
      <c r="I173" s="257"/>
      <c r="J173" s="257"/>
      <c r="K173" s="257"/>
      <c r="L173" s="257"/>
      <c r="M173" s="257"/>
      <c r="N173" s="257"/>
      <c r="O173" s="257"/>
      <c r="P173" s="257"/>
      <c r="Q173" s="257"/>
      <c r="R173" s="257"/>
      <c r="S173" s="257"/>
      <c r="T173" s="257"/>
      <c r="U173" s="257"/>
      <c r="V173" s="257"/>
      <c r="W173" s="257"/>
      <c r="X173" s="257"/>
      <c r="Y173" s="257"/>
      <c r="Z173" s="257"/>
      <c r="AA173" s="257"/>
      <c r="AB173" s="257"/>
      <c r="AC173" s="257"/>
      <c r="AD173" s="257"/>
      <c r="AE173" s="257"/>
      <c r="AF173" s="257"/>
      <c r="AG173" s="257"/>
      <c r="AH173" s="257"/>
      <c r="AI173" s="257"/>
      <c r="AJ173" s="257"/>
      <c r="AK173" s="257"/>
      <c r="AL173" s="257"/>
      <c r="AM173" s="257"/>
      <c r="AN173" s="257"/>
      <c r="AO173" s="261"/>
    </row>
    <row r="174" spans="1:41" ht="16.5">
      <c r="A174" s="259"/>
      <c r="B174" s="260"/>
      <c r="C174" s="260"/>
      <c r="D174" s="260"/>
      <c r="E174" s="260"/>
      <c r="F174" s="260"/>
      <c r="G174" s="260"/>
      <c r="H174" s="257"/>
      <c r="I174" s="257"/>
      <c r="J174" s="257"/>
      <c r="K174" s="257"/>
      <c r="L174" s="257"/>
      <c r="M174" s="257"/>
      <c r="N174" s="257"/>
      <c r="O174" s="257"/>
      <c r="P174" s="257"/>
      <c r="Q174" s="257"/>
      <c r="R174" s="257"/>
      <c r="S174" s="257"/>
      <c r="T174" s="257"/>
      <c r="U174" s="257"/>
      <c r="V174" s="257"/>
      <c r="W174" s="257"/>
      <c r="X174" s="257"/>
      <c r="Y174" s="257"/>
      <c r="Z174" s="257"/>
      <c r="AA174" s="257"/>
      <c r="AB174" s="257"/>
      <c r="AC174" s="257"/>
      <c r="AD174" s="257"/>
      <c r="AE174" s="257"/>
      <c r="AF174" s="257"/>
      <c r="AG174" s="257"/>
      <c r="AH174" s="257"/>
      <c r="AI174" s="257"/>
      <c r="AJ174" s="257"/>
      <c r="AK174" s="257"/>
      <c r="AL174" s="257"/>
      <c r="AM174" s="257"/>
      <c r="AN174" s="257"/>
      <c r="AO174" s="261"/>
    </row>
    <row r="175" spans="1:41" ht="16.5">
      <c r="A175" s="259"/>
      <c r="B175" s="260"/>
      <c r="C175" s="260"/>
      <c r="D175" s="260"/>
      <c r="E175" s="260"/>
      <c r="F175" s="260"/>
      <c r="G175" s="260"/>
      <c r="H175" s="257"/>
      <c r="I175" s="257"/>
      <c r="J175" s="257"/>
      <c r="K175" s="257"/>
      <c r="L175" s="257"/>
      <c r="M175" s="257"/>
      <c r="N175" s="257"/>
      <c r="O175" s="257"/>
      <c r="P175" s="257"/>
      <c r="Q175" s="257"/>
      <c r="R175" s="257"/>
      <c r="S175" s="257"/>
      <c r="T175" s="257"/>
      <c r="U175" s="257"/>
      <c r="V175" s="257"/>
      <c r="W175" s="257"/>
      <c r="X175" s="257"/>
      <c r="Y175" s="257"/>
      <c r="Z175" s="257"/>
      <c r="AA175" s="257"/>
      <c r="AB175" s="257"/>
      <c r="AC175" s="257"/>
      <c r="AD175" s="257"/>
      <c r="AE175" s="257"/>
      <c r="AF175" s="257"/>
      <c r="AG175" s="257"/>
      <c r="AH175" s="257"/>
      <c r="AI175" s="257"/>
      <c r="AJ175" s="257"/>
      <c r="AK175" s="257"/>
      <c r="AL175" s="257"/>
      <c r="AM175" s="257"/>
      <c r="AN175" s="257"/>
      <c r="AO175" s="261"/>
    </row>
    <row r="176" spans="1:41" ht="16.5">
      <c r="A176" s="259"/>
      <c r="B176" s="260"/>
      <c r="C176" s="260"/>
      <c r="D176" s="260"/>
      <c r="E176" s="260"/>
      <c r="F176" s="260"/>
      <c r="G176" s="260"/>
      <c r="H176" s="257"/>
      <c r="I176" s="257"/>
      <c r="J176" s="257"/>
      <c r="K176" s="257"/>
      <c r="L176" s="257"/>
      <c r="M176" s="257"/>
      <c r="N176" s="257"/>
      <c r="O176" s="257"/>
      <c r="P176" s="257"/>
      <c r="Q176" s="257"/>
      <c r="R176" s="257"/>
      <c r="S176" s="257"/>
      <c r="T176" s="257"/>
      <c r="U176" s="257"/>
      <c r="V176" s="257"/>
      <c r="W176" s="257"/>
      <c r="X176" s="257"/>
      <c r="Y176" s="257"/>
      <c r="Z176" s="257"/>
      <c r="AA176" s="257"/>
      <c r="AB176" s="257"/>
      <c r="AC176" s="257"/>
      <c r="AD176" s="257"/>
      <c r="AE176" s="257"/>
      <c r="AF176" s="257"/>
      <c r="AG176" s="257"/>
      <c r="AH176" s="257"/>
      <c r="AI176" s="257"/>
      <c r="AJ176" s="257"/>
      <c r="AK176" s="257"/>
      <c r="AL176" s="257"/>
      <c r="AM176" s="257"/>
      <c r="AN176" s="257"/>
      <c r="AO176" s="261"/>
    </row>
    <row r="177" spans="1:41" ht="16.5">
      <c r="A177" s="259"/>
      <c r="B177" s="260"/>
      <c r="C177" s="260"/>
      <c r="D177" s="260"/>
      <c r="E177" s="260"/>
      <c r="F177" s="260"/>
      <c r="G177" s="260"/>
      <c r="H177" s="257"/>
      <c r="I177" s="257"/>
      <c r="J177" s="257"/>
      <c r="K177" s="257"/>
      <c r="L177" s="257"/>
      <c r="M177" s="257"/>
      <c r="N177" s="257"/>
      <c r="O177" s="257"/>
      <c r="P177" s="257"/>
      <c r="Q177" s="257"/>
      <c r="R177" s="257"/>
      <c r="S177" s="257"/>
      <c r="T177" s="257"/>
      <c r="U177" s="257"/>
      <c r="V177" s="257"/>
      <c r="W177" s="257"/>
      <c r="X177" s="257"/>
      <c r="Y177" s="257"/>
      <c r="Z177" s="257"/>
      <c r="AA177" s="257"/>
      <c r="AB177" s="257"/>
      <c r="AC177" s="257"/>
      <c r="AD177" s="257"/>
      <c r="AE177" s="257"/>
      <c r="AF177" s="257"/>
      <c r="AG177" s="257"/>
      <c r="AH177" s="257"/>
      <c r="AI177" s="257"/>
      <c r="AJ177" s="257"/>
      <c r="AK177" s="257"/>
      <c r="AL177" s="257"/>
      <c r="AM177" s="257"/>
      <c r="AN177" s="257"/>
      <c r="AO177" s="261"/>
    </row>
    <row r="178" spans="1:41" ht="16.5">
      <c r="A178" s="259"/>
      <c r="B178" s="260"/>
      <c r="C178" s="260"/>
      <c r="D178" s="260"/>
      <c r="E178" s="260"/>
      <c r="F178" s="260"/>
      <c r="G178" s="260"/>
      <c r="H178" s="257"/>
      <c r="I178" s="257"/>
      <c r="J178" s="257"/>
      <c r="K178" s="257"/>
      <c r="L178" s="257"/>
      <c r="M178" s="257"/>
      <c r="N178" s="257"/>
      <c r="O178" s="257"/>
      <c r="P178" s="257"/>
      <c r="Q178" s="257"/>
      <c r="R178" s="257"/>
      <c r="S178" s="257"/>
      <c r="T178" s="257"/>
      <c r="U178" s="257"/>
      <c r="V178" s="257"/>
      <c r="W178" s="257"/>
      <c r="X178" s="257"/>
      <c r="Y178" s="257"/>
      <c r="Z178" s="257"/>
      <c r="AA178" s="257"/>
      <c r="AB178" s="257"/>
      <c r="AC178" s="257"/>
      <c r="AD178" s="257"/>
      <c r="AE178" s="257"/>
      <c r="AF178" s="257"/>
      <c r="AG178" s="257"/>
      <c r="AH178" s="257"/>
      <c r="AI178" s="257"/>
      <c r="AJ178" s="257"/>
      <c r="AK178" s="257"/>
      <c r="AL178" s="257"/>
      <c r="AM178" s="257"/>
      <c r="AN178" s="257"/>
      <c r="AO178" s="261"/>
    </row>
    <row r="179" spans="1:41" ht="16.5">
      <c r="A179" s="259"/>
      <c r="B179" s="260"/>
      <c r="C179" s="260"/>
      <c r="D179" s="260"/>
      <c r="E179" s="260"/>
      <c r="F179" s="260"/>
      <c r="G179" s="260"/>
      <c r="H179" s="257"/>
      <c r="I179" s="257"/>
      <c r="J179" s="257"/>
      <c r="K179" s="257"/>
      <c r="L179" s="257"/>
      <c r="M179" s="257"/>
      <c r="N179" s="257"/>
      <c r="O179" s="257"/>
      <c r="P179" s="257"/>
      <c r="Q179" s="257"/>
      <c r="R179" s="257"/>
      <c r="S179" s="257"/>
      <c r="T179" s="257"/>
      <c r="U179" s="257"/>
      <c r="V179" s="257"/>
      <c r="W179" s="257"/>
      <c r="X179" s="257"/>
      <c r="Y179" s="257"/>
      <c r="Z179" s="257"/>
      <c r="AA179" s="257"/>
      <c r="AB179" s="257"/>
      <c r="AC179" s="257"/>
      <c r="AD179" s="257"/>
      <c r="AE179" s="257"/>
      <c r="AF179" s="257"/>
      <c r="AG179" s="257"/>
      <c r="AH179" s="257"/>
      <c r="AI179" s="257"/>
      <c r="AJ179" s="257"/>
      <c r="AK179" s="257"/>
      <c r="AL179" s="257"/>
      <c r="AM179" s="257"/>
      <c r="AN179" s="257"/>
      <c r="AO179" s="261"/>
    </row>
    <row r="180" spans="1:41" ht="16.5">
      <c r="A180" s="259"/>
      <c r="B180" s="260"/>
      <c r="C180" s="260"/>
      <c r="D180" s="260"/>
      <c r="E180" s="260"/>
      <c r="F180" s="260"/>
      <c r="G180" s="260"/>
      <c r="H180" s="257"/>
      <c r="I180" s="257"/>
      <c r="J180" s="257"/>
      <c r="K180" s="257"/>
      <c r="L180" s="257"/>
      <c r="M180" s="257"/>
      <c r="N180" s="257"/>
      <c r="O180" s="257"/>
      <c r="P180" s="257"/>
      <c r="Q180" s="257"/>
      <c r="R180" s="257"/>
      <c r="S180" s="257"/>
      <c r="T180" s="257"/>
      <c r="U180" s="257"/>
      <c r="V180" s="257"/>
      <c r="W180" s="257"/>
      <c r="X180" s="257"/>
      <c r="Y180" s="257"/>
      <c r="Z180" s="257"/>
      <c r="AA180" s="257"/>
      <c r="AB180" s="257"/>
      <c r="AC180" s="257"/>
      <c r="AD180" s="257"/>
      <c r="AE180" s="257"/>
      <c r="AF180" s="257"/>
      <c r="AG180" s="257"/>
      <c r="AH180" s="257"/>
      <c r="AI180" s="257"/>
      <c r="AJ180" s="257"/>
      <c r="AK180" s="257"/>
      <c r="AL180" s="257"/>
      <c r="AM180" s="257"/>
      <c r="AN180" s="257"/>
      <c r="AO180" s="261"/>
    </row>
    <row r="181" spans="1:41" ht="16.5">
      <c r="A181" s="259"/>
      <c r="B181" s="260"/>
      <c r="C181" s="260"/>
      <c r="D181" s="260"/>
      <c r="E181" s="260"/>
      <c r="F181" s="260"/>
      <c r="G181" s="260"/>
      <c r="H181" s="257"/>
      <c r="I181" s="257"/>
      <c r="J181" s="257"/>
      <c r="K181" s="257"/>
      <c r="L181" s="257"/>
      <c r="M181" s="257"/>
      <c r="N181" s="257"/>
      <c r="O181" s="257"/>
      <c r="P181" s="257"/>
      <c r="Q181" s="257"/>
      <c r="R181" s="257"/>
      <c r="S181" s="257"/>
      <c r="T181" s="257"/>
      <c r="U181" s="257"/>
      <c r="V181" s="257"/>
      <c r="W181" s="257"/>
      <c r="X181" s="257"/>
      <c r="Y181" s="257"/>
      <c r="Z181" s="257"/>
      <c r="AA181" s="257"/>
      <c r="AB181" s="257"/>
      <c r="AC181" s="257"/>
      <c r="AD181" s="257"/>
      <c r="AE181" s="257"/>
      <c r="AF181" s="257"/>
      <c r="AG181" s="257"/>
      <c r="AH181" s="257"/>
      <c r="AI181" s="257"/>
      <c r="AJ181" s="257"/>
      <c r="AK181" s="257"/>
      <c r="AL181" s="257"/>
      <c r="AM181" s="257"/>
      <c r="AN181" s="257"/>
      <c r="AO181" s="261"/>
    </row>
    <row r="182" spans="1:41" ht="16.5">
      <c r="A182" s="259"/>
      <c r="B182" s="260"/>
      <c r="C182" s="260"/>
      <c r="D182" s="260"/>
      <c r="E182" s="260"/>
      <c r="F182" s="260"/>
      <c r="G182" s="260"/>
      <c r="H182" s="257"/>
      <c r="I182" s="257"/>
      <c r="J182" s="257"/>
      <c r="K182" s="257"/>
      <c r="L182" s="257"/>
      <c r="M182" s="257"/>
      <c r="N182" s="257"/>
      <c r="O182" s="257"/>
      <c r="P182" s="257"/>
      <c r="Q182" s="257"/>
      <c r="R182" s="257"/>
      <c r="S182" s="257"/>
      <c r="T182" s="257"/>
      <c r="U182" s="257"/>
      <c r="V182" s="257"/>
      <c r="W182" s="257"/>
      <c r="X182" s="257"/>
      <c r="Y182" s="257"/>
      <c r="Z182" s="257"/>
      <c r="AA182" s="257"/>
      <c r="AB182" s="257"/>
      <c r="AC182" s="257"/>
      <c r="AD182" s="257"/>
      <c r="AE182" s="257"/>
      <c r="AF182" s="257"/>
      <c r="AG182" s="257"/>
      <c r="AH182" s="257"/>
      <c r="AI182" s="257"/>
      <c r="AJ182" s="257"/>
      <c r="AK182" s="257"/>
      <c r="AL182" s="257"/>
      <c r="AM182" s="257"/>
      <c r="AN182" s="257"/>
      <c r="AO182" s="261"/>
    </row>
    <row r="183" spans="1:41" ht="16.5">
      <c r="A183" s="259"/>
      <c r="B183" s="260"/>
      <c r="C183" s="260"/>
      <c r="D183" s="260"/>
      <c r="E183" s="260"/>
      <c r="F183" s="260"/>
      <c r="G183" s="260"/>
      <c r="H183" s="257"/>
      <c r="I183" s="257"/>
      <c r="J183" s="257"/>
      <c r="K183" s="257"/>
      <c r="L183" s="257"/>
      <c r="M183" s="257"/>
      <c r="N183" s="257"/>
      <c r="O183" s="257"/>
      <c r="P183" s="257"/>
      <c r="Q183" s="257"/>
      <c r="R183" s="257"/>
      <c r="S183" s="257"/>
      <c r="T183" s="257"/>
      <c r="U183" s="257"/>
      <c r="V183" s="257"/>
      <c r="W183" s="257"/>
      <c r="X183" s="257"/>
      <c r="Y183" s="257"/>
      <c r="Z183" s="257"/>
      <c r="AA183" s="257"/>
      <c r="AB183" s="257"/>
      <c r="AC183" s="257"/>
      <c r="AD183" s="257"/>
      <c r="AE183" s="257"/>
      <c r="AF183" s="257"/>
      <c r="AG183" s="257"/>
      <c r="AH183" s="257"/>
      <c r="AI183" s="257"/>
      <c r="AJ183" s="257"/>
      <c r="AK183" s="257"/>
      <c r="AL183" s="257"/>
      <c r="AM183" s="257"/>
      <c r="AN183" s="257"/>
      <c r="AO183" s="261"/>
    </row>
    <row r="184" spans="1:41" ht="17.25" thickBot="1">
      <c r="A184" s="263"/>
      <c r="B184" s="264"/>
      <c r="C184" s="264"/>
      <c r="D184" s="264"/>
      <c r="E184" s="264"/>
      <c r="F184" s="264"/>
      <c r="G184" s="264"/>
      <c r="H184" s="262"/>
      <c r="I184" s="262"/>
      <c r="J184" s="262"/>
      <c r="K184" s="262"/>
      <c r="L184" s="262"/>
      <c r="M184" s="262"/>
      <c r="N184" s="262"/>
      <c r="O184" s="262"/>
      <c r="P184" s="262"/>
      <c r="Q184" s="262"/>
      <c r="R184" s="262"/>
      <c r="S184" s="262"/>
      <c r="T184" s="262"/>
      <c r="U184" s="262"/>
      <c r="V184" s="262"/>
      <c r="W184" s="262"/>
      <c r="X184" s="262"/>
      <c r="Y184" s="262"/>
      <c r="Z184" s="262"/>
      <c r="AA184" s="262"/>
      <c r="AB184" s="262"/>
      <c r="AC184" s="262"/>
      <c r="AD184" s="262"/>
      <c r="AE184" s="262"/>
      <c r="AF184" s="262"/>
      <c r="AG184" s="262"/>
      <c r="AH184" s="262"/>
      <c r="AI184" s="262"/>
      <c r="AJ184" s="262"/>
      <c r="AK184" s="262"/>
      <c r="AL184" s="262"/>
      <c r="AM184" s="262"/>
      <c r="AN184" s="262"/>
      <c r="AO184" s="265"/>
    </row>
    <row r="185" spans="1:41" ht="30" customHeight="1">
      <c r="A185" s="431" t="s">
        <v>272</v>
      </c>
      <c r="B185" s="432"/>
      <c r="C185" s="432"/>
      <c r="D185" s="432"/>
      <c r="E185" s="432"/>
      <c r="F185" s="432"/>
      <c r="G185" s="432"/>
      <c r="H185" s="432"/>
      <c r="I185" s="432"/>
      <c r="J185" s="432"/>
      <c r="K185" s="432"/>
      <c r="L185" s="432"/>
      <c r="M185" s="432"/>
      <c r="N185" s="432"/>
      <c r="O185" s="432"/>
      <c r="P185" s="432"/>
      <c r="Q185" s="432"/>
      <c r="R185" s="432"/>
      <c r="S185" s="432"/>
      <c r="T185" s="432"/>
      <c r="U185" s="432"/>
      <c r="V185" s="432"/>
      <c r="W185" s="432"/>
      <c r="X185" s="432"/>
      <c r="Y185" s="432"/>
      <c r="Z185" s="432"/>
      <c r="AA185" s="432"/>
      <c r="AB185" s="432"/>
      <c r="AC185" s="432"/>
      <c r="AD185" s="432"/>
      <c r="AE185" s="432"/>
      <c r="AF185" s="432"/>
      <c r="AG185" s="432"/>
      <c r="AH185" s="432"/>
      <c r="AI185" s="432"/>
      <c r="AJ185" s="432"/>
      <c r="AK185" s="432"/>
      <c r="AL185" s="432"/>
      <c r="AM185" s="432"/>
      <c r="AN185" s="432"/>
      <c r="AO185" s="433"/>
    </row>
    <row r="186" spans="1:41" ht="16.5">
      <c r="A186" s="255"/>
      <c r="B186" s="256"/>
      <c r="C186" s="256"/>
      <c r="D186" s="256"/>
      <c r="E186" s="256"/>
      <c r="F186" s="256"/>
      <c r="G186" s="256"/>
      <c r="H186" s="257"/>
      <c r="I186" s="257"/>
      <c r="J186" s="257"/>
      <c r="K186" s="257"/>
      <c r="L186" s="257"/>
      <c r="M186" s="257"/>
      <c r="N186" s="257"/>
      <c r="O186" s="257"/>
      <c r="P186" s="257"/>
      <c r="Q186" s="257"/>
      <c r="R186" s="257"/>
      <c r="S186" s="257"/>
      <c r="T186" s="257"/>
      <c r="U186" s="257"/>
      <c r="V186" s="257"/>
      <c r="W186" s="257"/>
      <c r="X186" s="257"/>
      <c r="Y186" s="257"/>
      <c r="Z186" s="257"/>
      <c r="AA186" s="257"/>
      <c r="AB186" s="257"/>
      <c r="AC186" s="257"/>
      <c r="AD186" s="257"/>
      <c r="AE186" s="257"/>
      <c r="AF186" s="257"/>
      <c r="AG186" s="257"/>
      <c r="AH186" s="257"/>
      <c r="AI186" s="257"/>
      <c r="AJ186" s="257"/>
      <c r="AK186" s="257"/>
      <c r="AL186" s="257"/>
      <c r="AM186" s="257"/>
      <c r="AN186" s="257"/>
      <c r="AO186" s="258"/>
    </row>
    <row r="187" spans="1:41" ht="16.5">
      <c r="A187" s="255"/>
      <c r="B187" s="256"/>
      <c r="C187" s="256"/>
      <c r="D187" s="256"/>
      <c r="E187" s="256"/>
      <c r="F187" s="256"/>
      <c r="G187" s="256"/>
      <c r="H187" s="257"/>
      <c r="I187" s="257"/>
      <c r="J187" s="257"/>
      <c r="K187" s="257"/>
      <c r="L187" s="257"/>
      <c r="M187" s="257"/>
      <c r="N187" s="257"/>
      <c r="O187" s="257"/>
      <c r="P187" s="257"/>
      <c r="Q187" s="257"/>
      <c r="R187" s="257"/>
      <c r="S187" s="257"/>
      <c r="T187" s="257"/>
      <c r="U187" s="257"/>
      <c r="V187" s="257"/>
      <c r="W187" s="257"/>
      <c r="X187" s="257"/>
      <c r="Y187" s="257"/>
      <c r="Z187" s="257"/>
      <c r="AA187" s="257"/>
      <c r="AB187" s="257"/>
      <c r="AC187" s="257"/>
      <c r="AD187" s="257"/>
      <c r="AE187" s="257"/>
      <c r="AF187" s="257"/>
      <c r="AG187" s="257"/>
      <c r="AH187" s="257"/>
      <c r="AI187" s="257"/>
      <c r="AJ187" s="257"/>
      <c r="AK187" s="257"/>
      <c r="AL187" s="257"/>
      <c r="AM187" s="257"/>
      <c r="AN187" s="257"/>
      <c r="AO187" s="258"/>
    </row>
    <row r="188" spans="1:41" ht="16.5">
      <c r="A188" s="255"/>
      <c r="B188" s="256"/>
      <c r="C188" s="256"/>
      <c r="D188" s="256"/>
      <c r="E188" s="256"/>
      <c r="F188" s="256"/>
      <c r="G188" s="256"/>
      <c r="H188" s="257"/>
      <c r="I188" s="257"/>
      <c r="J188" s="257"/>
      <c r="K188" s="257"/>
      <c r="L188" s="257"/>
      <c r="M188" s="257"/>
      <c r="N188" s="257"/>
      <c r="O188" s="257"/>
      <c r="P188" s="257"/>
      <c r="Q188" s="257"/>
      <c r="R188" s="257"/>
      <c r="S188" s="257"/>
      <c r="T188" s="257"/>
      <c r="U188" s="257"/>
      <c r="V188" s="257"/>
      <c r="W188" s="257"/>
      <c r="X188" s="257"/>
      <c r="Y188" s="257"/>
      <c r="Z188" s="257"/>
      <c r="AA188" s="257"/>
      <c r="AB188" s="257"/>
      <c r="AC188" s="257"/>
      <c r="AD188" s="257"/>
      <c r="AE188" s="257"/>
      <c r="AF188" s="257"/>
      <c r="AG188" s="257"/>
      <c r="AH188" s="257"/>
      <c r="AI188" s="257"/>
      <c r="AJ188" s="257"/>
      <c r="AK188" s="257"/>
      <c r="AL188" s="257"/>
      <c r="AM188" s="257"/>
      <c r="AN188" s="257"/>
      <c r="AO188" s="258"/>
    </row>
    <row r="189" spans="1:41" ht="16.5">
      <c r="A189" s="255"/>
      <c r="B189" s="256"/>
      <c r="C189" s="256"/>
      <c r="D189" s="256"/>
      <c r="E189" s="256"/>
      <c r="F189" s="256"/>
      <c r="G189" s="256"/>
      <c r="H189" s="257"/>
      <c r="I189" s="257"/>
      <c r="J189" s="257"/>
      <c r="K189" s="257"/>
      <c r="L189" s="257"/>
      <c r="M189" s="257"/>
      <c r="N189" s="257"/>
      <c r="O189" s="257"/>
      <c r="P189" s="257"/>
      <c r="Q189" s="257"/>
      <c r="R189" s="257"/>
      <c r="S189" s="257"/>
      <c r="T189" s="257"/>
      <c r="U189" s="257"/>
      <c r="V189" s="257"/>
      <c r="W189" s="257"/>
      <c r="X189" s="257"/>
      <c r="Y189" s="257"/>
      <c r="Z189" s="257"/>
      <c r="AA189" s="257"/>
      <c r="AB189" s="257"/>
      <c r="AC189" s="257"/>
      <c r="AD189" s="257"/>
      <c r="AE189" s="257"/>
      <c r="AF189" s="257"/>
      <c r="AG189" s="257"/>
      <c r="AH189" s="257"/>
      <c r="AI189" s="257"/>
      <c r="AJ189" s="257"/>
      <c r="AK189" s="257"/>
      <c r="AL189" s="257"/>
      <c r="AM189" s="257"/>
      <c r="AN189" s="257"/>
      <c r="AO189" s="258"/>
    </row>
    <row r="190" spans="1:41" ht="16.5">
      <c r="A190" s="255"/>
      <c r="B190" s="256"/>
      <c r="C190" s="256"/>
      <c r="D190" s="256"/>
      <c r="E190" s="256"/>
      <c r="F190" s="256"/>
      <c r="G190" s="256"/>
      <c r="H190" s="257"/>
      <c r="I190" s="257"/>
      <c r="J190" s="257"/>
      <c r="K190" s="257"/>
      <c r="L190" s="257"/>
      <c r="M190" s="257"/>
      <c r="N190" s="257"/>
      <c r="O190" s="257"/>
      <c r="P190" s="257"/>
      <c r="Q190" s="257"/>
      <c r="R190" s="257"/>
      <c r="S190" s="257"/>
      <c r="T190" s="257"/>
      <c r="U190" s="257"/>
      <c r="V190" s="257"/>
      <c r="W190" s="257"/>
      <c r="X190" s="257"/>
      <c r="Y190" s="257"/>
      <c r="Z190" s="257"/>
      <c r="AA190" s="257"/>
      <c r="AB190" s="257"/>
      <c r="AC190" s="257"/>
      <c r="AD190" s="257"/>
      <c r="AE190" s="257"/>
      <c r="AF190" s="257"/>
      <c r="AG190" s="257"/>
      <c r="AH190" s="257"/>
      <c r="AI190" s="257"/>
      <c r="AJ190" s="257"/>
      <c r="AK190" s="257"/>
      <c r="AL190" s="257"/>
      <c r="AM190" s="257"/>
      <c r="AN190" s="257"/>
      <c r="AO190" s="258"/>
    </row>
    <row r="191" spans="1:41" ht="16.5">
      <c r="A191" s="255"/>
      <c r="B191" s="256"/>
      <c r="C191" s="256"/>
      <c r="D191" s="256"/>
      <c r="E191" s="256"/>
      <c r="F191" s="256"/>
      <c r="G191" s="256"/>
      <c r="H191" s="257"/>
      <c r="I191" s="257"/>
      <c r="J191" s="257"/>
      <c r="K191" s="257"/>
      <c r="L191" s="257"/>
      <c r="M191" s="257"/>
      <c r="N191" s="257"/>
      <c r="O191" s="257"/>
      <c r="P191" s="257"/>
      <c r="Q191" s="257"/>
      <c r="R191" s="257"/>
      <c r="S191" s="257"/>
      <c r="T191" s="257"/>
      <c r="U191" s="257"/>
      <c r="V191" s="257"/>
      <c r="W191" s="257"/>
      <c r="X191" s="257"/>
      <c r="Y191" s="257"/>
      <c r="Z191" s="257"/>
      <c r="AA191" s="257"/>
      <c r="AB191" s="257"/>
      <c r="AC191" s="257"/>
      <c r="AD191" s="257"/>
      <c r="AE191" s="257"/>
      <c r="AF191" s="257"/>
      <c r="AG191" s="257"/>
      <c r="AH191" s="257"/>
      <c r="AI191" s="257"/>
      <c r="AJ191" s="257"/>
      <c r="AK191" s="257"/>
      <c r="AL191" s="257"/>
      <c r="AM191" s="257"/>
      <c r="AN191" s="257"/>
      <c r="AO191" s="258"/>
    </row>
    <row r="192" spans="1:41" ht="16.5">
      <c r="A192" s="255"/>
      <c r="B192" s="256"/>
      <c r="C192" s="256"/>
      <c r="D192" s="256"/>
      <c r="E192" s="256"/>
      <c r="F192" s="256"/>
      <c r="G192" s="256"/>
      <c r="H192" s="257"/>
      <c r="I192" s="257"/>
      <c r="J192" s="257"/>
      <c r="K192" s="257"/>
      <c r="L192" s="257"/>
      <c r="M192" s="257"/>
      <c r="N192" s="257"/>
      <c r="O192" s="257"/>
      <c r="P192" s="257"/>
      <c r="Q192" s="257"/>
      <c r="R192" s="257"/>
      <c r="S192" s="257"/>
      <c r="T192" s="257"/>
      <c r="U192" s="257"/>
      <c r="V192" s="257"/>
      <c r="W192" s="257"/>
      <c r="X192" s="257"/>
      <c r="Y192" s="257"/>
      <c r="Z192" s="257"/>
      <c r="AA192" s="257"/>
      <c r="AB192" s="257"/>
      <c r="AC192" s="257"/>
      <c r="AD192" s="257"/>
      <c r="AE192" s="257"/>
      <c r="AF192" s="257"/>
      <c r="AG192" s="257"/>
      <c r="AH192" s="257"/>
      <c r="AI192" s="257"/>
      <c r="AJ192" s="257"/>
      <c r="AK192" s="257"/>
      <c r="AL192" s="257"/>
      <c r="AM192" s="257"/>
      <c r="AN192" s="257"/>
      <c r="AO192" s="258"/>
    </row>
    <row r="193" spans="1:41" ht="16.5">
      <c r="A193" s="255"/>
      <c r="B193" s="256"/>
      <c r="C193" s="256"/>
      <c r="D193" s="256"/>
      <c r="E193" s="256"/>
      <c r="F193" s="256"/>
      <c r="G193" s="256"/>
      <c r="H193" s="257"/>
      <c r="I193" s="257"/>
      <c r="J193" s="257"/>
      <c r="K193" s="257"/>
      <c r="L193" s="257"/>
      <c r="M193" s="257"/>
      <c r="N193" s="257"/>
      <c r="O193" s="257"/>
      <c r="P193" s="257"/>
      <c r="Q193" s="257"/>
      <c r="R193" s="257"/>
      <c r="S193" s="257"/>
      <c r="T193" s="257"/>
      <c r="U193" s="257"/>
      <c r="V193" s="257"/>
      <c r="W193" s="257"/>
      <c r="X193" s="257"/>
      <c r="Y193" s="257"/>
      <c r="Z193" s="257"/>
      <c r="AA193" s="257"/>
      <c r="AB193" s="257"/>
      <c r="AC193" s="257"/>
      <c r="AD193" s="257"/>
      <c r="AE193" s="257"/>
      <c r="AF193" s="257"/>
      <c r="AG193" s="257"/>
      <c r="AH193" s="257"/>
      <c r="AI193" s="257"/>
      <c r="AJ193" s="257"/>
      <c r="AK193" s="257"/>
      <c r="AL193" s="257"/>
      <c r="AM193" s="257"/>
      <c r="AN193" s="257"/>
      <c r="AO193" s="258"/>
    </row>
    <row r="194" spans="1:41" ht="16.5">
      <c r="A194" s="255"/>
      <c r="B194" s="256"/>
      <c r="C194" s="256"/>
      <c r="D194" s="256"/>
      <c r="E194" s="256"/>
      <c r="F194" s="256"/>
      <c r="G194" s="256"/>
      <c r="H194" s="257"/>
      <c r="I194" s="257"/>
      <c r="J194" s="257"/>
      <c r="K194" s="257"/>
      <c r="L194" s="257"/>
      <c r="M194" s="257"/>
      <c r="N194" s="257"/>
      <c r="O194" s="257"/>
      <c r="P194" s="257"/>
      <c r="Q194" s="257"/>
      <c r="R194" s="257"/>
      <c r="S194" s="257"/>
      <c r="T194" s="257"/>
      <c r="U194" s="257"/>
      <c r="V194" s="257"/>
      <c r="W194" s="257"/>
      <c r="X194" s="257"/>
      <c r="Y194" s="257"/>
      <c r="Z194" s="257"/>
      <c r="AA194" s="257"/>
      <c r="AB194" s="257"/>
      <c r="AC194" s="257"/>
      <c r="AD194" s="257"/>
      <c r="AE194" s="257"/>
      <c r="AF194" s="257"/>
      <c r="AG194" s="257"/>
      <c r="AH194" s="257"/>
      <c r="AI194" s="257"/>
      <c r="AJ194" s="257"/>
      <c r="AK194" s="257"/>
      <c r="AL194" s="257"/>
      <c r="AM194" s="257"/>
      <c r="AN194" s="257"/>
      <c r="AO194" s="258"/>
    </row>
    <row r="195" spans="1:41" ht="16.5">
      <c r="A195" s="255"/>
      <c r="B195" s="256"/>
      <c r="C195" s="256"/>
      <c r="D195" s="256"/>
      <c r="E195" s="256"/>
      <c r="F195" s="256"/>
      <c r="G195" s="256"/>
      <c r="H195" s="257"/>
      <c r="I195" s="257"/>
      <c r="J195" s="257"/>
      <c r="K195" s="257"/>
      <c r="L195" s="257"/>
      <c r="M195" s="257"/>
      <c r="N195" s="257"/>
      <c r="O195" s="257"/>
      <c r="P195" s="257"/>
      <c r="Q195" s="257"/>
      <c r="R195" s="257"/>
      <c r="S195" s="257"/>
      <c r="T195" s="257"/>
      <c r="U195" s="257"/>
      <c r="V195" s="257"/>
      <c r="W195" s="257"/>
      <c r="X195" s="257"/>
      <c r="Y195" s="257"/>
      <c r="Z195" s="257"/>
      <c r="AA195" s="257"/>
      <c r="AB195" s="257"/>
      <c r="AC195" s="257"/>
      <c r="AD195" s="257"/>
      <c r="AE195" s="257"/>
      <c r="AF195" s="257"/>
      <c r="AG195" s="257"/>
      <c r="AH195" s="257"/>
      <c r="AI195" s="257"/>
      <c r="AJ195" s="257"/>
      <c r="AK195" s="257"/>
      <c r="AL195" s="257"/>
      <c r="AM195" s="257"/>
      <c r="AN195" s="257"/>
      <c r="AO195" s="258"/>
    </row>
    <row r="196" spans="1:41" ht="16.5">
      <c r="A196" s="259"/>
      <c r="B196" s="260"/>
      <c r="C196" s="260"/>
      <c r="D196" s="260"/>
      <c r="E196" s="260"/>
      <c r="F196" s="260"/>
      <c r="G196" s="260"/>
      <c r="H196" s="257"/>
      <c r="I196" s="257"/>
      <c r="J196" s="257"/>
      <c r="K196" s="257"/>
      <c r="L196" s="257"/>
      <c r="M196" s="257"/>
      <c r="N196" s="257"/>
      <c r="O196" s="257"/>
      <c r="P196" s="257"/>
      <c r="Q196" s="257"/>
      <c r="R196" s="257"/>
      <c r="S196" s="257"/>
      <c r="T196" s="257"/>
      <c r="U196" s="257"/>
      <c r="V196" s="257"/>
      <c r="W196" s="257"/>
      <c r="X196" s="257"/>
      <c r="Y196" s="257"/>
      <c r="Z196" s="257"/>
      <c r="AA196" s="257"/>
      <c r="AB196" s="257"/>
      <c r="AC196" s="257"/>
      <c r="AD196" s="257"/>
      <c r="AE196" s="257"/>
      <c r="AF196" s="257"/>
      <c r="AG196" s="257"/>
      <c r="AH196" s="257"/>
      <c r="AI196" s="257"/>
      <c r="AJ196" s="257"/>
      <c r="AK196" s="257"/>
      <c r="AL196" s="257"/>
      <c r="AM196" s="257"/>
      <c r="AN196" s="257"/>
      <c r="AO196" s="261"/>
    </row>
    <row r="197" spans="1:41" ht="16.5">
      <c r="A197" s="259"/>
      <c r="B197" s="260"/>
      <c r="C197" s="260"/>
      <c r="D197" s="260"/>
      <c r="E197" s="260"/>
      <c r="F197" s="260"/>
      <c r="G197" s="260"/>
      <c r="H197" s="257"/>
      <c r="I197" s="257"/>
      <c r="J197" s="257"/>
      <c r="K197" s="257"/>
      <c r="L197" s="257"/>
      <c r="M197" s="257"/>
      <c r="N197" s="257"/>
      <c r="O197" s="257"/>
      <c r="P197" s="257"/>
      <c r="Q197" s="257"/>
      <c r="R197" s="257"/>
      <c r="S197" s="257"/>
      <c r="T197" s="257"/>
      <c r="U197" s="257"/>
      <c r="V197" s="257"/>
      <c r="W197" s="257"/>
      <c r="X197" s="257"/>
      <c r="Y197" s="257"/>
      <c r="Z197" s="257"/>
      <c r="AA197" s="257"/>
      <c r="AB197" s="257"/>
      <c r="AC197" s="257"/>
      <c r="AD197" s="257"/>
      <c r="AE197" s="257"/>
      <c r="AF197" s="257"/>
      <c r="AG197" s="257"/>
      <c r="AH197" s="257"/>
      <c r="AI197" s="257"/>
      <c r="AJ197" s="257"/>
      <c r="AK197" s="257"/>
      <c r="AL197" s="257"/>
      <c r="AM197" s="257"/>
      <c r="AN197" s="257"/>
      <c r="AO197" s="261"/>
    </row>
    <row r="198" spans="1:41" ht="16.5">
      <c r="A198" s="259"/>
      <c r="B198" s="260"/>
      <c r="C198" s="260"/>
      <c r="D198" s="260"/>
      <c r="E198" s="260"/>
      <c r="F198" s="260"/>
      <c r="G198" s="260"/>
      <c r="H198" s="257"/>
      <c r="I198" s="257"/>
      <c r="J198" s="257"/>
      <c r="K198" s="257"/>
      <c r="L198" s="257"/>
      <c r="M198" s="257"/>
      <c r="N198" s="257"/>
      <c r="O198" s="257"/>
      <c r="P198" s="257"/>
      <c r="Q198" s="257"/>
      <c r="R198" s="257"/>
      <c r="S198" s="257"/>
      <c r="T198" s="257"/>
      <c r="U198" s="257"/>
      <c r="V198" s="257"/>
      <c r="W198" s="257"/>
      <c r="X198" s="257"/>
      <c r="Y198" s="257"/>
      <c r="Z198" s="257"/>
      <c r="AA198" s="257"/>
      <c r="AB198" s="257"/>
      <c r="AC198" s="257"/>
      <c r="AD198" s="257"/>
      <c r="AE198" s="257"/>
      <c r="AF198" s="257"/>
      <c r="AG198" s="257"/>
      <c r="AH198" s="257"/>
      <c r="AI198" s="257"/>
      <c r="AJ198" s="257"/>
      <c r="AK198" s="257"/>
      <c r="AL198" s="257"/>
      <c r="AM198" s="257"/>
      <c r="AN198" s="257"/>
      <c r="AO198" s="261"/>
    </row>
    <row r="199" spans="1:41" ht="16.5">
      <c r="A199" s="259"/>
      <c r="B199" s="260"/>
      <c r="C199" s="260"/>
      <c r="D199" s="260"/>
      <c r="E199" s="260"/>
      <c r="F199" s="260"/>
      <c r="G199" s="260"/>
      <c r="H199" s="257"/>
      <c r="I199" s="257"/>
      <c r="J199" s="257"/>
      <c r="K199" s="257"/>
      <c r="L199" s="257"/>
      <c r="M199" s="257"/>
      <c r="N199" s="257"/>
      <c r="O199" s="257"/>
      <c r="P199" s="257"/>
      <c r="Q199" s="257"/>
      <c r="R199" s="257"/>
      <c r="S199" s="257"/>
      <c r="T199" s="257"/>
      <c r="U199" s="257"/>
      <c r="V199" s="257"/>
      <c r="W199" s="257"/>
      <c r="X199" s="257"/>
      <c r="Y199" s="257"/>
      <c r="Z199" s="257"/>
      <c r="AA199" s="257"/>
      <c r="AB199" s="257"/>
      <c r="AC199" s="257"/>
      <c r="AD199" s="257"/>
      <c r="AE199" s="257"/>
      <c r="AF199" s="257"/>
      <c r="AG199" s="257"/>
      <c r="AH199" s="257"/>
      <c r="AI199" s="257"/>
      <c r="AJ199" s="257"/>
      <c r="AK199" s="257"/>
      <c r="AL199" s="257"/>
      <c r="AM199" s="257"/>
      <c r="AN199" s="257"/>
      <c r="AO199" s="261"/>
    </row>
    <row r="200" spans="1:41" ht="16.5">
      <c r="A200" s="259"/>
      <c r="B200" s="260"/>
      <c r="C200" s="260"/>
      <c r="D200" s="260"/>
      <c r="E200" s="260"/>
      <c r="F200" s="260"/>
      <c r="G200" s="260"/>
      <c r="H200" s="257"/>
      <c r="I200" s="257"/>
      <c r="J200" s="257"/>
      <c r="K200" s="257"/>
      <c r="L200" s="257"/>
      <c r="M200" s="257"/>
      <c r="N200" s="257"/>
      <c r="O200" s="257"/>
      <c r="P200" s="257"/>
      <c r="Q200" s="257"/>
      <c r="R200" s="257"/>
      <c r="S200" s="257"/>
      <c r="T200" s="257"/>
      <c r="U200" s="257"/>
      <c r="V200" s="257"/>
      <c r="W200" s="257"/>
      <c r="X200" s="257"/>
      <c r="Y200" s="257"/>
      <c r="Z200" s="257"/>
      <c r="AA200" s="257"/>
      <c r="AB200" s="257"/>
      <c r="AC200" s="257"/>
      <c r="AD200" s="257"/>
      <c r="AE200" s="257"/>
      <c r="AF200" s="257"/>
      <c r="AG200" s="257"/>
      <c r="AH200" s="257"/>
      <c r="AI200" s="257"/>
      <c r="AJ200" s="257"/>
      <c r="AK200" s="257"/>
      <c r="AL200" s="257"/>
      <c r="AM200" s="257"/>
      <c r="AN200" s="257"/>
      <c r="AO200" s="261"/>
    </row>
    <row r="201" spans="1:41" ht="16.5">
      <c r="A201" s="259"/>
      <c r="B201" s="260"/>
      <c r="C201" s="260"/>
      <c r="D201" s="260"/>
      <c r="E201" s="260"/>
      <c r="F201" s="260"/>
      <c r="G201" s="260"/>
      <c r="H201" s="257"/>
      <c r="I201" s="257"/>
      <c r="J201" s="257"/>
      <c r="K201" s="257"/>
      <c r="L201" s="257"/>
      <c r="M201" s="257"/>
      <c r="N201" s="257"/>
      <c r="O201" s="257"/>
      <c r="P201" s="257"/>
      <c r="Q201" s="257"/>
      <c r="R201" s="257"/>
      <c r="S201" s="257"/>
      <c r="T201" s="257"/>
      <c r="U201" s="257"/>
      <c r="V201" s="257"/>
      <c r="W201" s="257"/>
      <c r="X201" s="257"/>
      <c r="Y201" s="257"/>
      <c r="Z201" s="257"/>
      <c r="AA201" s="257"/>
      <c r="AB201" s="257"/>
      <c r="AC201" s="257"/>
      <c r="AD201" s="257"/>
      <c r="AE201" s="257"/>
      <c r="AF201" s="257"/>
      <c r="AG201" s="257"/>
      <c r="AH201" s="257"/>
      <c r="AI201" s="257"/>
      <c r="AJ201" s="257"/>
      <c r="AK201" s="257"/>
      <c r="AL201" s="257"/>
      <c r="AM201" s="257"/>
      <c r="AN201" s="257"/>
      <c r="AO201" s="261"/>
    </row>
    <row r="202" spans="1:41" ht="16.5">
      <c r="A202" s="259"/>
      <c r="B202" s="260"/>
      <c r="C202" s="260"/>
      <c r="D202" s="260"/>
      <c r="E202" s="260"/>
      <c r="F202" s="260"/>
      <c r="G202" s="260"/>
      <c r="H202" s="257"/>
      <c r="I202" s="257"/>
      <c r="J202" s="257"/>
      <c r="K202" s="257"/>
      <c r="L202" s="257"/>
      <c r="M202" s="257"/>
      <c r="N202" s="257"/>
      <c r="O202" s="257"/>
      <c r="P202" s="257"/>
      <c r="Q202" s="257"/>
      <c r="R202" s="257"/>
      <c r="S202" s="257"/>
      <c r="T202" s="257"/>
      <c r="U202" s="257"/>
      <c r="V202" s="257"/>
      <c r="W202" s="257"/>
      <c r="X202" s="257"/>
      <c r="Y202" s="257"/>
      <c r="Z202" s="257"/>
      <c r="AA202" s="257"/>
      <c r="AB202" s="257"/>
      <c r="AC202" s="257"/>
      <c r="AD202" s="257"/>
      <c r="AE202" s="257"/>
      <c r="AF202" s="257"/>
      <c r="AG202" s="257"/>
      <c r="AH202" s="257"/>
      <c r="AI202" s="257"/>
      <c r="AJ202" s="257"/>
      <c r="AK202" s="257"/>
      <c r="AL202" s="257"/>
      <c r="AM202" s="257"/>
      <c r="AN202" s="257"/>
      <c r="AO202" s="261"/>
    </row>
    <row r="203" spans="1:41" ht="16.5">
      <c r="A203" s="259"/>
      <c r="B203" s="260"/>
      <c r="C203" s="260"/>
      <c r="D203" s="260"/>
      <c r="E203" s="260"/>
      <c r="F203" s="260"/>
      <c r="G203" s="260"/>
      <c r="H203" s="257"/>
      <c r="I203" s="257"/>
      <c r="J203" s="257"/>
      <c r="K203" s="257"/>
      <c r="L203" s="257"/>
      <c r="M203" s="257"/>
      <c r="N203" s="257"/>
      <c r="O203" s="257"/>
      <c r="P203" s="257"/>
      <c r="Q203" s="257"/>
      <c r="R203" s="257"/>
      <c r="S203" s="257"/>
      <c r="T203" s="257"/>
      <c r="U203" s="257"/>
      <c r="V203" s="257"/>
      <c r="W203" s="257"/>
      <c r="X203" s="257"/>
      <c r="Y203" s="257"/>
      <c r="Z203" s="257"/>
      <c r="AA203" s="257"/>
      <c r="AB203" s="257"/>
      <c r="AC203" s="257"/>
      <c r="AD203" s="257"/>
      <c r="AE203" s="257"/>
      <c r="AF203" s="257"/>
      <c r="AG203" s="257"/>
      <c r="AH203" s="257"/>
      <c r="AI203" s="257"/>
      <c r="AJ203" s="257"/>
      <c r="AK203" s="257"/>
      <c r="AL203" s="257"/>
      <c r="AM203" s="257"/>
      <c r="AN203" s="257"/>
      <c r="AO203" s="261"/>
    </row>
    <row r="204" spans="1:41" ht="16.5">
      <c r="A204" s="259"/>
      <c r="B204" s="260"/>
      <c r="C204" s="260"/>
      <c r="D204" s="260"/>
      <c r="E204" s="260"/>
      <c r="F204" s="260"/>
      <c r="G204" s="260"/>
      <c r="H204" s="257"/>
      <c r="I204" s="257"/>
      <c r="J204" s="257"/>
      <c r="K204" s="257"/>
      <c r="L204" s="257"/>
      <c r="M204" s="257"/>
      <c r="N204" s="257"/>
      <c r="O204" s="257"/>
      <c r="P204" s="257"/>
      <c r="Q204" s="257"/>
      <c r="R204" s="257"/>
      <c r="S204" s="257"/>
      <c r="T204" s="257"/>
      <c r="U204" s="257"/>
      <c r="V204" s="257"/>
      <c r="W204" s="257"/>
      <c r="X204" s="257"/>
      <c r="Y204" s="257"/>
      <c r="Z204" s="257"/>
      <c r="AA204" s="257"/>
      <c r="AB204" s="257"/>
      <c r="AC204" s="257"/>
      <c r="AD204" s="257"/>
      <c r="AE204" s="257"/>
      <c r="AF204" s="257"/>
      <c r="AG204" s="257"/>
      <c r="AH204" s="257"/>
      <c r="AI204" s="257"/>
      <c r="AJ204" s="257"/>
      <c r="AK204" s="257"/>
      <c r="AL204" s="257"/>
      <c r="AM204" s="257"/>
      <c r="AN204" s="257"/>
      <c r="AO204" s="261"/>
    </row>
    <row r="205" spans="1:41" ht="16.5">
      <c r="A205" s="259"/>
      <c r="B205" s="260"/>
      <c r="C205" s="260"/>
      <c r="D205" s="260"/>
      <c r="E205" s="260"/>
      <c r="F205" s="260"/>
      <c r="G205" s="260"/>
      <c r="H205" s="257"/>
      <c r="I205" s="257"/>
      <c r="J205" s="257"/>
      <c r="K205" s="257"/>
      <c r="L205" s="257"/>
      <c r="M205" s="257"/>
      <c r="N205" s="257"/>
      <c r="O205" s="257"/>
      <c r="P205" s="257"/>
      <c r="Q205" s="257"/>
      <c r="R205" s="257"/>
      <c r="S205" s="257"/>
      <c r="T205" s="257"/>
      <c r="U205" s="257"/>
      <c r="V205" s="257"/>
      <c r="W205" s="257"/>
      <c r="X205" s="257"/>
      <c r="Y205" s="257"/>
      <c r="Z205" s="257"/>
      <c r="AA205" s="257"/>
      <c r="AB205" s="257"/>
      <c r="AC205" s="257"/>
      <c r="AD205" s="257"/>
      <c r="AE205" s="257"/>
      <c r="AF205" s="257"/>
      <c r="AG205" s="257"/>
      <c r="AH205" s="257"/>
      <c r="AI205" s="257"/>
      <c r="AJ205" s="257"/>
      <c r="AK205" s="257"/>
      <c r="AL205" s="257"/>
      <c r="AM205" s="257"/>
      <c r="AN205" s="257"/>
      <c r="AO205" s="261"/>
    </row>
    <row r="206" spans="1:41" ht="16.5">
      <c r="A206" s="259"/>
      <c r="B206" s="260"/>
      <c r="C206" s="260"/>
      <c r="D206" s="260"/>
      <c r="E206" s="260"/>
      <c r="F206" s="260"/>
      <c r="G206" s="260"/>
      <c r="H206" s="257"/>
      <c r="I206" s="257"/>
      <c r="J206" s="257"/>
      <c r="K206" s="257"/>
      <c r="L206" s="257"/>
      <c r="M206" s="257"/>
      <c r="N206" s="257"/>
      <c r="O206" s="257"/>
      <c r="P206" s="257"/>
      <c r="Q206" s="257"/>
      <c r="R206" s="257"/>
      <c r="S206" s="257"/>
      <c r="T206" s="257"/>
      <c r="U206" s="257"/>
      <c r="V206" s="257"/>
      <c r="W206" s="257"/>
      <c r="X206" s="257"/>
      <c r="Y206" s="257"/>
      <c r="Z206" s="257"/>
      <c r="AA206" s="257"/>
      <c r="AB206" s="257"/>
      <c r="AC206" s="257"/>
      <c r="AD206" s="257"/>
      <c r="AE206" s="257"/>
      <c r="AF206" s="257"/>
      <c r="AG206" s="257"/>
      <c r="AH206" s="257"/>
      <c r="AI206" s="257"/>
      <c r="AJ206" s="257"/>
      <c r="AK206" s="257"/>
      <c r="AL206" s="257"/>
      <c r="AM206" s="257"/>
      <c r="AN206" s="257"/>
      <c r="AO206" s="261"/>
    </row>
    <row r="207" spans="1:41" ht="17.25" thickBot="1">
      <c r="A207" s="263"/>
      <c r="B207" s="264"/>
      <c r="C207" s="264"/>
      <c r="D207" s="264"/>
      <c r="E207" s="264"/>
      <c r="F207" s="264"/>
      <c r="G207" s="264"/>
      <c r="H207" s="262"/>
      <c r="I207" s="262"/>
      <c r="J207" s="262"/>
      <c r="K207" s="262"/>
      <c r="L207" s="262"/>
      <c r="M207" s="262"/>
      <c r="N207" s="262"/>
      <c r="O207" s="262"/>
      <c r="P207" s="262"/>
      <c r="Q207" s="262"/>
      <c r="R207" s="262"/>
      <c r="S207" s="262"/>
      <c r="T207" s="262"/>
      <c r="U207" s="262"/>
      <c r="V207" s="262"/>
      <c r="W207" s="262"/>
      <c r="X207" s="262"/>
      <c r="Y207" s="262"/>
      <c r="Z207" s="262"/>
      <c r="AA207" s="262"/>
      <c r="AB207" s="262"/>
      <c r="AC207" s="262"/>
      <c r="AD207" s="262"/>
      <c r="AE207" s="262"/>
      <c r="AF207" s="262"/>
      <c r="AG207" s="262"/>
      <c r="AH207" s="262"/>
      <c r="AI207" s="262"/>
      <c r="AJ207" s="262"/>
      <c r="AK207" s="262"/>
      <c r="AL207" s="262"/>
      <c r="AM207" s="262"/>
      <c r="AN207" s="262"/>
      <c r="AO207" s="265"/>
    </row>
    <row r="208" spans="1:41" ht="30" customHeight="1">
      <c r="A208" s="431" t="s">
        <v>273</v>
      </c>
      <c r="B208" s="432"/>
      <c r="C208" s="432"/>
      <c r="D208" s="432"/>
      <c r="E208" s="432"/>
      <c r="F208" s="432"/>
      <c r="G208" s="432"/>
      <c r="H208" s="432"/>
      <c r="I208" s="432"/>
      <c r="J208" s="432"/>
      <c r="K208" s="432"/>
      <c r="L208" s="432"/>
      <c r="M208" s="432"/>
      <c r="N208" s="432"/>
      <c r="O208" s="432"/>
      <c r="P208" s="432"/>
      <c r="Q208" s="432"/>
      <c r="R208" s="432"/>
      <c r="S208" s="432"/>
      <c r="T208" s="432"/>
      <c r="U208" s="432"/>
      <c r="V208" s="432"/>
      <c r="W208" s="432"/>
      <c r="X208" s="432"/>
      <c r="Y208" s="432"/>
      <c r="Z208" s="432"/>
      <c r="AA208" s="432"/>
      <c r="AB208" s="432"/>
      <c r="AC208" s="432"/>
      <c r="AD208" s="432"/>
      <c r="AE208" s="432"/>
      <c r="AF208" s="432"/>
      <c r="AG208" s="432"/>
      <c r="AH208" s="432"/>
      <c r="AI208" s="432"/>
      <c r="AJ208" s="432"/>
      <c r="AK208" s="432"/>
      <c r="AL208" s="432"/>
      <c r="AM208" s="432"/>
      <c r="AN208" s="432"/>
      <c r="AO208" s="433"/>
    </row>
    <row r="209" spans="1:41" ht="16.5">
      <c r="A209" s="255"/>
      <c r="B209" s="256"/>
      <c r="C209" s="256"/>
      <c r="D209" s="256"/>
      <c r="E209" s="256"/>
      <c r="F209" s="256"/>
      <c r="G209" s="256"/>
      <c r="H209" s="257"/>
      <c r="I209" s="257"/>
      <c r="J209" s="257"/>
      <c r="K209" s="257"/>
      <c r="L209" s="257"/>
      <c r="M209" s="257"/>
      <c r="N209" s="257"/>
      <c r="O209" s="257"/>
      <c r="P209" s="257"/>
      <c r="Q209" s="257"/>
      <c r="R209" s="257"/>
      <c r="S209" s="257"/>
      <c r="T209" s="257"/>
      <c r="U209" s="257"/>
      <c r="V209" s="257"/>
      <c r="W209" s="257"/>
      <c r="X209" s="257"/>
      <c r="Y209" s="257"/>
      <c r="Z209" s="257"/>
      <c r="AA209" s="257"/>
      <c r="AB209" s="257"/>
      <c r="AC209" s="257"/>
      <c r="AD209" s="257"/>
      <c r="AE209" s="257"/>
      <c r="AF209" s="257"/>
      <c r="AG209" s="257"/>
      <c r="AH209" s="257"/>
      <c r="AI209" s="257"/>
      <c r="AJ209" s="257"/>
      <c r="AK209" s="257"/>
      <c r="AL209" s="257"/>
      <c r="AM209" s="257"/>
      <c r="AN209" s="257"/>
      <c r="AO209" s="258"/>
    </row>
    <row r="210" spans="1:41" ht="16.5">
      <c r="A210" s="255"/>
      <c r="B210" s="256"/>
      <c r="C210" s="256"/>
      <c r="D210" s="256"/>
      <c r="E210" s="256"/>
      <c r="F210" s="256"/>
      <c r="G210" s="256"/>
      <c r="H210" s="257"/>
      <c r="I210" s="257"/>
      <c r="J210" s="257"/>
      <c r="K210" s="257"/>
      <c r="L210" s="257"/>
      <c r="M210" s="257"/>
      <c r="N210" s="257"/>
      <c r="O210" s="257"/>
      <c r="P210" s="257"/>
      <c r="Q210" s="257"/>
      <c r="R210" s="257"/>
      <c r="S210" s="257"/>
      <c r="T210" s="257"/>
      <c r="U210" s="257"/>
      <c r="V210" s="257"/>
      <c r="W210" s="257"/>
      <c r="X210" s="257"/>
      <c r="Y210" s="257"/>
      <c r="Z210" s="257"/>
      <c r="AA210" s="257"/>
      <c r="AB210" s="257"/>
      <c r="AC210" s="257"/>
      <c r="AD210" s="257"/>
      <c r="AE210" s="257"/>
      <c r="AF210" s="257"/>
      <c r="AG210" s="257"/>
      <c r="AH210" s="257"/>
      <c r="AI210" s="257"/>
      <c r="AJ210" s="257"/>
      <c r="AK210" s="257"/>
      <c r="AL210" s="257"/>
      <c r="AM210" s="257"/>
      <c r="AN210" s="257"/>
      <c r="AO210" s="258"/>
    </row>
    <row r="211" spans="1:41" ht="16.5">
      <c r="A211" s="255"/>
      <c r="B211" s="256"/>
      <c r="C211" s="256"/>
      <c r="D211" s="256"/>
      <c r="E211" s="256"/>
      <c r="F211" s="256"/>
      <c r="G211" s="256"/>
      <c r="H211" s="257"/>
      <c r="I211" s="257"/>
      <c r="J211" s="257"/>
      <c r="K211" s="257"/>
      <c r="L211" s="257"/>
      <c r="M211" s="257"/>
      <c r="N211" s="257"/>
      <c r="O211" s="257"/>
      <c r="P211" s="257"/>
      <c r="Q211" s="257"/>
      <c r="R211" s="257"/>
      <c r="S211" s="257"/>
      <c r="T211" s="257"/>
      <c r="U211" s="257"/>
      <c r="V211" s="257"/>
      <c r="W211" s="257"/>
      <c r="X211" s="257"/>
      <c r="Y211" s="257"/>
      <c r="Z211" s="257"/>
      <c r="AA211" s="257"/>
      <c r="AB211" s="257"/>
      <c r="AC211" s="257"/>
      <c r="AD211" s="257"/>
      <c r="AE211" s="257"/>
      <c r="AF211" s="257"/>
      <c r="AG211" s="257"/>
      <c r="AH211" s="257"/>
      <c r="AI211" s="257"/>
      <c r="AJ211" s="257"/>
      <c r="AK211" s="257"/>
      <c r="AL211" s="257"/>
      <c r="AM211" s="257"/>
      <c r="AN211" s="257"/>
      <c r="AO211" s="258"/>
    </row>
    <row r="212" spans="1:41" ht="16.5">
      <c r="A212" s="255"/>
      <c r="B212" s="256"/>
      <c r="C212" s="256"/>
      <c r="D212" s="256"/>
      <c r="E212" s="256"/>
      <c r="F212" s="256"/>
      <c r="G212" s="256"/>
      <c r="H212" s="257"/>
      <c r="I212" s="257"/>
      <c r="J212" s="257"/>
      <c r="K212" s="257"/>
      <c r="L212" s="257"/>
      <c r="M212" s="257"/>
      <c r="N212" s="257"/>
      <c r="O212" s="257"/>
      <c r="P212" s="257"/>
      <c r="Q212" s="257"/>
      <c r="R212" s="257"/>
      <c r="S212" s="257"/>
      <c r="T212" s="257"/>
      <c r="U212" s="257"/>
      <c r="V212" s="257"/>
      <c r="W212" s="257"/>
      <c r="X212" s="257"/>
      <c r="Y212" s="257"/>
      <c r="Z212" s="257"/>
      <c r="AA212" s="257"/>
      <c r="AB212" s="257"/>
      <c r="AC212" s="257"/>
      <c r="AD212" s="257"/>
      <c r="AE212" s="257"/>
      <c r="AF212" s="257"/>
      <c r="AG212" s="257"/>
      <c r="AH212" s="257"/>
      <c r="AI212" s="257"/>
      <c r="AJ212" s="257"/>
      <c r="AK212" s="257"/>
      <c r="AL212" s="257"/>
      <c r="AM212" s="257"/>
      <c r="AN212" s="257"/>
      <c r="AO212" s="258"/>
    </row>
    <row r="213" spans="1:41" ht="16.5">
      <c r="A213" s="255"/>
      <c r="B213" s="256"/>
      <c r="C213" s="256"/>
      <c r="D213" s="256"/>
      <c r="E213" s="256"/>
      <c r="F213" s="256"/>
      <c r="G213" s="256"/>
      <c r="H213" s="257"/>
      <c r="I213" s="257"/>
      <c r="J213" s="257"/>
      <c r="K213" s="257"/>
      <c r="L213" s="257"/>
      <c r="M213" s="257"/>
      <c r="N213" s="257"/>
      <c r="O213" s="257"/>
      <c r="P213" s="257"/>
      <c r="Q213" s="257"/>
      <c r="R213" s="257"/>
      <c r="S213" s="257"/>
      <c r="T213" s="257"/>
      <c r="U213" s="257"/>
      <c r="V213" s="257"/>
      <c r="W213" s="257"/>
      <c r="X213" s="257"/>
      <c r="Y213" s="257"/>
      <c r="Z213" s="257"/>
      <c r="AA213" s="257"/>
      <c r="AB213" s="257"/>
      <c r="AC213" s="257"/>
      <c r="AD213" s="257"/>
      <c r="AE213" s="257"/>
      <c r="AF213" s="257"/>
      <c r="AG213" s="257"/>
      <c r="AH213" s="257"/>
      <c r="AI213" s="257"/>
      <c r="AJ213" s="257"/>
      <c r="AK213" s="257"/>
      <c r="AL213" s="257"/>
      <c r="AM213" s="257"/>
      <c r="AN213" s="257"/>
      <c r="AO213" s="258"/>
    </row>
    <row r="214" spans="1:41" ht="16.5">
      <c r="A214" s="255"/>
      <c r="B214" s="256"/>
      <c r="C214" s="256"/>
      <c r="D214" s="256"/>
      <c r="E214" s="256"/>
      <c r="F214" s="256"/>
      <c r="G214" s="256"/>
      <c r="H214" s="257"/>
      <c r="I214" s="257"/>
      <c r="J214" s="257"/>
      <c r="K214" s="257"/>
      <c r="L214" s="257"/>
      <c r="M214" s="257"/>
      <c r="N214" s="257"/>
      <c r="O214" s="257"/>
      <c r="P214" s="257"/>
      <c r="Q214" s="257"/>
      <c r="R214" s="257"/>
      <c r="S214" s="257"/>
      <c r="T214" s="257"/>
      <c r="U214" s="257"/>
      <c r="V214" s="257"/>
      <c r="W214" s="257"/>
      <c r="X214" s="257"/>
      <c r="Y214" s="257"/>
      <c r="Z214" s="257"/>
      <c r="AA214" s="257"/>
      <c r="AB214" s="257"/>
      <c r="AC214" s="257"/>
      <c r="AD214" s="257"/>
      <c r="AE214" s="257"/>
      <c r="AF214" s="257"/>
      <c r="AG214" s="257"/>
      <c r="AH214" s="257"/>
      <c r="AI214" s="257"/>
      <c r="AJ214" s="257"/>
      <c r="AK214" s="257"/>
      <c r="AL214" s="257"/>
      <c r="AM214" s="257"/>
      <c r="AN214" s="257"/>
      <c r="AO214" s="258"/>
    </row>
    <row r="215" spans="1:41" ht="16.5">
      <c r="A215" s="255"/>
      <c r="B215" s="256"/>
      <c r="C215" s="256"/>
      <c r="D215" s="256"/>
      <c r="E215" s="256"/>
      <c r="F215" s="256"/>
      <c r="G215" s="256"/>
      <c r="H215" s="257"/>
      <c r="I215" s="257"/>
      <c r="J215" s="257"/>
      <c r="K215" s="257"/>
      <c r="L215" s="257"/>
      <c r="M215" s="257"/>
      <c r="N215" s="257"/>
      <c r="O215" s="257"/>
      <c r="P215" s="257"/>
      <c r="Q215" s="257"/>
      <c r="R215" s="257"/>
      <c r="S215" s="257"/>
      <c r="T215" s="257"/>
      <c r="U215" s="257"/>
      <c r="V215" s="257"/>
      <c r="W215" s="257"/>
      <c r="X215" s="257"/>
      <c r="Y215" s="257"/>
      <c r="Z215" s="257"/>
      <c r="AA215" s="257"/>
      <c r="AB215" s="257"/>
      <c r="AC215" s="257"/>
      <c r="AD215" s="257"/>
      <c r="AE215" s="257"/>
      <c r="AF215" s="257"/>
      <c r="AG215" s="257"/>
      <c r="AH215" s="257"/>
      <c r="AI215" s="257"/>
      <c r="AJ215" s="257"/>
      <c r="AK215" s="257"/>
      <c r="AL215" s="257"/>
      <c r="AM215" s="257"/>
      <c r="AN215" s="257"/>
      <c r="AO215" s="258"/>
    </row>
    <row r="216" spans="1:41" ht="16.5">
      <c r="A216" s="255"/>
      <c r="B216" s="256"/>
      <c r="C216" s="256"/>
      <c r="D216" s="256"/>
      <c r="E216" s="256"/>
      <c r="F216" s="256"/>
      <c r="G216" s="256"/>
      <c r="H216" s="257"/>
      <c r="I216" s="257"/>
      <c r="J216" s="257"/>
      <c r="K216" s="257"/>
      <c r="L216" s="257"/>
      <c r="M216" s="257"/>
      <c r="N216" s="257"/>
      <c r="O216" s="257"/>
      <c r="P216" s="257"/>
      <c r="Q216" s="257"/>
      <c r="R216" s="257"/>
      <c r="S216" s="257"/>
      <c r="T216" s="257"/>
      <c r="U216" s="257"/>
      <c r="V216" s="257"/>
      <c r="W216" s="257"/>
      <c r="X216" s="257"/>
      <c r="Y216" s="257"/>
      <c r="Z216" s="257"/>
      <c r="AA216" s="257"/>
      <c r="AB216" s="257"/>
      <c r="AC216" s="257"/>
      <c r="AD216" s="257"/>
      <c r="AE216" s="257"/>
      <c r="AF216" s="257"/>
      <c r="AG216" s="257"/>
      <c r="AH216" s="257"/>
      <c r="AI216" s="257"/>
      <c r="AJ216" s="257"/>
      <c r="AK216" s="257"/>
      <c r="AL216" s="257"/>
      <c r="AM216" s="257"/>
      <c r="AN216" s="257"/>
      <c r="AO216" s="258"/>
    </row>
    <row r="217" spans="1:41" ht="16.5">
      <c r="A217" s="255"/>
      <c r="B217" s="256"/>
      <c r="C217" s="256"/>
      <c r="D217" s="256"/>
      <c r="E217" s="256"/>
      <c r="F217" s="256"/>
      <c r="G217" s="256"/>
      <c r="H217" s="257"/>
      <c r="I217" s="257"/>
      <c r="J217" s="257"/>
      <c r="K217" s="257"/>
      <c r="L217" s="257"/>
      <c r="M217" s="257"/>
      <c r="N217" s="257"/>
      <c r="O217" s="257"/>
      <c r="P217" s="257"/>
      <c r="Q217" s="257"/>
      <c r="R217" s="257"/>
      <c r="S217" s="257"/>
      <c r="T217" s="257"/>
      <c r="U217" s="257"/>
      <c r="V217" s="257"/>
      <c r="W217" s="257"/>
      <c r="X217" s="257"/>
      <c r="Y217" s="257"/>
      <c r="Z217" s="257"/>
      <c r="AA217" s="257"/>
      <c r="AB217" s="257"/>
      <c r="AC217" s="257"/>
      <c r="AD217" s="257"/>
      <c r="AE217" s="257"/>
      <c r="AF217" s="257"/>
      <c r="AG217" s="257"/>
      <c r="AH217" s="257"/>
      <c r="AI217" s="257"/>
      <c r="AJ217" s="257"/>
      <c r="AK217" s="257"/>
      <c r="AL217" s="257"/>
      <c r="AM217" s="257"/>
      <c r="AN217" s="257"/>
      <c r="AO217" s="258"/>
    </row>
    <row r="218" spans="1:41" ht="16.5">
      <c r="A218" s="255"/>
      <c r="B218" s="256"/>
      <c r="C218" s="256"/>
      <c r="D218" s="256"/>
      <c r="E218" s="256"/>
      <c r="F218" s="256"/>
      <c r="G218" s="256"/>
      <c r="H218" s="257"/>
      <c r="I218" s="257"/>
      <c r="J218" s="257"/>
      <c r="K218" s="257"/>
      <c r="L218" s="257"/>
      <c r="M218" s="257"/>
      <c r="N218" s="257"/>
      <c r="O218" s="257"/>
      <c r="P218" s="257"/>
      <c r="Q218" s="257"/>
      <c r="R218" s="257"/>
      <c r="S218" s="257"/>
      <c r="T218" s="257"/>
      <c r="U218" s="257"/>
      <c r="V218" s="257"/>
      <c r="W218" s="257"/>
      <c r="X218" s="257"/>
      <c r="Y218" s="257"/>
      <c r="Z218" s="257"/>
      <c r="AA218" s="257"/>
      <c r="AB218" s="257"/>
      <c r="AC218" s="257"/>
      <c r="AD218" s="257"/>
      <c r="AE218" s="257"/>
      <c r="AF218" s="257"/>
      <c r="AG218" s="257"/>
      <c r="AH218" s="257"/>
      <c r="AI218" s="257"/>
      <c r="AJ218" s="257"/>
      <c r="AK218" s="257"/>
      <c r="AL218" s="257"/>
      <c r="AM218" s="257"/>
      <c r="AN218" s="257"/>
      <c r="AO218" s="258"/>
    </row>
    <row r="219" spans="1:41" ht="16.5">
      <c r="A219" s="259"/>
      <c r="B219" s="260"/>
      <c r="C219" s="260"/>
      <c r="D219" s="260"/>
      <c r="E219" s="260"/>
      <c r="F219" s="260"/>
      <c r="G219" s="260"/>
      <c r="H219" s="257"/>
      <c r="I219" s="257"/>
      <c r="J219" s="257"/>
      <c r="K219" s="257"/>
      <c r="L219" s="257"/>
      <c r="M219" s="257"/>
      <c r="N219" s="257"/>
      <c r="O219" s="257"/>
      <c r="P219" s="257"/>
      <c r="Q219" s="257"/>
      <c r="R219" s="257"/>
      <c r="S219" s="257"/>
      <c r="T219" s="257"/>
      <c r="U219" s="257"/>
      <c r="V219" s="257"/>
      <c r="W219" s="257"/>
      <c r="X219" s="257"/>
      <c r="Y219" s="257"/>
      <c r="Z219" s="257"/>
      <c r="AA219" s="257"/>
      <c r="AB219" s="257"/>
      <c r="AC219" s="257"/>
      <c r="AD219" s="257"/>
      <c r="AE219" s="257"/>
      <c r="AF219" s="257"/>
      <c r="AG219" s="257"/>
      <c r="AH219" s="257"/>
      <c r="AI219" s="257"/>
      <c r="AJ219" s="257"/>
      <c r="AK219" s="257"/>
      <c r="AL219" s="257"/>
      <c r="AM219" s="257"/>
      <c r="AN219" s="257"/>
      <c r="AO219" s="261"/>
    </row>
    <row r="220" spans="1:41" ht="16.5">
      <c r="A220" s="259"/>
      <c r="B220" s="260"/>
      <c r="C220" s="260"/>
      <c r="D220" s="260"/>
      <c r="E220" s="260"/>
      <c r="F220" s="260"/>
      <c r="G220" s="260"/>
      <c r="H220" s="257"/>
      <c r="I220" s="257"/>
      <c r="J220" s="257"/>
      <c r="K220" s="257"/>
      <c r="L220" s="257"/>
      <c r="M220" s="257"/>
      <c r="N220" s="257"/>
      <c r="O220" s="257"/>
      <c r="P220" s="257"/>
      <c r="Q220" s="257"/>
      <c r="R220" s="257"/>
      <c r="S220" s="257"/>
      <c r="T220" s="257"/>
      <c r="U220" s="257"/>
      <c r="V220" s="257"/>
      <c r="W220" s="257"/>
      <c r="X220" s="257"/>
      <c r="Y220" s="257"/>
      <c r="Z220" s="257"/>
      <c r="AA220" s="257"/>
      <c r="AB220" s="257"/>
      <c r="AC220" s="257"/>
      <c r="AD220" s="257"/>
      <c r="AE220" s="257"/>
      <c r="AF220" s="257"/>
      <c r="AG220" s="257"/>
      <c r="AH220" s="257"/>
      <c r="AI220" s="257"/>
      <c r="AJ220" s="257"/>
      <c r="AK220" s="257"/>
      <c r="AL220" s="257"/>
      <c r="AM220" s="257"/>
      <c r="AN220" s="257"/>
      <c r="AO220" s="261"/>
    </row>
    <row r="221" spans="1:41" ht="16.5">
      <c r="A221" s="259"/>
      <c r="B221" s="260"/>
      <c r="C221" s="260"/>
      <c r="D221" s="260"/>
      <c r="E221" s="260"/>
      <c r="F221" s="260"/>
      <c r="G221" s="260"/>
      <c r="H221" s="257"/>
      <c r="I221" s="257"/>
      <c r="J221" s="257"/>
      <c r="K221" s="257"/>
      <c r="L221" s="257"/>
      <c r="M221" s="257"/>
      <c r="N221" s="257"/>
      <c r="O221" s="257"/>
      <c r="P221" s="257"/>
      <c r="Q221" s="257"/>
      <c r="R221" s="257"/>
      <c r="S221" s="257"/>
      <c r="T221" s="257"/>
      <c r="U221" s="257"/>
      <c r="V221" s="257"/>
      <c r="W221" s="257"/>
      <c r="X221" s="257"/>
      <c r="Y221" s="257"/>
      <c r="Z221" s="257"/>
      <c r="AA221" s="257"/>
      <c r="AB221" s="257"/>
      <c r="AC221" s="257"/>
      <c r="AD221" s="257"/>
      <c r="AE221" s="257"/>
      <c r="AF221" s="257"/>
      <c r="AG221" s="257"/>
      <c r="AH221" s="257"/>
      <c r="AI221" s="257"/>
      <c r="AJ221" s="257"/>
      <c r="AK221" s="257"/>
      <c r="AL221" s="257"/>
      <c r="AM221" s="257"/>
      <c r="AN221" s="257"/>
      <c r="AO221" s="261"/>
    </row>
    <row r="222" spans="1:41" ht="16.5">
      <c r="A222" s="259"/>
      <c r="B222" s="260"/>
      <c r="C222" s="260"/>
      <c r="D222" s="260"/>
      <c r="E222" s="260"/>
      <c r="F222" s="260"/>
      <c r="G222" s="260"/>
      <c r="H222" s="257"/>
      <c r="I222" s="257"/>
      <c r="J222" s="257"/>
      <c r="K222" s="257"/>
      <c r="L222" s="257"/>
      <c r="M222" s="257"/>
      <c r="N222" s="257"/>
      <c r="O222" s="257"/>
      <c r="P222" s="257"/>
      <c r="Q222" s="257"/>
      <c r="R222" s="257"/>
      <c r="S222" s="257"/>
      <c r="T222" s="257"/>
      <c r="U222" s="257"/>
      <c r="V222" s="257"/>
      <c r="W222" s="257"/>
      <c r="X222" s="257"/>
      <c r="Y222" s="257"/>
      <c r="Z222" s="257"/>
      <c r="AA222" s="257"/>
      <c r="AB222" s="257"/>
      <c r="AC222" s="257"/>
      <c r="AD222" s="257"/>
      <c r="AE222" s="257"/>
      <c r="AF222" s="257"/>
      <c r="AG222" s="257"/>
      <c r="AH222" s="257"/>
      <c r="AI222" s="257"/>
      <c r="AJ222" s="257"/>
      <c r="AK222" s="257"/>
      <c r="AL222" s="257"/>
      <c r="AM222" s="257"/>
      <c r="AN222" s="257"/>
      <c r="AO222" s="261"/>
    </row>
    <row r="223" spans="1:41" ht="16.5">
      <c r="A223" s="259"/>
      <c r="B223" s="260"/>
      <c r="C223" s="260"/>
      <c r="D223" s="260"/>
      <c r="E223" s="260"/>
      <c r="F223" s="260"/>
      <c r="G223" s="260"/>
      <c r="H223" s="257"/>
      <c r="I223" s="257"/>
      <c r="J223" s="257"/>
      <c r="K223" s="257"/>
      <c r="L223" s="257"/>
      <c r="M223" s="257"/>
      <c r="N223" s="257"/>
      <c r="O223" s="257"/>
      <c r="P223" s="257"/>
      <c r="Q223" s="257"/>
      <c r="R223" s="257"/>
      <c r="S223" s="257"/>
      <c r="T223" s="257"/>
      <c r="U223" s="257"/>
      <c r="V223" s="257"/>
      <c r="W223" s="257"/>
      <c r="X223" s="257"/>
      <c r="Y223" s="257"/>
      <c r="Z223" s="257"/>
      <c r="AA223" s="257"/>
      <c r="AB223" s="257"/>
      <c r="AC223" s="257"/>
      <c r="AD223" s="257"/>
      <c r="AE223" s="257"/>
      <c r="AF223" s="257"/>
      <c r="AG223" s="257"/>
      <c r="AH223" s="257"/>
      <c r="AI223" s="257"/>
      <c r="AJ223" s="257"/>
      <c r="AK223" s="257"/>
      <c r="AL223" s="257"/>
      <c r="AM223" s="257"/>
      <c r="AN223" s="257"/>
      <c r="AO223" s="261"/>
    </row>
    <row r="224" spans="1:41" ht="16.5">
      <c r="A224" s="259"/>
      <c r="B224" s="260"/>
      <c r="C224" s="260"/>
      <c r="D224" s="260"/>
      <c r="E224" s="260"/>
      <c r="F224" s="260"/>
      <c r="G224" s="260"/>
      <c r="H224" s="257"/>
      <c r="I224" s="257"/>
      <c r="J224" s="257"/>
      <c r="K224" s="257"/>
      <c r="L224" s="257"/>
      <c r="M224" s="257"/>
      <c r="N224" s="257"/>
      <c r="O224" s="257"/>
      <c r="P224" s="257"/>
      <c r="Q224" s="257"/>
      <c r="R224" s="257"/>
      <c r="S224" s="257"/>
      <c r="T224" s="257"/>
      <c r="U224" s="257"/>
      <c r="V224" s="257"/>
      <c r="W224" s="257"/>
      <c r="X224" s="257"/>
      <c r="Y224" s="257"/>
      <c r="Z224" s="257"/>
      <c r="AA224" s="257"/>
      <c r="AB224" s="257"/>
      <c r="AC224" s="257"/>
      <c r="AD224" s="257"/>
      <c r="AE224" s="257"/>
      <c r="AF224" s="257"/>
      <c r="AG224" s="257"/>
      <c r="AH224" s="257"/>
      <c r="AI224" s="257"/>
      <c r="AJ224" s="257"/>
      <c r="AK224" s="257"/>
      <c r="AL224" s="257"/>
      <c r="AM224" s="257"/>
      <c r="AN224" s="257"/>
      <c r="AO224" s="261"/>
    </row>
    <row r="225" spans="1:41" ht="16.5">
      <c r="A225" s="259"/>
      <c r="B225" s="260"/>
      <c r="C225" s="260"/>
      <c r="D225" s="260"/>
      <c r="E225" s="260"/>
      <c r="F225" s="260"/>
      <c r="G225" s="260"/>
      <c r="H225" s="257"/>
      <c r="I225" s="257"/>
      <c r="J225" s="257"/>
      <c r="K225" s="257"/>
      <c r="L225" s="257"/>
      <c r="M225" s="257"/>
      <c r="N225" s="257"/>
      <c r="O225" s="257"/>
      <c r="P225" s="257"/>
      <c r="Q225" s="257"/>
      <c r="R225" s="257"/>
      <c r="S225" s="257"/>
      <c r="T225" s="257"/>
      <c r="U225" s="257"/>
      <c r="V225" s="257"/>
      <c r="W225" s="257"/>
      <c r="X225" s="257"/>
      <c r="Y225" s="257"/>
      <c r="Z225" s="257"/>
      <c r="AA225" s="257"/>
      <c r="AB225" s="257"/>
      <c r="AC225" s="257"/>
      <c r="AD225" s="257"/>
      <c r="AE225" s="257"/>
      <c r="AF225" s="257"/>
      <c r="AG225" s="257"/>
      <c r="AH225" s="257"/>
      <c r="AI225" s="257"/>
      <c r="AJ225" s="257"/>
      <c r="AK225" s="257"/>
      <c r="AL225" s="257"/>
      <c r="AM225" s="257"/>
      <c r="AN225" s="257"/>
      <c r="AO225" s="261"/>
    </row>
    <row r="226" spans="1:41" ht="16.5">
      <c r="A226" s="259"/>
      <c r="B226" s="260"/>
      <c r="C226" s="260"/>
      <c r="D226" s="260"/>
      <c r="E226" s="260"/>
      <c r="F226" s="260"/>
      <c r="G226" s="260"/>
      <c r="H226" s="257"/>
      <c r="I226" s="257"/>
      <c r="J226" s="257"/>
      <c r="K226" s="257"/>
      <c r="L226" s="257"/>
      <c r="M226" s="257"/>
      <c r="N226" s="257"/>
      <c r="O226" s="257"/>
      <c r="P226" s="257"/>
      <c r="Q226" s="257"/>
      <c r="R226" s="257"/>
      <c r="S226" s="257"/>
      <c r="T226" s="257"/>
      <c r="U226" s="257"/>
      <c r="V226" s="257"/>
      <c r="W226" s="257"/>
      <c r="X226" s="257"/>
      <c r="Y226" s="257"/>
      <c r="Z226" s="257"/>
      <c r="AA226" s="257"/>
      <c r="AB226" s="257"/>
      <c r="AC226" s="257"/>
      <c r="AD226" s="257"/>
      <c r="AE226" s="257"/>
      <c r="AF226" s="257"/>
      <c r="AG226" s="257"/>
      <c r="AH226" s="257"/>
      <c r="AI226" s="257"/>
      <c r="AJ226" s="257"/>
      <c r="AK226" s="257"/>
      <c r="AL226" s="257"/>
      <c r="AM226" s="257"/>
      <c r="AN226" s="257"/>
      <c r="AO226" s="261"/>
    </row>
    <row r="227" spans="1:41" ht="16.5">
      <c r="A227" s="259"/>
      <c r="B227" s="260"/>
      <c r="C227" s="260"/>
      <c r="D227" s="260"/>
      <c r="E227" s="260"/>
      <c r="F227" s="260"/>
      <c r="G227" s="260"/>
      <c r="H227" s="257"/>
      <c r="I227" s="257"/>
      <c r="J227" s="257"/>
      <c r="K227" s="257"/>
      <c r="L227" s="257"/>
      <c r="M227" s="257"/>
      <c r="N227" s="257"/>
      <c r="O227" s="257"/>
      <c r="P227" s="257"/>
      <c r="Q227" s="257"/>
      <c r="R227" s="257"/>
      <c r="S227" s="257"/>
      <c r="T227" s="257"/>
      <c r="U227" s="257"/>
      <c r="V227" s="257"/>
      <c r="W227" s="257"/>
      <c r="X227" s="257"/>
      <c r="Y227" s="257"/>
      <c r="Z227" s="257"/>
      <c r="AA227" s="257"/>
      <c r="AB227" s="257"/>
      <c r="AC227" s="257"/>
      <c r="AD227" s="257"/>
      <c r="AE227" s="257"/>
      <c r="AF227" s="257"/>
      <c r="AG227" s="257"/>
      <c r="AH227" s="257"/>
      <c r="AI227" s="257"/>
      <c r="AJ227" s="257"/>
      <c r="AK227" s="257"/>
      <c r="AL227" s="257"/>
      <c r="AM227" s="257"/>
      <c r="AN227" s="257"/>
      <c r="AO227" s="261"/>
    </row>
    <row r="228" spans="1:41" ht="16.5">
      <c r="A228" s="259"/>
      <c r="B228" s="260"/>
      <c r="C228" s="260"/>
      <c r="D228" s="260"/>
      <c r="E228" s="260"/>
      <c r="F228" s="260"/>
      <c r="G228" s="260"/>
      <c r="H228" s="257"/>
      <c r="I228" s="257"/>
      <c r="J228" s="257"/>
      <c r="K228" s="257"/>
      <c r="L228" s="257"/>
      <c r="M228" s="257"/>
      <c r="N228" s="257"/>
      <c r="O228" s="257"/>
      <c r="P228" s="257"/>
      <c r="Q228" s="257"/>
      <c r="R228" s="257"/>
      <c r="S228" s="257"/>
      <c r="T228" s="257"/>
      <c r="U228" s="257"/>
      <c r="V228" s="257"/>
      <c r="W228" s="257"/>
      <c r="X228" s="257"/>
      <c r="Y228" s="257"/>
      <c r="Z228" s="257"/>
      <c r="AA228" s="257"/>
      <c r="AB228" s="257"/>
      <c r="AC228" s="257"/>
      <c r="AD228" s="257"/>
      <c r="AE228" s="257"/>
      <c r="AF228" s="257"/>
      <c r="AG228" s="257"/>
      <c r="AH228" s="257"/>
      <c r="AI228" s="257"/>
      <c r="AJ228" s="257"/>
      <c r="AK228" s="257"/>
      <c r="AL228" s="257"/>
      <c r="AM228" s="257"/>
      <c r="AN228" s="257"/>
      <c r="AO228" s="261"/>
    </row>
    <row r="229" spans="1:41" ht="16.5">
      <c r="A229" s="259"/>
      <c r="B229" s="260"/>
      <c r="C229" s="260"/>
      <c r="D229" s="260"/>
      <c r="E229" s="260"/>
      <c r="F229" s="260"/>
      <c r="G229" s="260"/>
      <c r="H229" s="257"/>
      <c r="I229" s="257"/>
      <c r="J229" s="257"/>
      <c r="K229" s="257"/>
      <c r="L229" s="257"/>
      <c r="M229" s="257"/>
      <c r="N229" s="257"/>
      <c r="O229" s="257"/>
      <c r="P229" s="257"/>
      <c r="Q229" s="257"/>
      <c r="R229" s="257"/>
      <c r="S229" s="257"/>
      <c r="T229" s="257"/>
      <c r="U229" s="257"/>
      <c r="V229" s="257"/>
      <c r="W229" s="257"/>
      <c r="X229" s="257"/>
      <c r="Y229" s="257"/>
      <c r="Z229" s="257"/>
      <c r="AA229" s="257"/>
      <c r="AB229" s="257"/>
      <c r="AC229" s="257"/>
      <c r="AD229" s="257"/>
      <c r="AE229" s="257"/>
      <c r="AF229" s="257"/>
      <c r="AG229" s="257"/>
      <c r="AH229" s="257"/>
      <c r="AI229" s="257"/>
      <c r="AJ229" s="257"/>
      <c r="AK229" s="257"/>
      <c r="AL229" s="257"/>
      <c r="AM229" s="257"/>
      <c r="AN229" s="257"/>
      <c r="AO229" s="261"/>
    </row>
    <row r="230" spans="1:41" ht="17.25" thickBot="1">
      <c r="A230" s="263"/>
      <c r="B230" s="264"/>
      <c r="C230" s="264"/>
      <c r="D230" s="264"/>
      <c r="E230" s="264"/>
      <c r="F230" s="264"/>
      <c r="G230" s="264"/>
      <c r="H230" s="262"/>
      <c r="I230" s="262"/>
      <c r="J230" s="262"/>
      <c r="K230" s="262"/>
      <c r="L230" s="262"/>
      <c r="M230" s="262"/>
      <c r="N230" s="262"/>
      <c r="O230" s="262"/>
      <c r="P230" s="262"/>
      <c r="Q230" s="262"/>
      <c r="R230" s="262"/>
      <c r="S230" s="262"/>
      <c r="T230" s="262"/>
      <c r="U230" s="262"/>
      <c r="V230" s="262"/>
      <c r="W230" s="262"/>
      <c r="X230" s="262"/>
      <c r="Y230" s="262"/>
      <c r="Z230" s="262"/>
      <c r="AA230" s="262"/>
      <c r="AB230" s="262"/>
      <c r="AC230" s="262"/>
      <c r="AD230" s="262"/>
      <c r="AE230" s="262"/>
      <c r="AF230" s="262"/>
      <c r="AG230" s="262"/>
      <c r="AH230" s="262"/>
      <c r="AI230" s="262"/>
      <c r="AJ230" s="262"/>
      <c r="AK230" s="262"/>
      <c r="AL230" s="262"/>
      <c r="AM230" s="262"/>
      <c r="AN230" s="262"/>
      <c r="AO230" s="265"/>
    </row>
  </sheetData>
  <mergeCells count="11">
    <mergeCell ref="A24:AO24"/>
    <mergeCell ref="A1:AO1"/>
    <mergeCell ref="A2:AO2"/>
    <mergeCell ref="A47:AO47"/>
    <mergeCell ref="A70:AO70"/>
    <mergeCell ref="A162:AO162"/>
    <mergeCell ref="A185:AO185"/>
    <mergeCell ref="A208:AO208"/>
    <mergeCell ref="A93:AO93"/>
    <mergeCell ref="A116:AO116"/>
    <mergeCell ref="A139:AO139"/>
  </mergeCells>
  <phoneticPr fontId="2" type="noConversion"/>
  <printOptions horizontalCentered="1"/>
  <pageMargins left="0.39370078740157483" right="0.39370078740157483" top="0.78740157480314965" bottom="0.39370078740157483" header="0.19685039370078741" footer="0.19685039370078741"/>
  <pageSetup paperSize="9" scale="95" orientation="portrait" r:id="rId1"/>
  <rowBreaks count="4" manualBreakCount="4">
    <brk id="46" max="40" man="1"/>
    <brk id="92" max="40" man="1"/>
    <brk id="138" max="40" man="1"/>
    <brk id="184" max="40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Q40"/>
  <sheetViews>
    <sheetView view="pageBreakPreview" topLeftCell="A7" zoomScaleSheetLayoutView="100" workbookViewId="0">
      <selection activeCell="BJ47" sqref="BJ47"/>
    </sheetView>
  </sheetViews>
  <sheetFormatPr defaultColWidth="3.83203125" defaultRowHeight="20.100000000000001" customHeight="1"/>
  <cols>
    <col min="1" max="6" width="3.83203125" style="266"/>
    <col min="7" max="8" width="3.83203125" style="304"/>
    <col min="9" max="9" width="3.83203125" style="266"/>
    <col min="10" max="10" width="3.83203125" style="304"/>
    <col min="11" max="16384" width="3.83203125" style="266"/>
  </cols>
  <sheetData>
    <row r="1" spans="1:43" ht="21.95" customHeight="1">
      <c r="A1" s="463" t="s">
        <v>145</v>
      </c>
      <c r="B1" s="463"/>
      <c r="C1" s="463"/>
      <c r="D1" s="463"/>
      <c r="E1" s="463"/>
      <c r="F1" s="463"/>
      <c r="G1" s="463"/>
      <c r="H1" s="463"/>
      <c r="I1" s="463"/>
      <c r="J1" s="463"/>
      <c r="K1" s="463"/>
      <c r="L1" s="463"/>
      <c r="M1" s="463"/>
      <c r="N1" s="463"/>
      <c r="O1" s="463"/>
      <c r="P1" s="463"/>
      <c r="Q1" s="463"/>
      <c r="R1" s="463"/>
      <c r="S1" s="463"/>
      <c r="T1" s="463"/>
      <c r="U1" s="463"/>
      <c r="V1" s="463"/>
      <c r="W1" s="463"/>
      <c r="X1" s="463"/>
      <c r="Y1" s="463"/>
      <c r="Z1" s="463"/>
      <c r="AA1" s="463"/>
      <c r="AB1" s="463"/>
      <c r="AC1" s="463"/>
    </row>
    <row r="2" spans="1:43" ht="21.95" customHeight="1">
      <c r="A2" s="463"/>
      <c r="B2" s="463"/>
      <c r="C2" s="463"/>
      <c r="D2" s="463"/>
      <c r="E2" s="463"/>
      <c r="F2" s="463"/>
      <c r="G2" s="463"/>
      <c r="H2" s="463"/>
      <c r="I2" s="463"/>
      <c r="J2" s="463"/>
      <c r="K2" s="463"/>
      <c r="L2" s="463"/>
      <c r="M2" s="463"/>
      <c r="N2" s="463"/>
      <c r="O2" s="463"/>
      <c r="P2" s="463"/>
      <c r="Q2" s="463"/>
      <c r="R2" s="463"/>
      <c r="S2" s="463"/>
      <c r="T2" s="463"/>
      <c r="U2" s="463"/>
      <c r="V2" s="463"/>
      <c r="W2" s="463"/>
      <c r="X2" s="463"/>
      <c r="Y2" s="463"/>
      <c r="Z2" s="463"/>
      <c r="AA2" s="463"/>
      <c r="AB2" s="463"/>
      <c r="AC2" s="463"/>
    </row>
    <row r="3" spans="1:43" s="268" customFormat="1" ht="24.95" customHeight="1">
      <c r="A3" s="267"/>
      <c r="B3" s="267"/>
      <c r="C3" s="267"/>
      <c r="D3" s="267"/>
      <c r="E3" s="267"/>
      <c r="F3" s="267"/>
      <c r="G3" s="267"/>
      <c r="H3" s="267"/>
      <c r="I3" s="267"/>
      <c r="J3" s="267"/>
      <c r="K3" s="267"/>
      <c r="L3" s="267"/>
      <c r="M3" s="267"/>
      <c r="N3" s="267"/>
      <c r="O3" s="267"/>
      <c r="P3" s="267"/>
      <c r="Q3" s="267"/>
      <c r="R3" s="267"/>
      <c r="S3" s="267"/>
      <c r="T3" s="267"/>
      <c r="U3" s="267"/>
      <c r="V3" s="267"/>
      <c r="W3" s="267"/>
      <c r="X3" s="267"/>
      <c r="Y3" s="267"/>
      <c r="Z3" s="267"/>
      <c r="AA3" s="267"/>
      <c r="AB3" s="267"/>
      <c r="AC3" s="267"/>
    </row>
    <row r="4" spans="1:43" s="274" customFormat="1" ht="24.95" customHeight="1">
      <c r="A4" s="269"/>
      <c r="B4" s="270" t="s">
        <v>146</v>
      </c>
      <c r="C4" s="469" t="s">
        <v>147</v>
      </c>
      <c r="D4" s="469"/>
      <c r="E4" s="469"/>
      <c r="F4" s="469"/>
      <c r="G4" s="271" t="s">
        <v>156</v>
      </c>
      <c r="H4" s="272" t="str">
        <f>갑지.표지!C34</f>
        <v>상화북로(월촌고가교~제림아파트) 등 10개소 노면표시 도색공사</v>
      </c>
      <c r="I4" s="272"/>
      <c r="J4" s="272"/>
      <c r="K4" s="272"/>
      <c r="L4" s="272"/>
      <c r="M4" s="272"/>
      <c r="N4" s="272"/>
      <c r="O4" s="272"/>
      <c r="P4" s="272"/>
      <c r="Q4" s="272"/>
      <c r="R4" s="272"/>
      <c r="S4" s="272"/>
      <c r="T4" s="272"/>
      <c r="U4" s="272"/>
      <c r="V4" s="272"/>
      <c r="W4" s="272"/>
      <c r="X4" s="272"/>
      <c r="Y4" s="272"/>
      <c r="Z4" s="272"/>
      <c r="AA4" s="272"/>
      <c r="AB4" s="272"/>
      <c r="AC4" s="272"/>
      <c r="AD4" s="273"/>
      <c r="AE4" s="273"/>
    </row>
    <row r="5" spans="1:43" s="274" customFormat="1" ht="15" customHeight="1">
      <c r="A5" s="269"/>
      <c r="B5" s="270"/>
      <c r="C5" s="275"/>
      <c r="D5" s="275"/>
      <c r="E5" s="275"/>
      <c r="F5" s="275"/>
      <c r="G5" s="271"/>
      <c r="H5" s="272"/>
      <c r="I5" s="272"/>
      <c r="J5" s="272"/>
      <c r="K5" s="272"/>
      <c r="L5" s="272"/>
      <c r="M5" s="272"/>
      <c r="N5" s="272"/>
      <c r="O5" s="272"/>
      <c r="P5" s="272"/>
      <c r="Q5" s="272"/>
      <c r="R5" s="272"/>
      <c r="S5" s="272"/>
      <c r="T5" s="272"/>
      <c r="U5" s="272"/>
      <c r="V5" s="272"/>
      <c r="W5" s="272"/>
      <c r="X5" s="272"/>
      <c r="Y5" s="272"/>
      <c r="Z5" s="272"/>
      <c r="AA5" s="272"/>
      <c r="AB5" s="272"/>
      <c r="AC5" s="272"/>
      <c r="AD5" s="273"/>
      <c r="AE5" s="273"/>
    </row>
    <row r="6" spans="1:43" s="274" customFormat="1" ht="24.95" customHeight="1">
      <c r="A6" s="269"/>
      <c r="B6" s="270" t="s">
        <v>148</v>
      </c>
      <c r="C6" s="469" t="s">
        <v>149</v>
      </c>
      <c r="D6" s="469"/>
      <c r="E6" s="469"/>
      <c r="F6" s="469"/>
      <c r="G6" s="271" t="s">
        <v>156</v>
      </c>
      <c r="H6" s="272" t="s">
        <v>264</v>
      </c>
      <c r="I6" s="272"/>
      <c r="J6" s="272"/>
      <c r="K6" s="272"/>
      <c r="L6" s="272"/>
      <c r="M6" s="272"/>
      <c r="N6" s="272"/>
      <c r="O6" s="272"/>
      <c r="P6" s="272"/>
      <c r="Q6" s="272"/>
      <c r="R6" s="272"/>
      <c r="S6" s="272"/>
      <c r="T6" s="272"/>
      <c r="U6" s="272"/>
      <c r="V6" s="272"/>
      <c r="W6" s="272"/>
      <c r="X6" s="272"/>
      <c r="Y6" s="272"/>
      <c r="Z6" s="272"/>
      <c r="AA6" s="272"/>
      <c r="AB6" s="272"/>
      <c r="AC6" s="272"/>
      <c r="AD6" s="273"/>
      <c r="AE6" s="273"/>
    </row>
    <row r="7" spans="1:43" s="274" customFormat="1" ht="15" customHeight="1">
      <c r="A7" s="269"/>
      <c r="B7" s="270"/>
      <c r="C7" s="275"/>
      <c r="D7" s="275"/>
      <c r="E7" s="275"/>
      <c r="F7" s="275"/>
      <c r="G7" s="271"/>
      <c r="H7" s="272"/>
      <c r="I7" s="272"/>
      <c r="J7" s="272"/>
      <c r="K7" s="272"/>
      <c r="L7" s="272"/>
      <c r="M7" s="272"/>
      <c r="N7" s="272"/>
      <c r="O7" s="272"/>
      <c r="P7" s="272"/>
      <c r="Q7" s="272"/>
      <c r="R7" s="272"/>
      <c r="S7" s="272"/>
      <c r="T7" s="272"/>
      <c r="U7" s="272"/>
      <c r="V7" s="272"/>
      <c r="W7" s="272"/>
      <c r="X7" s="272"/>
      <c r="Y7" s="272"/>
      <c r="Z7" s="272"/>
      <c r="AA7" s="272"/>
      <c r="AB7" s="272"/>
      <c r="AC7" s="272"/>
      <c r="AD7" s="273"/>
      <c r="AE7" s="273"/>
    </row>
    <row r="8" spans="1:43" s="274" customFormat="1" ht="24.95" customHeight="1">
      <c r="A8" s="269"/>
      <c r="B8" s="270" t="s">
        <v>150</v>
      </c>
      <c r="C8" s="469" t="s">
        <v>151</v>
      </c>
      <c r="D8" s="469"/>
      <c r="E8" s="469"/>
      <c r="F8" s="469"/>
      <c r="G8" s="271"/>
      <c r="H8" s="269"/>
      <c r="I8" s="269"/>
      <c r="J8" s="269"/>
      <c r="K8" s="269"/>
      <c r="L8" s="269"/>
      <c r="M8" s="269"/>
      <c r="N8" s="269"/>
      <c r="O8" s="269"/>
      <c r="P8" s="269"/>
      <c r="Q8" s="269"/>
      <c r="R8" s="269"/>
      <c r="S8" s="269"/>
      <c r="T8" s="269"/>
      <c r="U8" s="269"/>
      <c r="V8" s="269"/>
      <c r="W8" s="269"/>
      <c r="X8" s="269"/>
      <c r="Y8" s="269"/>
      <c r="Z8" s="269"/>
      <c r="AA8" s="269"/>
      <c r="AB8" s="269"/>
      <c r="AC8" s="269"/>
      <c r="AD8" s="269"/>
      <c r="AE8" s="269"/>
      <c r="AF8" s="269"/>
    </row>
    <row r="9" spans="1:43" s="268" customFormat="1" ht="20.100000000000001" customHeight="1">
      <c r="A9" s="276"/>
      <c r="B9" s="277"/>
      <c r="C9" s="389" t="s">
        <v>243</v>
      </c>
      <c r="D9" s="390" t="s">
        <v>244</v>
      </c>
      <c r="E9" s="279"/>
      <c r="F9" s="279"/>
      <c r="G9" s="280"/>
      <c r="H9" s="276"/>
      <c r="I9" s="276"/>
      <c r="J9" s="276"/>
      <c r="K9" s="276"/>
      <c r="L9" s="276"/>
      <c r="M9" s="276"/>
      <c r="N9" s="276"/>
      <c r="O9" s="276"/>
      <c r="P9" s="276"/>
      <c r="Q9" s="276"/>
      <c r="R9" s="276"/>
      <c r="S9" s="276"/>
      <c r="T9" s="276"/>
      <c r="U9" s="276"/>
      <c r="V9" s="276"/>
      <c r="W9" s="276"/>
      <c r="X9" s="276"/>
      <c r="Y9" s="276"/>
      <c r="Z9" s="276"/>
      <c r="AA9" s="276"/>
      <c r="AB9" s="276"/>
      <c r="AC9" s="276"/>
      <c r="AD9" s="276"/>
      <c r="AE9" s="276"/>
      <c r="AF9" s="276"/>
    </row>
    <row r="10" spans="1:43" s="268" customFormat="1" ht="20.100000000000001" customHeight="1">
      <c r="A10" s="276"/>
      <c r="B10" s="277"/>
      <c r="C10" s="391"/>
      <c r="D10" s="390"/>
      <c r="E10" s="279"/>
      <c r="F10" s="279"/>
      <c r="G10" s="280"/>
      <c r="H10" s="276"/>
      <c r="I10" s="276"/>
      <c r="J10" s="276"/>
      <c r="K10" s="276"/>
      <c r="L10" s="276"/>
      <c r="M10" s="276"/>
      <c r="N10" s="276"/>
      <c r="O10" s="276"/>
      <c r="P10" s="276"/>
      <c r="Q10" s="276"/>
      <c r="R10" s="276"/>
      <c r="S10" s="276"/>
      <c r="T10" s="276"/>
      <c r="U10" s="276"/>
      <c r="V10" s="276"/>
      <c r="W10" s="276"/>
      <c r="X10" s="276"/>
      <c r="Y10" s="276"/>
      <c r="Z10" s="276"/>
      <c r="AA10" s="276"/>
      <c r="AB10" s="276"/>
      <c r="AC10" s="276"/>
      <c r="AD10" s="276"/>
      <c r="AE10" s="276"/>
      <c r="AF10" s="276"/>
    </row>
    <row r="11" spans="1:43" s="268" customFormat="1" ht="15" customHeight="1">
      <c r="A11" s="276"/>
      <c r="B11" s="276"/>
      <c r="C11" s="276"/>
      <c r="D11" s="276"/>
      <c r="E11" s="276"/>
      <c r="G11" s="276"/>
      <c r="H11" s="276"/>
      <c r="I11" s="276"/>
      <c r="J11" s="276"/>
      <c r="K11" s="276"/>
      <c r="L11" s="276"/>
      <c r="M11" s="276"/>
      <c r="N11" s="276"/>
      <c r="O11" s="276"/>
      <c r="P11" s="276"/>
      <c r="Q11" s="276"/>
      <c r="R11" s="276"/>
      <c r="S11" s="276"/>
      <c r="T11" s="276"/>
      <c r="U11" s="276"/>
      <c r="V11" s="276"/>
      <c r="W11" s="276"/>
      <c r="X11" s="276"/>
      <c r="Y11" s="276"/>
      <c r="Z11" s="276"/>
      <c r="AA11" s="276"/>
      <c r="AB11" s="276"/>
      <c r="AC11" s="276"/>
      <c r="AD11" s="276"/>
    </row>
    <row r="12" spans="1:43" s="274" customFormat="1" ht="24.95" customHeight="1">
      <c r="A12" s="269"/>
      <c r="B12" s="270" t="s">
        <v>152</v>
      </c>
      <c r="C12" s="469" t="s">
        <v>153</v>
      </c>
      <c r="D12" s="469"/>
      <c r="E12" s="469"/>
      <c r="F12" s="469"/>
      <c r="G12" s="269"/>
      <c r="H12" s="269"/>
      <c r="I12" s="269"/>
      <c r="J12" s="269"/>
      <c r="K12" s="269"/>
      <c r="L12" s="269"/>
      <c r="M12" s="269"/>
      <c r="N12" s="269"/>
      <c r="O12" s="269"/>
      <c r="P12" s="269"/>
      <c r="Q12" s="269"/>
      <c r="R12" s="269"/>
      <c r="S12" s="269"/>
      <c r="T12" s="269"/>
      <c r="U12" s="269"/>
      <c r="V12" s="269"/>
      <c r="W12" s="269"/>
      <c r="AN12" s="281"/>
      <c r="AO12" s="281"/>
      <c r="AP12" s="281"/>
      <c r="AQ12" s="281"/>
    </row>
    <row r="13" spans="1:43" s="268" customFormat="1" ht="20.100000000000001" customHeight="1">
      <c r="A13" s="276"/>
      <c r="B13" s="276"/>
      <c r="C13" s="389" t="s">
        <v>243</v>
      </c>
      <c r="D13" s="392" t="s">
        <v>282</v>
      </c>
      <c r="E13" s="392"/>
      <c r="F13" s="392"/>
      <c r="G13" s="392"/>
      <c r="H13" s="392"/>
      <c r="I13" s="392"/>
      <c r="J13" s="392"/>
      <c r="K13" s="392"/>
      <c r="L13" s="392"/>
      <c r="M13" s="392"/>
      <c r="N13" s="392"/>
      <c r="O13" s="392"/>
      <c r="P13" s="392"/>
      <c r="Q13" s="392"/>
      <c r="R13" s="392"/>
      <c r="S13" s="392"/>
      <c r="T13" s="392"/>
      <c r="U13" s="392"/>
      <c r="V13" s="392"/>
      <c r="W13" s="392"/>
      <c r="X13" s="392"/>
      <c r="Y13" s="392"/>
      <c r="Z13" s="392"/>
      <c r="AA13" s="392"/>
      <c r="AB13" s="166"/>
      <c r="AC13" s="166"/>
      <c r="AD13" s="166"/>
      <c r="AE13" s="166"/>
      <c r="AF13" s="166"/>
      <c r="AG13" s="388"/>
      <c r="AH13" s="166"/>
      <c r="AI13" s="388"/>
      <c r="AJ13" s="388"/>
      <c r="AK13" s="388"/>
      <c r="AL13" s="388"/>
      <c r="AM13" s="282"/>
      <c r="AN13" s="282"/>
      <c r="AO13" s="282"/>
    </row>
    <row r="14" spans="1:43" s="268" customFormat="1" ht="20.100000000000001" customHeight="1">
      <c r="A14" s="276"/>
      <c r="B14" s="276"/>
      <c r="C14" s="389"/>
      <c r="D14" s="392" t="s">
        <v>274</v>
      </c>
      <c r="E14" s="392"/>
      <c r="F14" s="392"/>
      <c r="G14" s="392"/>
      <c r="H14" s="392"/>
      <c r="I14" s="392"/>
      <c r="J14" s="392"/>
      <c r="K14" s="392"/>
      <c r="L14" s="392"/>
      <c r="M14" s="392"/>
      <c r="N14" s="392"/>
      <c r="O14" s="392"/>
      <c r="P14" s="392"/>
      <c r="Q14" s="392"/>
      <c r="R14" s="392"/>
      <c r="S14" s="392"/>
      <c r="T14" s="392"/>
      <c r="U14" s="392"/>
      <c r="V14" s="392"/>
      <c r="W14" s="392"/>
      <c r="X14" s="392"/>
      <c r="Y14" s="392"/>
      <c r="Z14" s="392"/>
      <c r="AA14" s="392"/>
      <c r="AB14" s="166"/>
      <c r="AC14" s="166"/>
      <c r="AD14" s="166"/>
      <c r="AE14" s="166"/>
      <c r="AF14" s="166"/>
      <c r="AG14" s="166"/>
      <c r="AH14" s="166"/>
      <c r="AI14" s="166"/>
      <c r="AJ14" s="166"/>
      <c r="AK14" s="166"/>
      <c r="AL14" s="166"/>
      <c r="AM14" s="282"/>
      <c r="AN14" s="282"/>
      <c r="AO14" s="282"/>
    </row>
    <row r="15" spans="1:43" s="268" customFormat="1" ht="20.100000000000001" customHeight="1">
      <c r="A15" s="276"/>
      <c r="B15" s="276"/>
      <c r="C15" s="389"/>
      <c r="D15" s="392" t="s">
        <v>275</v>
      </c>
      <c r="E15" s="392"/>
      <c r="F15" s="392"/>
      <c r="G15" s="392"/>
      <c r="H15" s="392"/>
      <c r="I15" s="392"/>
      <c r="J15" s="392"/>
      <c r="K15" s="392"/>
      <c r="L15" s="392"/>
      <c r="M15" s="392"/>
      <c r="N15" s="392"/>
      <c r="O15" s="392"/>
      <c r="P15" s="392"/>
      <c r="Q15" s="392"/>
      <c r="R15" s="392"/>
      <c r="S15" s="392"/>
      <c r="T15" s="392"/>
      <c r="U15" s="392"/>
      <c r="V15" s="392"/>
      <c r="W15" s="392"/>
      <c r="X15" s="392"/>
      <c r="Y15" s="392"/>
      <c r="Z15" s="392"/>
      <c r="AA15" s="392"/>
      <c r="AB15" s="166"/>
      <c r="AC15" s="166"/>
      <c r="AD15" s="166"/>
      <c r="AE15" s="166"/>
      <c r="AF15" s="166"/>
      <c r="AG15" s="388"/>
      <c r="AL15" s="282"/>
      <c r="AM15" s="282"/>
      <c r="AN15" s="282"/>
      <c r="AO15" s="282"/>
    </row>
    <row r="16" spans="1:43" s="268" customFormat="1" ht="20.100000000000001" customHeight="1">
      <c r="A16" s="276"/>
      <c r="B16" s="276"/>
      <c r="C16" s="389"/>
      <c r="D16" s="392"/>
      <c r="E16" s="392"/>
      <c r="F16" s="392"/>
      <c r="G16" s="392"/>
      <c r="H16" s="392"/>
      <c r="I16" s="392"/>
      <c r="J16" s="392"/>
      <c r="K16" s="392"/>
      <c r="L16" s="392"/>
      <c r="M16" s="392"/>
      <c r="N16" s="392"/>
      <c r="O16" s="392"/>
      <c r="P16" s="392"/>
      <c r="Q16" s="392"/>
      <c r="R16" s="392"/>
      <c r="S16" s="392"/>
      <c r="T16" s="392"/>
      <c r="U16" s="392"/>
      <c r="V16" s="392"/>
      <c r="W16" s="392"/>
      <c r="X16" s="392"/>
      <c r="Y16" s="392"/>
      <c r="Z16" s="392"/>
      <c r="AA16" s="392"/>
      <c r="AB16" s="166"/>
      <c r="AC16" s="166"/>
      <c r="AD16" s="166"/>
      <c r="AE16" s="166"/>
      <c r="AF16" s="166"/>
      <c r="AG16" s="388"/>
      <c r="AH16" s="166"/>
      <c r="AI16" s="388"/>
      <c r="AJ16" s="388"/>
      <c r="AK16" s="388"/>
      <c r="AL16" s="388"/>
      <c r="AM16" s="282"/>
      <c r="AN16" s="282"/>
      <c r="AO16" s="282"/>
    </row>
    <row r="17" spans="1:43" s="268" customFormat="1" ht="20.100000000000001" customHeight="1">
      <c r="A17" s="276"/>
      <c r="B17" s="270" t="s">
        <v>154</v>
      </c>
      <c r="C17" s="469" t="s">
        <v>155</v>
      </c>
      <c r="D17" s="469"/>
      <c r="E17" s="469"/>
      <c r="F17" s="469"/>
      <c r="G17" s="271"/>
      <c r="H17" s="273"/>
      <c r="I17" s="273"/>
      <c r="J17" s="273"/>
      <c r="K17" s="273"/>
      <c r="L17" s="273"/>
      <c r="M17" s="273"/>
      <c r="N17" s="273"/>
      <c r="O17" s="273"/>
      <c r="P17" s="392"/>
      <c r="Q17" s="392"/>
      <c r="R17" s="392"/>
      <c r="S17" s="392"/>
      <c r="T17" s="392"/>
      <c r="U17" s="392"/>
      <c r="V17" s="392"/>
      <c r="W17" s="392"/>
      <c r="X17" s="392"/>
      <c r="Y17" s="392"/>
      <c r="Z17" s="392"/>
      <c r="AA17" s="392"/>
      <c r="AB17" s="166"/>
      <c r="AC17" s="166"/>
      <c r="AD17" s="166"/>
      <c r="AE17" s="166"/>
      <c r="AF17" s="166"/>
      <c r="AG17" s="166"/>
      <c r="AH17" s="166"/>
      <c r="AI17" s="166"/>
      <c r="AJ17" s="166"/>
      <c r="AK17" s="166"/>
      <c r="AL17" s="166"/>
      <c r="AM17" s="282"/>
      <c r="AN17" s="282"/>
      <c r="AO17" s="282"/>
    </row>
    <row r="18" spans="1:43" s="268" customFormat="1" ht="20.100000000000001" customHeight="1">
      <c r="A18" s="276"/>
      <c r="B18" s="277"/>
      <c r="C18" s="276" t="s">
        <v>157</v>
      </c>
      <c r="D18" s="278" t="s">
        <v>281</v>
      </c>
      <c r="E18" s="279"/>
      <c r="F18" s="279"/>
      <c r="G18" s="280"/>
      <c r="H18" s="283"/>
      <c r="I18" s="283"/>
      <c r="J18" s="283"/>
      <c r="K18" s="283"/>
      <c r="L18" s="283"/>
      <c r="M18" s="283"/>
      <c r="N18" s="283"/>
      <c r="O18" s="283"/>
      <c r="P18" s="392"/>
      <c r="Q18" s="392"/>
      <c r="R18" s="392"/>
      <c r="S18" s="392"/>
      <c r="T18" s="392"/>
      <c r="U18" s="392"/>
      <c r="V18" s="392"/>
      <c r="W18" s="392"/>
      <c r="X18" s="392"/>
      <c r="Y18" s="392"/>
      <c r="Z18" s="392"/>
      <c r="AA18" s="392"/>
      <c r="AB18" s="166"/>
      <c r="AC18" s="166"/>
      <c r="AD18" s="166"/>
      <c r="AE18" s="166"/>
      <c r="AF18" s="166"/>
      <c r="AG18" s="388"/>
      <c r="AH18" s="166"/>
      <c r="AI18" s="166"/>
      <c r="AL18" s="282"/>
      <c r="AM18" s="282"/>
      <c r="AN18" s="282"/>
      <c r="AO18" s="282"/>
    </row>
    <row r="19" spans="1:43" s="268" customFormat="1" ht="24.95" customHeight="1">
      <c r="A19" s="276"/>
      <c r="B19" s="276"/>
      <c r="C19" s="389"/>
      <c r="D19" s="389" t="s">
        <v>261</v>
      </c>
      <c r="E19" s="470" t="s">
        <v>262</v>
      </c>
      <c r="F19" s="470"/>
      <c r="G19" s="470"/>
      <c r="H19" s="470"/>
      <c r="I19" s="470"/>
      <c r="J19" s="470"/>
      <c r="K19" s="470"/>
      <c r="L19" s="470"/>
      <c r="M19" s="389"/>
      <c r="N19" s="389"/>
      <c r="O19" s="389"/>
      <c r="P19" s="389"/>
      <c r="Q19" s="389"/>
      <c r="R19" s="389"/>
      <c r="S19" s="389"/>
      <c r="T19" s="389"/>
      <c r="U19" s="389"/>
      <c r="V19" s="393"/>
      <c r="W19" s="393"/>
      <c r="X19" s="393"/>
      <c r="Y19" s="393"/>
      <c r="Z19" s="393"/>
      <c r="AA19" s="393"/>
      <c r="AL19" s="282"/>
      <c r="AM19" s="282"/>
      <c r="AN19" s="282"/>
      <c r="AO19" s="282"/>
    </row>
    <row r="20" spans="1:43" s="268" customFormat="1" ht="24.95" customHeight="1">
      <c r="A20" s="276"/>
      <c r="B20" s="276"/>
      <c r="C20" s="276"/>
      <c r="D20" s="276"/>
      <c r="E20" s="435" t="s">
        <v>263</v>
      </c>
      <c r="F20" s="435"/>
      <c r="G20" s="435"/>
      <c r="H20" s="435"/>
      <c r="I20" s="435"/>
      <c r="J20" s="435"/>
      <c r="K20" s="278"/>
      <c r="L20" s="278"/>
      <c r="M20" s="276"/>
      <c r="N20" s="276"/>
      <c r="O20" s="276"/>
      <c r="P20" s="276"/>
      <c r="Q20" s="276"/>
      <c r="R20" s="276"/>
      <c r="S20" s="276"/>
      <c r="T20" s="276"/>
      <c r="U20" s="276"/>
      <c r="AL20" s="282"/>
      <c r="AM20" s="282"/>
      <c r="AN20" s="282"/>
      <c r="AO20" s="282"/>
    </row>
    <row r="21" spans="1:43" s="274" customFormat="1" ht="24.95" customHeight="1">
      <c r="A21" s="269"/>
      <c r="B21" s="270"/>
      <c r="C21" s="269"/>
      <c r="D21" s="269"/>
      <c r="E21" s="435" t="s">
        <v>278</v>
      </c>
      <c r="F21" s="435"/>
      <c r="G21" s="435"/>
      <c r="H21" s="435"/>
      <c r="I21" s="435"/>
      <c r="J21" s="435"/>
      <c r="K21" s="398"/>
      <c r="L21" s="398"/>
      <c r="M21" s="273"/>
      <c r="N21" s="273"/>
      <c r="O21" s="273"/>
      <c r="P21" s="273"/>
      <c r="Q21" s="273"/>
      <c r="R21" s="273"/>
      <c r="S21" s="273"/>
      <c r="T21" s="273"/>
      <c r="U21" s="273"/>
      <c r="V21" s="273"/>
      <c r="W21" s="273"/>
      <c r="X21" s="273"/>
      <c r="Y21" s="273"/>
      <c r="Z21" s="273"/>
      <c r="AA21" s="273"/>
      <c r="AB21" s="273"/>
      <c r="AC21" s="273"/>
      <c r="AD21" s="273"/>
      <c r="AE21" s="273"/>
      <c r="AF21" s="273"/>
      <c r="AG21" s="273"/>
      <c r="AH21" s="273"/>
      <c r="AI21" s="273"/>
      <c r="AJ21" s="273"/>
      <c r="AK21" s="273"/>
      <c r="AL21" s="273"/>
      <c r="AM21" s="273"/>
      <c r="AN21" s="273"/>
      <c r="AO21" s="273"/>
      <c r="AP21" s="281"/>
      <c r="AQ21" s="281"/>
    </row>
    <row r="22" spans="1:43" s="268" customFormat="1" ht="24.95" customHeight="1">
      <c r="A22" s="276"/>
      <c r="B22" s="277"/>
      <c r="C22" s="276"/>
      <c r="D22" s="278"/>
      <c r="E22" s="279"/>
      <c r="F22" s="279"/>
      <c r="G22" s="280"/>
      <c r="H22" s="283"/>
      <c r="I22" s="283"/>
      <c r="J22" s="283"/>
      <c r="K22" s="283"/>
      <c r="L22" s="283"/>
      <c r="M22" s="283"/>
      <c r="N22" s="283"/>
      <c r="O22" s="283"/>
      <c r="P22" s="283"/>
      <c r="Q22" s="283"/>
      <c r="R22" s="283"/>
      <c r="S22" s="283"/>
      <c r="T22" s="283"/>
      <c r="U22" s="283"/>
      <c r="V22" s="283"/>
      <c r="W22" s="283"/>
      <c r="X22" s="283"/>
      <c r="Y22" s="283"/>
      <c r="Z22" s="283"/>
      <c r="AA22" s="283"/>
      <c r="AB22" s="283"/>
      <c r="AC22" s="283"/>
      <c r="AD22" s="283"/>
      <c r="AE22" s="283"/>
      <c r="AF22" s="273"/>
      <c r="AG22" s="273"/>
      <c r="AH22" s="273"/>
      <c r="AI22" s="273"/>
      <c r="AJ22" s="273"/>
      <c r="AK22" s="273"/>
      <c r="AL22" s="273"/>
      <c r="AM22" s="273"/>
      <c r="AN22" s="273"/>
      <c r="AO22" s="273"/>
      <c r="AP22" s="282"/>
      <c r="AQ22" s="282"/>
    </row>
    <row r="23" spans="1:43" s="268" customFormat="1" ht="15" customHeight="1">
      <c r="A23" s="276"/>
      <c r="B23" s="277"/>
      <c r="C23" s="279"/>
      <c r="D23" s="279"/>
      <c r="E23" s="279"/>
      <c r="F23" s="279"/>
      <c r="G23" s="280"/>
      <c r="H23" s="283"/>
      <c r="I23" s="283"/>
      <c r="J23" s="283"/>
      <c r="K23" s="283"/>
      <c r="L23" s="283"/>
      <c r="M23" s="283"/>
      <c r="N23" s="283"/>
      <c r="O23" s="283"/>
      <c r="P23" s="283"/>
      <c r="Q23" s="283"/>
      <c r="R23" s="283"/>
      <c r="S23" s="283"/>
      <c r="T23" s="283"/>
      <c r="U23" s="283"/>
      <c r="V23" s="283"/>
      <c r="W23" s="283"/>
      <c r="X23" s="283"/>
      <c r="Y23" s="283"/>
      <c r="Z23" s="283"/>
      <c r="AA23" s="283"/>
      <c r="AB23" s="283"/>
      <c r="AC23" s="283"/>
      <c r="AD23" s="283"/>
      <c r="AE23" s="283"/>
      <c r="AF23" s="273"/>
      <c r="AG23" s="273"/>
      <c r="AH23" s="273"/>
      <c r="AI23" s="273"/>
      <c r="AJ23" s="273"/>
      <c r="AK23" s="273"/>
      <c r="AL23" s="273"/>
      <c r="AM23" s="273"/>
      <c r="AN23" s="273"/>
      <c r="AO23" s="273"/>
      <c r="AP23" s="282"/>
      <c r="AQ23" s="282"/>
    </row>
    <row r="24" spans="1:43" s="274" customFormat="1" ht="24.95" customHeight="1" thickBot="1">
      <c r="A24" s="269"/>
      <c r="B24" s="270" t="s">
        <v>161</v>
      </c>
      <c r="C24" s="468" t="s">
        <v>162</v>
      </c>
      <c r="D24" s="468"/>
      <c r="E24" s="468"/>
      <c r="F24" s="468"/>
      <c r="G24" s="273"/>
      <c r="H24" s="273"/>
      <c r="I24" s="273"/>
      <c r="J24" s="273"/>
      <c r="K24" s="273"/>
      <c r="L24" s="273"/>
      <c r="M24" s="273"/>
      <c r="N24" s="273"/>
      <c r="O24" s="273"/>
      <c r="P24" s="273"/>
      <c r="Q24" s="273"/>
      <c r="R24" s="273"/>
      <c r="S24" s="273"/>
      <c r="T24" s="273"/>
      <c r="U24" s="273"/>
      <c r="V24" s="273"/>
      <c r="W24" s="273"/>
      <c r="X24" s="273"/>
      <c r="Y24" s="273"/>
      <c r="Z24" s="273"/>
      <c r="AA24" s="273"/>
      <c r="AB24" s="273"/>
      <c r="AC24" s="273"/>
      <c r="AD24" s="273"/>
      <c r="AE24" s="273"/>
      <c r="AF24" s="273"/>
      <c r="AG24" s="273"/>
      <c r="AH24" s="273"/>
      <c r="AI24" s="273"/>
      <c r="AJ24" s="273"/>
      <c r="AK24" s="273"/>
      <c r="AL24" s="273"/>
      <c r="AM24" s="273"/>
      <c r="AN24" s="281"/>
      <c r="AO24" s="281"/>
    </row>
    <row r="25" spans="1:43" s="268" customFormat="1" ht="24.95" customHeight="1">
      <c r="A25" s="273"/>
      <c r="B25" s="449" t="s">
        <v>144</v>
      </c>
      <c r="C25" s="450"/>
      <c r="D25" s="450"/>
      <c r="E25" s="450"/>
      <c r="F25" s="450"/>
      <c r="G25" s="465" t="s">
        <v>137</v>
      </c>
      <c r="H25" s="465"/>
      <c r="I25" s="465"/>
      <c r="J25" s="465"/>
      <c r="K25" s="465"/>
      <c r="L25" s="465"/>
      <c r="M25" s="465"/>
      <c r="N25" s="465"/>
      <c r="O25" s="465"/>
      <c r="P25" s="465"/>
      <c r="Q25" s="465"/>
      <c r="R25" s="465"/>
      <c r="S25" s="465"/>
      <c r="T25" s="465"/>
      <c r="U25" s="465"/>
      <c r="V25" s="465"/>
      <c r="W25" s="465"/>
      <c r="X25" s="465"/>
      <c r="Y25" s="465"/>
      <c r="Z25" s="465"/>
      <c r="AA25" s="465" t="s">
        <v>20</v>
      </c>
      <c r="AB25" s="465"/>
      <c r="AC25" s="466"/>
      <c r="AD25" s="273"/>
      <c r="AE25" s="273"/>
      <c r="AF25" s="273"/>
      <c r="AG25" s="273"/>
      <c r="AH25" s="273"/>
      <c r="AI25" s="273"/>
      <c r="AJ25" s="273"/>
      <c r="AK25" s="273"/>
      <c r="AL25" s="273"/>
      <c r="AM25" s="273"/>
      <c r="AN25" s="282"/>
      <c r="AO25" s="282"/>
    </row>
    <row r="26" spans="1:43" s="268" customFormat="1" ht="24.95" customHeight="1">
      <c r="A26" s="273"/>
      <c r="B26" s="451"/>
      <c r="C26" s="452"/>
      <c r="D26" s="452"/>
      <c r="E26" s="452"/>
      <c r="F26" s="452"/>
      <c r="G26" s="464" t="s">
        <v>260</v>
      </c>
      <c r="H26" s="464"/>
      <c r="I26" s="464"/>
      <c r="J26" s="464"/>
      <c r="K26" s="464" t="s">
        <v>242</v>
      </c>
      <c r="L26" s="464"/>
      <c r="M26" s="464"/>
      <c r="N26" s="464"/>
      <c r="O26" s="464" t="s">
        <v>259</v>
      </c>
      <c r="P26" s="464"/>
      <c r="Q26" s="464"/>
      <c r="R26" s="464"/>
      <c r="S26" s="464" t="s">
        <v>258</v>
      </c>
      <c r="T26" s="464"/>
      <c r="U26" s="464"/>
      <c r="V26" s="464"/>
      <c r="W26" s="464" t="s">
        <v>279</v>
      </c>
      <c r="X26" s="464"/>
      <c r="Y26" s="464"/>
      <c r="Z26" s="464"/>
      <c r="AA26" s="464"/>
      <c r="AB26" s="464"/>
      <c r="AC26" s="467"/>
      <c r="AD26" s="273"/>
      <c r="AE26" s="273"/>
      <c r="AF26" s="273"/>
      <c r="AG26" s="273"/>
      <c r="AH26" s="273"/>
      <c r="AI26" s="273"/>
      <c r="AJ26" s="273"/>
      <c r="AK26" s="273"/>
      <c r="AL26" s="273"/>
      <c r="AM26" s="273"/>
    </row>
    <row r="27" spans="1:43" s="268" customFormat="1" ht="20.100000000000001" customHeight="1" thickBot="1">
      <c r="A27" s="273"/>
      <c r="B27" s="436" t="s">
        <v>160</v>
      </c>
      <c r="C27" s="437"/>
      <c r="D27" s="437"/>
      <c r="E27" s="437"/>
      <c r="F27" s="437"/>
      <c r="G27" s="284"/>
      <c r="H27" s="285"/>
      <c r="I27" s="285"/>
      <c r="J27" s="286"/>
      <c r="K27" s="287"/>
      <c r="L27" s="288"/>
      <c r="M27" s="288"/>
      <c r="N27" s="289"/>
      <c r="O27" s="287"/>
      <c r="P27" s="288"/>
      <c r="Q27" s="288"/>
      <c r="R27" s="289"/>
      <c r="S27" s="287"/>
      <c r="T27" s="288"/>
      <c r="U27" s="288"/>
      <c r="V27" s="289"/>
      <c r="W27" s="287"/>
      <c r="X27" s="288"/>
      <c r="Y27" s="288"/>
      <c r="Z27" s="289"/>
      <c r="AA27" s="437"/>
      <c r="AB27" s="437"/>
      <c r="AC27" s="444"/>
      <c r="AD27" s="273"/>
      <c r="AE27" s="273"/>
      <c r="AF27" s="273"/>
      <c r="AG27" s="273"/>
      <c r="AH27" s="273"/>
      <c r="AI27" s="273"/>
      <c r="AJ27" s="273"/>
      <c r="AK27" s="273"/>
      <c r="AL27" s="273"/>
      <c r="AM27" s="273"/>
    </row>
    <row r="28" spans="1:43" s="268" customFormat="1" ht="20.100000000000001" customHeight="1" thickTop="1">
      <c r="A28" s="273"/>
      <c r="B28" s="436"/>
      <c r="C28" s="437"/>
      <c r="D28" s="437"/>
      <c r="E28" s="437"/>
      <c r="F28" s="437"/>
      <c r="G28" s="290"/>
      <c r="H28" s="291"/>
      <c r="I28" s="291"/>
      <c r="J28" s="292"/>
      <c r="K28" s="290"/>
      <c r="L28" s="291"/>
      <c r="M28" s="291"/>
      <c r="N28" s="292"/>
      <c r="O28" s="290"/>
      <c r="P28" s="291"/>
      <c r="Q28" s="291"/>
      <c r="R28" s="292"/>
      <c r="S28" s="290"/>
      <c r="T28" s="291"/>
      <c r="U28" s="291"/>
      <c r="V28" s="292"/>
      <c r="W28" s="290"/>
      <c r="X28" s="291"/>
      <c r="Y28" s="291"/>
      <c r="Z28" s="292"/>
      <c r="AA28" s="437"/>
      <c r="AB28" s="437"/>
      <c r="AC28" s="444"/>
      <c r="AD28" s="273"/>
      <c r="AE28" s="273"/>
      <c r="AF28" s="273"/>
      <c r="AG28" s="273"/>
      <c r="AH28" s="273"/>
      <c r="AI28" s="273"/>
      <c r="AJ28" s="273"/>
      <c r="AK28" s="273"/>
      <c r="AL28" s="273"/>
      <c r="AM28" s="273"/>
    </row>
    <row r="29" spans="1:43" s="268" customFormat="1" ht="20.100000000000001" customHeight="1" thickBot="1">
      <c r="A29" s="273"/>
      <c r="B29" s="436" t="s">
        <v>158</v>
      </c>
      <c r="C29" s="437"/>
      <c r="D29" s="437"/>
      <c r="E29" s="437"/>
      <c r="F29" s="437"/>
      <c r="G29" s="287"/>
      <c r="H29" s="288"/>
      <c r="I29" s="288"/>
      <c r="J29" s="289"/>
      <c r="K29" s="284"/>
      <c r="L29" s="285"/>
      <c r="M29" s="285"/>
      <c r="N29" s="286"/>
      <c r="O29" s="284"/>
      <c r="P29" s="285"/>
      <c r="Q29" s="285"/>
      <c r="R29" s="286"/>
      <c r="S29" s="284"/>
      <c r="T29" s="285"/>
      <c r="U29" s="285"/>
      <c r="V29" s="286"/>
      <c r="W29" s="287"/>
      <c r="X29" s="288"/>
      <c r="Y29" s="288"/>
      <c r="Z29" s="289"/>
      <c r="AA29" s="437"/>
      <c r="AB29" s="437"/>
      <c r="AC29" s="444"/>
      <c r="AD29" s="273"/>
      <c r="AE29" s="273"/>
      <c r="AF29" s="273"/>
      <c r="AG29" s="273"/>
      <c r="AH29" s="273"/>
      <c r="AI29" s="273"/>
      <c r="AJ29" s="273"/>
      <c r="AK29" s="273"/>
      <c r="AL29" s="273"/>
      <c r="AM29" s="273"/>
    </row>
    <row r="30" spans="1:43" s="268" customFormat="1" ht="20.100000000000001" customHeight="1" thickTop="1">
      <c r="A30" s="273"/>
      <c r="B30" s="436"/>
      <c r="C30" s="437"/>
      <c r="D30" s="437"/>
      <c r="E30" s="437"/>
      <c r="F30" s="437"/>
      <c r="G30" s="290"/>
      <c r="H30" s="291"/>
      <c r="I30" s="291"/>
      <c r="J30" s="292"/>
      <c r="K30" s="290"/>
      <c r="L30" s="291"/>
      <c r="M30" s="291"/>
      <c r="N30" s="292"/>
      <c r="O30" s="290"/>
      <c r="P30" s="291"/>
      <c r="Q30" s="291"/>
      <c r="R30" s="292"/>
      <c r="S30" s="290"/>
      <c r="T30" s="291"/>
      <c r="U30" s="291"/>
      <c r="V30" s="292"/>
      <c r="W30" s="290"/>
      <c r="X30" s="291"/>
      <c r="Y30" s="291"/>
      <c r="Z30" s="292"/>
      <c r="AA30" s="437"/>
      <c r="AB30" s="437"/>
      <c r="AC30" s="444"/>
      <c r="AD30" s="273"/>
      <c r="AE30" s="273"/>
      <c r="AF30" s="273"/>
      <c r="AG30" s="273"/>
      <c r="AH30" s="273"/>
      <c r="AI30" s="273"/>
      <c r="AJ30" s="273"/>
      <c r="AK30" s="273"/>
      <c r="AL30" s="273"/>
      <c r="AM30" s="273"/>
    </row>
    <row r="31" spans="1:43" s="268" customFormat="1" ht="20.100000000000001" customHeight="1" thickBot="1">
      <c r="A31" s="273"/>
      <c r="B31" s="453" t="s">
        <v>159</v>
      </c>
      <c r="C31" s="454"/>
      <c r="D31" s="454"/>
      <c r="E31" s="454"/>
      <c r="F31" s="455"/>
      <c r="G31" s="287"/>
      <c r="H31" s="288"/>
      <c r="I31" s="288"/>
      <c r="J31" s="289"/>
      <c r="K31" s="284"/>
      <c r="L31" s="285"/>
      <c r="M31" s="285"/>
      <c r="N31" s="286"/>
      <c r="O31" s="284"/>
      <c r="P31" s="285"/>
      <c r="Q31" s="285"/>
      <c r="R31" s="286"/>
      <c r="S31" s="284"/>
      <c r="T31" s="285"/>
      <c r="U31" s="285"/>
      <c r="V31" s="286"/>
      <c r="W31" s="287"/>
      <c r="X31" s="288"/>
      <c r="Y31" s="288"/>
      <c r="Z31" s="289"/>
      <c r="AA31" s="459"/>
      <c r="AB31" s="454"/>
      <c r="AC31" s="460"/>
      <c r="AD31" s="273"/>
      <c r="AE31" s="273"/>
      <c r="AF31" s="273"/>
      <c r="AG31" s="273"/>
      <c r="AH31" s="273"/>
      <c r="AI31" s="273"/>
      <c r="AJ31" s="273"/>
      <c r="AK31" s="273"/>
      <c r="AL31" s="273"/>
      <c r="AM31" s="273"/>
    </row>
    <row r="32" spans="1:43" s="268" customFormat="1" ht="20.100000000000001" customHeight="1" thickTop="1">
      <c r="A32" s="273"/>
      <c r="B32" s="456"/>
      <c r="C32" s="457"/>
      <c r="D32" s="457"/>
      <c r="E32" s="457"/>
      <c r="F32" s="458"/>
      <c r="G32" s="290"/>
      <c r="H32" s="291"/>
      <c r="I32" s="291"/>
      <c r="J32" s="292"/>
      <c r="K32" s="290"/>
      <c r="L32" s="291"/>
      <c r="M32" s="291"/>
      <c r="N32" s="292"/>
      <c r="O32" s="290"/>
      <c r="P32" s="291"/>
      <c r="Q32" s="291"/>
      <c r="R32" s="292"/>
      <c r="S32" s="290"/>
      <c r="T32" s="291"/>
      <c r="U32" s="291"/>
      <c r="V32" s="292"/>
      <c r="W32" s="290"/>
      <c r="X32" s="291"/>
      <c r="Y32" s="291"/>
      <c r="Z32" s="292"/>
      <c r="AA32" s="461"/>
      <c r="AB32" s="457"/>
      <c r="AC32" s="462"/>
      <c r="AD32" s="273"/>
      <c r="AE32" s="273"/>
      <c r="AF32" s="273"/>
      <c r="AG32" s="273"/>
      <c r="AH32" s="273"/>
      <c r="AI32" s="273"/>
      <c r="AJ32" s="273"/>
      <c r="AK32" s="273"/>
      <c r="AL32" s="273"/>
      <c r="AM32" s="273"/>
    </row>
    <row r="33" spans="1:39" s="268" customFormat="1" ht="20.100000000000001" customHeight="1" thickBot="1">
      <c r="A33" s="273"/>
      <c r="B33" s="438" t="s">
        <v>163</v>
      </c>
      <c r="C33" s="439"/>
      <c r="D33" s="439"/>
      <c r="E33" s="439"/>
      <c r="F33" s="440"/>
      <c r="G33" s="293"/>
      <c r="H33" s="294"/>
      <c r="I33" s="294"/>
      <c r="J33" s="295"/>
      <c r="K33" s="293"/>
      <c r="L33" s="294"/>
      <c r="M33" s="294"/>
      <c r="N33" s="295"/>
      <c r="O33" s="293"/>
      <c r="P33" s="294"/>
      <c r="Q33" s="294"/>
      <c r="R33" s="295"/>
      <c r="S33" s="293"/>
      <c r="T33" s="294"/>
      <c r="U33" s="294"/>
      <c r="V33" s="295"/>
      <c r="W33" s="296"/>
      <c r="X33" s="297"/>
      <c r="Y33" s="297"/>
      <c r="Z33" s="298"/>
      <c r="AA33" s="445"/>
      <c r="AB33" s="439"/>
      <c r="AC33" s="446"/>
      <c r="AD33" s="273"/>
      <c r="AE33" s="273"/>
      <c r="AF33" s="273"/>
      <c r="AG33" s="273"/>
      <c r="AH33" s="273"/>
      <c r="AI33" s="273"/>
      <c r="AJ33" s="273"/>
      <c r="AK33" s="273"/>
      <c r="AL33" s="273"/>
      <c r="AM33" s="273"/>
    </row>
    <row r="34" spans="1:39" s="268" customFormat="1" ht="20.100000000000001" customHeight="1" thickTop="1" thickBot="1">
      <c r="A34" s="273"/>
      <c r="B34" s="441"/>
      <c r="C34" s="442"/>
      <c r="D34" s="442"/>
      <c r="E34" s="442"/>
      <c r="F34" s="443"/>
      <c r="G34" s="299"/>
      <c r="H34" s="300"/>
      <c r="I34" s="300"/>
      <c r="J34" s="301"/>
      <c r="K34" s="299"/>
      <c r="L34" s="300"/>
      <c r="M34" s="300"/>
      <c r="N34" s="301"/>
      <c r="O34" s="299"/>
      <c r="P34" s="300"/>
      <c r="Q34" s="300"/>
      <c r="R34" s="301"/>
      <c r="S34" s="299"/>
      <c r="T34" s="300"/>
      <c r="U34" s="300"/>
      <c r="V34" s="301"/>
      <c r="W34" s="299"/>
      <c r="X34" s="300"/>
      <c r="Y34" s="300"/>
      <c r="Z34" s="301"/>
      <c r="AA34" s="447"/>
      <c r="AB34" s="442"/>
      <c r="AC34" s="448"/>
      <c r="AD34" s="273"/>
      <c r="AE34" s="273"/>
      <c r="AF34" s="273"/>
      <c r="AG34" s="273"/>
      <c r="AH34" s="273"/>
      <c r="AI34" s="273"/>
      <c r="AJ34" s="273"/>
      <c r="AK34" s="273"/>
      <c r="AL34" s="273"/>
      <c r="AM34" s="273"/>
    </row>
    <row r="35" spans="1:39" s="268" customFormat="1" ht="20.100000000000001" customHeight="1">
      <c r="A35" s="273"/>
      <c r="B35" s="294"/>
      <c r="C35" s="294"/>
      <c r="D35" s="294"/>
      <c r="E35" s="294"/>
      <c r="F35" s="294"/>
      <c r="G35" s="294"/>
      <c r="H35" s="294"/>
      <c r="I35" s="294"/>
      <c r="J35" s="294"/>
      <c r="K35" s="294"/>
      <c r="L35" s="294"/>
      <c r="M35" s="294"/>
      <c r="N35" s="294"/>
      <c r="O35" s="294"/>
      <c r="P35" s="294"/>
      <c r="Q35" s="294"/>
      <c r="R35" s="294"/>
      <c r="S35" s="294"/>
      <c r="T35" s="294"/>
      <c r="U35" s="294"/>
      <c r="V35" s="294"/>
      <c r="W35" s="294"/>
      <c r="X35" s="294"/>
      <c r="Y35" s="294"/>
      <c r="Z35" s="294"/>
      <c r="AA35" s="294"/>
      <c r="AB35" s="294"/>
      <c r="AC35" s="294"/>
      <c r="AD35" s="273"/>
      <c r="AE35" s="273"/>
      <c r="AF35" s="273"/>
      <c r="AG35" s="273"/>
      <c r="AH35" s="273"/>
      <c r="AI35" s="273"/>
      <c r="AJ35" s="273"/>
      <c r="AK35" s="273"/>
      <c r="AL35" s="273"/>
      <c r="AM35" s="273"/>
    </row>
    <row r="36" spans="1:39" s="268" customFormat="1" ht="20.100000000000001" customHeight="1">
      <c r="A36" s="273"/>
      <c r="B36" s="283"/>
      <c r="C36" s="283"/>
      <c r="D36" s="283"/>
      <c r="E36" s="283"/>
      <c r="F36" s="283"/>
      <c r="G36" s="283"/>
      <c r="H36" s="283"/>
      <c r="I36" s="283"/>
      <c r="J36" s="283"/>
      <c r="K36" s="283"/>
      <c r="L36" s="283"/>
      <c r="M36" s="283"/>
      <c r="N36" s="283"/>
      <c r="O36" s="283"/>
      <c r="P36" s="283"/>
      <c r="Q36" s="283"/>
      <c r="R36" s="283"/>
      <c r="S36" s="283"/>
      <c r="T36" s="283"/>
      <c r="U36" s="283"/>
      <c r="V36" s="283"/>
      <c r="W36" s="283"/>
      <c r="X36" s="283"/>
      <c r="Y36" s="283"/>
      <c r="Z36" s="283"/>
      <c r="AA36" s="283"/>
      <c r="AB36" s="283"/>
      <c r="AC36" s="283"/>
      <c r="AD36" s="273"/>
      <c r="AE36" s="273"/>
      <c r="AF36" s="273"/>
      <c r="AG36" s="273"/>
      <c r="AH36" s="273"/>
      <c r="AI36" s="273"/>
      <c r="AJ36" s="273"/>
      <c r="AK36" s="273"/>
      <c r="AL36" s="273"/>
      <c r="AM36" s="273"/>
    </row>
    <row r="37" spans="1:39" s="268" customFormat="1" ht="20.100000000000001" customHeight="1">
      <c r="A37" s="273"/>
      <c r="B37" s="283"/>
      <c r="C37" s="283"/>
      <c r="D37" s="283"/>
      <c r="E37" s="283"/>
      <c r="F37" s="283"/>
      <c r="G37" s="283"/>
      <c r="H37" s="283"/>
      <c r="I37" s="283"/>
      <c r="J37" s="283"/>
      <c r="K37" s="283"/>
      <c r="L37" s="283"/>
      <c r="M37" s="283"/>
      <c r="N37" s="283"/>
      <c r="O37" s="283"/>
      <c r="P37" s="283"/>
      <c r="Q37" s="283"/>
      <c r="R37" s="283"/>
      <c r="S37" s="283"/>
      <c r="T37" s="283"/>
      <c r="U37" s="283"/>
      <c r="V37" s="283"/>
      <c r="W37" s="283"/>
      <c r="X37" s="283"/>
      <c r="Y37" s="283"/>
      <c r="Z37" s="283"/>
      <c r="AA37" s="283"/>
      <c r="AB37" s="283"/>
      <c r="AC37" s="283"/>
      <c r="AD37" s="273"/>
      <c r="AE37" s="273"/>
      <c r="AF37" s="273"/>
      <c r="AG37" s="273"/>
      <c r="AH37" s="273"/>
      <c r="AI37" s="273"/>
      <c r="AJ37" s="273"/>
      <c r="AK37" s="273"/>
      <c r="AL37" s="273"/>
      <c r="AM37" s="273"/>
    </row>
    <row r="38" spans="1:39" s="268" customFormat="1" ht="20.100000000000001" customHeight="1">
      <c r="A38" s="273"/>
      <c r="B38" s="283"/>
      <c r="C38" s="283"/>
      <c r="D38" s="283"/>
      <c r="E38" s="283"/>
      <c r="F38" s="283"/>
      <c r="G38" s="283"/>
      <c r="H38" s="283"/>
      <c r="I38" s="283"/>
      <c r="J38" s="283"/>
      <c r="K38" s="283"/>
      <c r="L38" s="283"/>
      <c r="M38" s="283"/>
      <c r="N38" s="283"/>
      <c r="O38" s="283"/>
      <c r="P38" s="283"/>
      <c r="Q38" s="283"/>
      <c r="R38" s="283"/>
      <c r="S38" s="283"/>
      <c r="T38" s="283"/>
      <c r="U38" s="283"/>
      <c r="V38" s="283"/>
      <c r="W38" s="283"/>
      <c r="X38" s="283"/>
      <c r="Y38" s="283"/>
      <c r="Z38" s="283"/>
      <c r="AA38" s="283"/>
      <c r="AB38" s="283"/>
      <c r="AC38" s="283"/>
      <c r="AD38" s="273"/>
      <c r="AE38" s="273"/>
      <c r="AF38" s="273"/>
      <c r="AG38" s="273"/>
      <c r="AH38" s="273"/>
      <c r="AI38" s="273"/>
      <c r="AJ38" s="273"/>
      <c r="AK38" s="273"/>
      <c r="AL38" s="273"/>
      <c r="AM38" s="273"/>
    </row>
    <row r="39" spans="1:39" s="268" customFormat="1" ht="20.100000000000001" customHeight="1">
      <c r="A39" s="273"/>
      <c r="B39" s="283"/>
      <c r="C39" s="283"/>
      <c r="D39" s="283"/>
      <c r="E39" s="283"/>
      <c r="F39" s="283"/>
      <c r="G39" s="283"/>
      <c r="H39" s="283"/>
      <c r="I39" s="283"/>
      <c r="J39" s="283"/>
      <c r="K39" s="283"/>
      <c r="L39" s="283"/>
      <c r="M39" s="283"/>
      <c r="N39" s="283"/>
      <c r="O39" s="283"/>
      <c r="P39" s="283"/>
      <c r="Q39" s="283"/>
      <c r="R39" s="283"/>
      <c r="S39" s="283"/>
      <c r="T39" s="283"/>
      <c r="U39" s="283"/>
      <c r="V39" s="283"/>
      <c r="W39" s="283"/>
      <c r="X39" s="283"/>
      <c r="Y39" s="283"/>
      <c r="Z39" s="283"/>
      <c r="AA39" s="283"/>
      <c r="AB39" s="283"/>
      <c r="AC39" s="283"/>
      <c r="AD39" s="273"/>
      <c r="AE39" s="273"/>
      <c r="AF39" s="273"/>
      <c r="AG39" s="273"/>
      <c r="AH39" s="273"/>
      <c r="AI39" s="273"/>
      <c r="AJ39" s="273"/>
      <c r="AK39" s="273"/>
      <c r="AL39" s="273"/>
      <c r="AM39" s="273"/>
    </row>
    <row r="40" spans="1:39" ht="20.100000000000001" customHeight="1">
      <c r="A40" s="302"/>
      <c r="B40" s="302"/>
      <c r="C40" s="302"/>
      <c r="D40" s="302"/>
      <c r="E40" s="302"/>
      <c r="F40" s="302"/>
      <c r="G40" s="303"/>
      <c r="H40" s="303"/>
      <c r="I40" s="302"/>
      <c r="J40" s="303"/>
      <c r="K40" s="302"/>
      <c r="L40" s="302"/>
      <c r="M40" s="302"/>
      <c r="N40" s="302"/>
      <c r="O40" s="302"/>
      <c r="P40" s="302"/>
      <c r="Q40" s="302"/>
      <c r="R40" s="302"/>
      <c r="S40" s="302"/>
      <c r="T40" s="302"/>
      <c r="U40" s="302"/>
      <c r="V40" s="302"/>
      <c r="W40" s="302"/>
      <c r="X40" s="302"/>
      <c r="Y40" s="302"/>
      <c r="Z40" s="302"/>
      <c r="AA40" s="302"/>
      <c r="AB40" s="302"/>
      <c r="AC40" s="302"/>
      <c r="AD40" s="302"/>
      <c r="AE40" s="302"/>
      <c r="AF40" s="302"/>
      <c r="AG40" s="302"/>
      <c r="AH40" s="302"/>
      <c r="AI40" s="302"/>
      <c r="AJ40" s="302"/>
      <c r="AK40" s="302"/>
      <c r="AL40" s="302"/>
      <c r="AM40" s="302"/>
    </row>
  </sheetData>
  <mergeCells count="26">
    <mergeCell ref="A1:AC2"/>
    <mergeCell ref="W26:Z26"/>
    <mergeCell ref="G25:Z25"/>
    <mergeCell ref="AA25:AC26"/>
    <mergeCell ref="G26:J26"/>
    <mergeCell ref="K26:N26"/>
    <mergeCell ref="O26:R26"/>
    <mergeCell ref="S26:V26"/>
    <mergeCell ref="C24:F24"/>
    <mergeCell ref="C6:F6"/>
    <mergeCell ref="C4:F4"/>
    <mergeCell ref="C12:F12"/>
    <mergeCell ref="C8:F8"/>
    <mergeCell ref="C17:F17"/>
    <mergeCell ref="E19:L19"/>
    <mergeCell ref="E20:J20"/>
    <mergeCell ref="E21:J21"/>
    <mergeCell ref="B29:F30"/>
    <mergeCell ref="B33:F34"/>
    <mergeCell ref="AA29:AC30"/>
    <mergeCell ref="AA33:AC34"/>
    <mergeCell ref="B25:F26"/>
    <mergeCell ref="B27:F28"/>
    <mergeCell ref="AA27:AC28"/>
    <mergeCell ref="B31:F32"/>
    <mergeCell ref="AA31:AC32"/>
  </mergeCells>
  <phoneticPr fontId="2" type="noConversion"/>
  <printOptions horizontalCentered="1"/>
  <pageMargins left="0.59055118110236227" right="0.59055118110236227" top="0.74803149606299213" bottom="0.59055118110236227" header="0.31496062992125984" footer="0.31496062992125984"/>
  <pageSetup paperSize="9" orientation="portrait" r:id="rId1"/>
  <ignoredErrors>
    <ignoredError sqref="B23:B24 B4:B15 B19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O35"/>
  <sheetViews>
    <sheetView view="pageBreakPreview" topLeftCell="A9" zoomScaleSheetLayoutView="100" workbookViewId="0">
      <selection activeCell="G24" sqref="G24:G34"/>
    </sheetView>
  </sheetViews>
  <sheetFormatPr defaultRowHeight="13.5"/>
  <cols>
    <col min="1" max="2" width="5.83203125" style="346" customWidth="1"/>
    <col min="3" max="3" width="2.83203125" style="346" customWidth="1"/>
    <col min="4" max="4" width="20.1640625" style="346" customWidth="1"/>
    <col min="5" max="5" width="10.83203125" style="346" customWidth="1"/>
    <col min="6" max="6" width="6.33203125" style="346" customWidth="1"/>
    <col min="7" max="7" width="15.83203125" style="346" customWidth="1"/>
    <col min="8" max="8" width="9.33203125" style="346" customWidth="1"/>
    <col min="9" max="9" width="33.83203125" style="346" customWidth="1"/>
    <col min="10" max="13" width="9.33203125" style="346"/>
    <col min="14" max="15" width="14.5" style="346" bestFit="1" customWidth="1"/>
    <col min="16" max="16384" width="9.33203125" style="346"/>
  </cols>
  <sheetData>
    <row r="1" spans="1:9" s="254" customFormat="1" ht="24.95" customHeight="1">
      <c r="A1" s="472" t="s">
        <v>177</v>
      </c>
      <c r="B1" s="472"/>
      <c r="C1" s="472"/>
      <c r="D1" s="472"/>
      <c r="E1" s="472"/>
      <c r="F1" s="472"/>
      <c r="G1" s="472"/>
      <c r="H1" s="472"/>
      <c r="I1" s="472"/>
    </row>
    <row r="2" spans="1:9" s="254" customFormat="1" ht="9.9499999999999993" customHeight="1" thickBot="1">
      <c r="A2" s="473"/>
      <c r="B2" s="473"/>
      <c r="C2" s="473"/>
      <c r="D2" s="473"/>
      <c r="E2" s="473"/>
      <c r="F2" s="473"/>
      <c r="G2" s="473"/>
      <c r="H2" s="473"/>
      <c r="I2" s="473"/>
    </row>
    <row r="3" spans="1:9" s="254" customFormat="1" ht="33.6" customHeight="1">
      <c r="A3" s="479" t="s">
        <v>168</v>
      </c>
      <c r="B3" s="480"/>
      <c r="C3" s="480"/>
      <c r="D3" s="480"/>
      <c r="E3" s="480"/>
      <c r="F3" s="305" t="s">
        <v>48</v>
      </c>
      <c r="G3" s="305" t="s">
        <v>169</v>
      </c>
      <c r="H3" s="306" t="s">
        <v>49</v>
      </c>
      <c r="I3" s="307" t="s">
        <v>170</v>
      </c>
    </row>
    <row r="4" spans="1:9" s="254" customFormat="1" ht="21.75" customHeight="1">
      <c r="A4" s="474" t="s">
        <v>167</v>
      </c>
      <c r="B4" s="477" t="s">
        <v>164</v>
      </c>
      <c r="C4" s="308"/>
      <c r="D4" s="309" t="s">
        <v>197</v>
      </c>
      <c r="E4" s="310"/>
      <c r="F4" s="311" t="s">
        <v>50</v>
      </c>
      <c r="G4" s="312">
        <f>내역서총괄표!H4</f>
        <v>0</v>
      </c>
      <c r="H4" s="313" t="s">
        <v>30</v>
      </c>
      <c r="I4" s="314" t="s">
        <v>30</v>
      </c>
    </row>
    <row r="5" spans="1:9" s="254" customFormat="1" ht="21.75" customHeight="1">
      <c r="A5" s="475"/>
      <c r="B5" s="478"/>
      <c r="C5" s="315"/>
      <c r="D5" s="316" t="s">
        <v>198</v>
      </c>
      <c r="E5" s="317"/>
      <c r="F5" s="318" t="s">
        <v>51</v>
      </c>
      <c r="G5" s="319"/>
      <c r="H5" s="320" t="s">
        <v>30</v>
      </c>
      <c r="I5" s="321" t="s">
        <v>30</v>
      </c>
    </row>
    <row r="6" spans="1:9" s="254" customFormat="1" ht="21.75" customHeight="1">
      <c r="A6" s="475"/>
      <c r="B6" s="478"/>
      <c r="C6" s="315"/>
      <c r="D6" s="316" t="s">
        <v>52</v>
      </c>
      <c r="E6" s="317"/>
      <c r="F6" s="318" t="s">
        <v>53</v>
      </c>
      <c r="G6" s="322"/>
      <c r="H6" s="320" t="s">
        <v>30</v>
      </c>
      <c r="I6" s="321" t="s">
        <v>30</v>
      </c>
    </row>
    <row r="7" spans="1:9" s="254" customFormat="1" ht="21.75" customHeight="1">
      <c r="A7" s="475"/>
      <c r="B7" s="478"/>
      <c r="C7" s="323"/>
      <c r="D7" s="324" t="s">
        <v>199</v>
      </c>
      <c r="E7" s="325"/>
      <c r="F7" s="326" t="s">
        <v>54</v>
      </c>
      <c r="G7" s="327">
        <f>TRUNC((G4+G5+G6),0)</f>
        <v>0</v>
      </c>
      <c r="H7" s="328" t="s">
        <v>30</v>
      </c>
      <c r="I7" s="329" t="s">
        <v>55</v>
      </c>
    </row>
    <row r="8" spans="1:9" s="254" customFormat="1" ht="21.75" customHeight="1">
      <c r="A8" s="475"/>
      <c r="B8" s="477" t="s">
        <v>165</v>
      </c>
      <c r="C8" s="330"/>
      <c r="D8" s="316" t="s">
        <v>200</v>
      </c>
      <c r="E8" s="317"/>
      <c r="F8" s="318" t="s">
        <v>56</v>
      </c>
      <c r="G8" s="319">
        <f>내역서총괄표!G4</f>
        <v>0</v>
      </c>
      <c r="H8" s="320" t="s">
        <v>30</v>
      </c>
      <c r="I8" s="321" t="s">
        <v>30</v>
      </c>
    </row>
    <row r="9" spans="1:9" s="254" customFormat="1" ht="21.75" customHeight="1">
      <c r="A9" s="475"/>
      <c r="B9" s="478"/>
      <c r="C9" s="315"/>
      <c r="D9" s="316" t="s">
        <v>201</v>
      </c>
      <c r="E9" s="317"/>
      <c r="F9" s="318" t="s">
        <v>57</v>
      </c>
      <c r="G9" s="322">
        <f>TRUNC((G8*H9),0)</f>
        <v>0</v>
      </c>
      <c r="H9" s="331">
        <v>0.13800000000000001</v>
      </c>
      <c r="I9" s="321" t="s">
        <v>245</v>
      </c>
    </row>
    <row r="10" spans="1:9" s="254" customFormat="1" ht="21.75" customHeight="1">
      <c r="A10" s="475"/>
      <c r="B10" s="478"/>
      <c r="C10" s="323"/>
      <c r="D10" s="324" t="s">
        <v>199</v>
      </c>
      <c r="E10" s="325"/>
      <c r="F10" s="326" t="s">
        <v>58</v>
      </c>
      <c r="G10" s="327">
        <f>TRUNC((G8+G9),0)</f>
        <v>0</v>
      </c>
      <c r="H10" s="328" t="s">
        <v>30</v>
      </c>
      <c r="I10" s="329" t="s">
        <v>59</v>
      </c>
    </row>
    <row r="11" spans="1:9" s="254" customFormat="1" ht="21.75" customHeight="1">
      <c r="A11" s="475"/>
      <c r="B11" s="477" t="s">
        <v>166</v>
      </c>
      <c r="C11" s="330"/>
      <c r="D11" s="316" t="s">
        <v>202</v>
      </c>
      <c r="E11" s="317"/>
      <c r="F11" s="318" t="s">
        <v>60</v>
      </c>
      <c r="G11" s="319">
        <f>내역서총괄표!I4</f>
        <v>0</v>
      </c>
      <c r="H11" s="320" t="s">
        <v>30</v>
      </c>
      <c r="I11" s="321" t="s">
        <v>30</v>
      </c>
    </row>
    <row r="12" spans="1:9" s="254" customFormat="1" ht="21.75" customHeight="1">
      <c r="A12" s="475"/>
      <c r="B12" s="478"/>
      <c r="C12" s="315"/>
      <c r="D12" s="316" t="s">
        <v>203</v>
      </c>
      <c r="E12" s="317"/>
      <c r="F12" s="318" t="s">
        <v>61</v>
      </c>
      <c r="G12" s="322">
        <f>TRUNC((G10*H12),0)</f>
        <v>0</v>
      </c>
      <c r="H12" s="332">
        <v>3.6999999999999998E-2</v>
      </c>
      <c r="I12" s="321" t="s">
        <v>240</v>
      </c>
    </row>
    <row r="13" spans="1:9" s="254" customFormat="1" ht="21.75" customHeight="1">
      <c r="A13" s="475"/>
      <c r="B13" s="478"/>
      <c r="C13" s="315"/>
      <c r="D13" s="316" t="s">
        <v>204</v>
      </c>
      <c r="E13" s="317"/>
      <c r="F13" s="318" t="s">
        <v>62</v>
      </c>
      <c r="G13" s="322">
        <f>TRUNC((G10*H13),0)</f>
        <v>0</v>
      </c>
      <c r="H13" s="333">
        <v>1.01E-2</v>
      </c>
      <c r="I13" s="321" t="s">
        <v>246</v>
      </c>
    </row>
    <row r="14" spans="1:9" s="254" customFormat="1" ht="21.75" customHeight="1">
      <c r="A14" s="475"/>
      <c r="B14" s="478"/>
      <c r="C14" s="315"/>
      <c r="D14" s="316" t="s">
        <v>205</v>
      </c>
      <c r="E14" s="317"/>
      <c r="F14" s="318" t="s">
        <v>63</v>
      </c>
      <c r="G14" s="399">
        <v>1391022</v>
      </c>
      <c r="H14" s="400">
        <v>3.4950000000000002E-2</v>
      </c>
      <c r="I14" s="401" t="s">
        <v>255</v>
      </c>
    </row>
    <row r="15" spans="1:9" s="254" customFormat="1" ht="21.75" customHeight="1">
      <c r="A15" s="475"/>
      <c r="B15" s="478"/>
      <c r="C15" s="315"/>
      <c r="D15" s="316" t="s">
        <v>206</v>
      </c>
      <c r="E15" s="317"/>
      <c r="F15" s="318" t="s">
        <v>64</v>
      </c>
      <c r="G15" s="399">
        <v>1791016</v>
      </c>
      <c r="H15" s="402">
        <v>4.4999999999999998E-2</v>
      </c>
      <c r="I15" s="401" t="s">
        <v>194</v>
      </c>
    </row>
    <row r="16" spans="1:9" s="254" customFormat="1" ht="21.75" customHeight="1">
      <c r="A16" s="475"/>
      <c r="B16" s="478"/>
      <c r="C16" s="315"/>
      <c r="D16" s="316" t="s">
        <v>208</v>
      </c>
      <c r="E16" s="317"/>
      <c r="F16" s="318" t="s">
        <v>65</v>
      </c>
      <c r="G16" s="399">
        <v>170678</v>
      </c>
      <c r="H16" s="403">
        <v>0.1227</v>
      </c>
      <c r="I16" s="401" t="s">
        <v>241</v>
      </c>
    </row>
    <row r="17" spans="1:9" s="254" customFormat="1" ht="21.75" customHeight="1">
      <c r="A17" s="475"/>
      <c r="B17" s="478"/>
      <c r="C17" s="315"/>
      <c r="D17" s="316" t="s">
        <v>207</v>
      </c>
      <c r="E17" s="317"/>
      <c r="F17" s="318" t="s">
        <v>66</v>
      </c>
      <c r="G17" s="399">
        <v>915408</v>
      </c>
      <c r="H17" s="404">
        <v>2.3E-2</v>
      </c>
      <c r="I17" s="401" t="s">
        <v>254</v>
      </c>
    </row>
    <row r="18" spans="1:9" s="254" customFormat="1" ht="21.75" customHeight="1">
      <c r="A18" s="475"/>
      <c r="B18" s="478"/>
      <c r="C18" s="315"/>
      <c r="D18" s="471" t="s">
        <v>222</v>
      </c>
      <c r="E18" s="471"/>
      <c r="F18" s="318" t="s">
        <v>67</v>
      </c>
      <c r="G18" s="322"/>
      <c r="H18" s="320"/>
      <c r="I18" s="321"/>
    </row>
    <row r="19" spans="1:9" s="254" customFormat="1" ht="21.75" customHeight="1">
      <c r="A19" s="475"/>
      <c r="B19" s="478"/>
      <c r="C19" s="315"/>
      <c r="D19" s="316" t="s">
        <v>209</v>
      </c>
      <c r="E19" s="317"/>
      <c r="F19" s="318" t="s">
        <v>68</v>
      </c>
      <c r="G19" s="322">
        <v>2708512</v>
      </c>
      <c r="H19" s="333">
        <v>2.93E-2</v>
      </c>
      <c r="I19" s="321" t="s">
        <v>69</v>
      </c>
    </row>
    <row r="20" spans="1:9" s="254" customFormat="1" ht="21.75" customHeight="1">
      <c r="A20" s="475"/>
      <c r="B20" s="478"/>
      <c r="C20" s="315"/>
      <c r="D20" s="316" t="s">
        <v>210</v>
      </c>
      <c r="E20" s="317"/>
      <c r="F20" s="318" t="s">
        <v>70</v>
      </c>
      <c r="G20" s="322">
        <f>TRUNC(((G7+G8+G11)*H20),0)</f>
        <v>0</v>
      </c>
      <c r="H20" s="332">
        <v>8.0000000000000002E-3</v>
      </c>
      <c r="I20" s="321" t="s">
        <v>280</v>
      </c>
    </row>
    <row r="21" spans="1:9" s="254" customFormat="1" ht="21.75" customHeight="1">
      <c r="A21" s="475"/>
      <c r="B21" s="478"/>
      <c r="C21" s="315"/>
      <c r="D21" s="316" t="s">
        <v>211</v>
      </c>
      <c r="E21" s="317"/>
      <c r="F21" s="318" t="s">
        <v>71</v>
      </c>
      <c r="G21" s="322"/>
      <c r="H21" s="320" t="s">
        <v>30</v>
      </c>
      <c r="I21" s="321"/>
    </row>
    <row r="22" spans="1:9" s="254" customFormat="1" ht="21.75" customHeight="1">
      <c r="A22" s="475"/>
      <c r="B22" s="478"/>
      <c r="C22" s="315"/>
      <c r="D22" s="471" t="s">
        <v>72</v>
      </c>
      <c r="E22" s="471"/>
      <c r="F22" s="318" t="s">
        <v>73</v>
      </c>
      <c r="G22" s="322"/>
      <c r="H22" s="320" t="s">
        <v>30</v>
      </c>
      <c r="I22" s="321"/>
    </row>
    <row r="23" spans="1:9" s="254" customFormat="1" ht="21.75" customHeight="1">
      <c r="A23" s="475"/>
      <c r="B23" s="478"/>
      <c r="C23" s="315"/>
      <c r="D23" s="316" t="s">
        <v>212</v>
      </c>
      <c r="E23" s="317"/>
      <c r="F23" s="318" t="s">
        <v>74</v>
      </c>
      <c r="G23" s="322">
        <f>TRUNC(((G7+G10)*H23),0)</f>
        <v>0</v>
      </c>
      <c r="H23" s="331">
        <v>8.3000000000000004E-2</v>
      </c>
      <c r="I23" s="321" t="s">
        <v>247</v>
      </c>
    </row>
    <row r="24" spans="1:9" s="254" customFormat="1" ht="21.75" customHeight="1">
      <c r="A24" s="476"/>
      <c r="B24" s="478"/>
      <c r="C24" s="334"/>
      <c r="D24" s="324" t="s">
        <v>199</v>
      </c>
      <c r="E24" s="325"/>
      <c r="F24" s="326" t="s">
        <v>75</v>
      </c>
      <c r="G24" s="327"/>
      <c r="H24" s="328" t="s">
        <v>30</v>
      </c>
      <c r="I24" s="329" t="s">
        <v>76</v>
      </c>
    </row>
    <row r="25" spans="1:9" s="254" customFormat="1" ht="21.75" customHeight="1">
      <c r="A25" s="335" t="s">
        <v>30</v>
      </c>
      <c r="B25" s="325" t="s">
        <v>30</v>
      </c>
      <c r="C25" s="325"/>
      <c r="D25" s="324" t="s">
        <v>213</v>
      </c>
      <c r="E25" s="325"/>
      <c r="F25" s="326" t="s">
        <v>77</v>
      </c>
      <c r="G25" s="327"/>
      <c r="H25" s="328" t="s">
        <v>30</v>
      </c>
      <c r="I25" s="329" t="s">
        <v>78</v>
      </c>
    </row>
    <row r="26" spans="1:9" s="254" customFormat="1" ht="21.75" customHeight="1">
      <c r="A26" s="335" t="s">
        <v>30</v>
      </c>
      <c r="B26" s="325" t="s">
        <v>30</v>
      </c>
      <c r="C26" s="325"/>
      <c r="D26" s="324" t="s">
        <v>214</v>
      </c>
      <c r="E26" s="325"/>
      <c r="F26" s="326" t="s">
        <v>79</v>
      </c>
      <c r="G26" s="327"/>
      <c r="H26" s="336">
        <v>0.06</v>
      </c>
      <c r="I26" s="329" t="s">
        <v>80</v>
      </c>
    </row>
    <row r="27" spans="1:9" s="254" customFormat="1" ht="21.75" customHeight="1">
      <c r="A27" s="335" t="s">
        <v>30</v>
      </c>
      <c r="B27" s="325" t="s">
        <v>30</v>
      </c>
      <c r="C27" s="325"/>
      <c r="D27" s="324" t="s">
        <v>215</v>
      </c>
      <c r="E27" s="325"/>
      <c r="F27" s="326" t="s">
        <v>81</v>
      </c>
      <c r="G27" s="327"/>
      <c r="H27" s="336">
        <v>0.15</v>
      </c>
      <c r="I27" s="329" t="s">
        <v>178</v>
      </c>
    </row>
    <row r="28" spans="1:9" s="254" customFormat="1" ht="21.75" customHeight="1">
      <c r="A28" s="335" t="s">
        <v>30</v>
      </c>
      <c r="B28" s="325" t="s">
        <v>30</v>
      </c>
      <c r="C28" s="325"/>
      <c r="D28" s="324" t="s">
        <v>216</v>
      </c>
      <c r="E28" s="325"/>
      <c r="F28" s="326" t="s">
        <v>82</v>
      </c>
      <c r="G28" s="327"/>
      <c r="H28" s="328" t="s">
        <v>30</v>
      </c>
      <c r="I28" s="329" t="s">
        <v>83</v>
      </c>
    </row>
    <row r="29" spans="1:9" s="254" customFormat="1" ht="21.75" customHeight="1">
      <c r="A29" s="335" t="s">
        <v>30</v>
      </c>
      <c r="B29" s="325" t="s">
        <v>30</v>
      </c>
      <c r="C29" s="325"/>
      <c r="D29" s="324" t="s">
        <v>217</v>
      </c>
      <c r="E29" s="325"/>
      <c r="F29" s="326" t="s">
        <v>84</v>
      </c>
      <c r="G29" s="337"/>
      <c r="H29" s="336">
        <v>0.1</v>
      </c>
      <c r="I29" s="329" t="s">
        <v>85</v>
      </c>
    </row>
    <row r="30" spans="1:9" s="254" customFormat="1" ht="21.75" customHeight="1">
      <c r="A30" s="335"/>
      <c r="B30" s="325"/>
      <c r="C30" s="325"/>
      <c r="D30" s="324" t="s">
        <v>196</v>
      </c>
      <c r="E30" s="338"/>
      <c r="F30" s="326" t="s">
        <v>171</v>
      </c>
      <c r="G30" s="327"/>
      <c r="H30" s="328"/>
      <c r="I30" s="329"/>
    </row>
    <row r="31" spans="1:9" s="254" customFormat="1" ht="21.75" customHeight="1">
      <c r="A31" s="335" t="s">
        <v>30</v>
      </c>
      <c r="B31" s="325" t="s">
        <v>30</v>
      </c>
      <c r="C31" s="325"/>
      <c r="D31" s="324" t="s">
        <v>218</v>
      </c>
      <c r="E31" s="325"/>
      <c r="F31" s="326" t="s">
        <v>172</v>
      </c>
      <c r="G31" s="327"/>
      <c r="H31" s="328" t="s">
        <v>30</v>
      </c>
      <c r="I31" s="329" t="s">
        <v>176</v>
      </c>
    </row>
    <row r="32" spans="1:9" s="254" customFormat="1" ht="21.75" customHeight="1">
      <c r="A32" s="335" t="s">
        <v>30</v>
      </c>
      <c r="B32" s="325" t="s">
        <v>30</v>
      </c>
      <c r="C32" s="325"/>
      <c r="D32" s="324" t="s">
        <v>219</v>
      </c>
      <c r="E32" s="325"/>
      <c r="F32" s="326" t="s">
        <v>173</v>
      </c>
      <c r="G32" s="327"/>
      <c r="H32" s="328" t="s">
        <v>30</v>
      </c>
      <c r="I32" s="329" t="s">
        <v>30</v>
      </c>
    </row>
    <row r="33" spans="1:15" s="254" customFormat="1" ht="21.75" customHeight="1">
      <c r="A33" s="335" t="s">
        <v>30</v>
      </c>
      <c r="B33" s="325" t="s">
        <v>30</v>
      </c>
      <c r="C33" s="325"/>
      <c r="D33" s="324" t="s">
        <v>220</v>
      </c>
      <c r="E33" s="325"/>
      <c r="F33" s="326" t="s">
        <v>174</v>
      </c>
      <c r="G33" s="327"/>
      <c r="H33" s="328" t="s">
        <v>30</v>
      </c>
      <c r="I33" s="329" t="s">
        <v>30</v>
      </c>
      <c r="N33" s="394">
        <v>89157000</v>
      </c>
      <c r="O33" s="396">
        <f>N33</f>
        <v>89157000</v>
      </c>
    </row>
    <row r="34" spans="1:15" s="254" customFormat="1" ht="21.75" customHeight="1" thickBot="1">
      <c r="A34" s="339" t="s">
        <v>30</v>
      </c>
      <c r="B34" s="340" t="s">
        <v>30</v>
      </c>
      <c r="C34" s="340"/>
      <c r="D34" s="341" t="s">
        <v>221</v>
      </c>
      <c r="E34" s="340"/>
      <c r="F34" s="342" t="s">
        <v>175</v>
      </c>
      <c r="G34" s="343"/>
      <c r="H34" s="344" t="s">
        <v>30</v>
      </c>
      <c r="I34" s="345" t="s">
        <v>223</v>
      </c>
      <c r="N34" s="394">
        <f>N33-5000000</f>
        <v>84157000</v>
      </c>
      <c r="O34" s="396">
        <f>G34</f>
        <v>0</v>
      </c>
    </row>
    <row r="35" spans="1:15">
      <c r="O35" s="395">
        <f>O33-O34</f>
        <v>89157000</v>
      </c>
    </row>
  </sheetData>
  <mergeCells count="8">
    <mergeCell ref="D22:E22"/>
    <mergeCell ref="A1:I2"/>
    <mergeCell ref="A4:A24"/>
    <mergeCell ref="B4:B7"/>
    <mergeCell ref="B8:B10"/>
    <mergeCell ref="B11:B24"/>
    <mergeCell ref="A3:E3"/>
    <mergeCell ref="D18:E18"/>
  </mergeCells>
  <phoneticPr fontId="2" type="noConversion"/>
  <printOptions horizontalCentered="1"/>
  <pageMargins left="0.59055118110236227" right="0.59055118110236227" top="0.74803149606299213" bottom="0.59055118110236227" header="0.19685039370078741" footer="0.19685039370078741"/>
  <pageSetup paperSize="9" orientation="portrait" r:id="rId1"/>
  <ignoredErrors>
    <ignoredError sqref="F4:F34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K29"/>
  <sheetViews>
    <sheetView view="pageBreakPreview" zoomScale="85" zoomScaleSheetLayoutView="85" workbookViewId="0">
      <selection activeCell="F24" sqref="F24"/>
    </sheetView>
  </sheetViews>
  <sheetFormatPr defaultRowHeight="13.5"/>
  <cols>
    <col min="1" max="1" width="8.83203125" style="346" customWidth="1"/>
    <col min="2" max="2" width="28.83203125" style="346" customWidth="1"/>
    <col min="3" max="3" width="15.83203125" style="346" customWidth="1"/>
    <col min="4" max="4" width="12.83203125" style="346" customWidth="1"/>
    <col min="5" max="5" width="8.83203125" style="346" customWidth="1"/>
    <col min="6" max="9" width="18.83203125" style="346" customWidth="1"/>
    <col min="10" max="10" width="13.33203125" style="346" customWidth="1"/>
    <col min="11" max="11" width="13.33203125" style="346" bestFit="1" customWidth="1"/>
    <col min="12" max="16384" width="9.33203125" style="346"/>
  </cols>
  <sheetData>
    <row r="1" spans="1:10" s="254" customFormat="1" ht="24.95" customHeight="1">
      <c r="A1" s="481" t="s">
        <v>179</v>
      </c>
      <c r="B1" s="481"/>
      <c r="C1" s="481"/>
      <c r="D1" s="481"/>
      <c r="E1" s="481"/>
      <c r="F1" s="481"/>
      <c r="G1" s="481"/>
      <c r="H1" s="481"/>
      <c r="I1" s="481"/>
      <c r="J1" s="481"/>
    </row>
    <row r="2" spans="1:10" s="254" customFormat="1" ht="9.9499999999999993" customHeight="1" thickBot="1">
      <c r="A2" s="482"/>
      <c r="B2" s="482"/>
      <c r="C2" s="482"/>
      <c r="D2" s="482"/>
      <c r="E2" s="482"/>
      <c r="F2" s="482"/>
      <c r="G2" s="482"/>
      <c r="H2" s="482"/>
      <c r="I2" s="482"/>
      <c r="J2" s="482"/>
    </row>
    <row r="3" spans="1:10" s="254" customFormat="1" ht="24" customHeight="1">
      <c r="A3" s="347" t="s">
        <v>26</v>
      </c>
      <c r="B3" s="348" t="s">
        <v>180</v>
      </c>
      <c r="C3" s="348" t="s">
        <v>181</v>
      </c>
      <c r="D3" s="348" t="s">
        <v>182</v>
      </c>
      <c r="E3" s="348" t="s">
        <v>27</v>
      </c>
      <c r="F3" s="348" t="s">
        <v>183</v>
      </c>
      <c r="G3" s="348" t="s">
        <v>28</v>
      </c>
      <c r="H3" s="348" t="s">
        <v>29</v>
      </c>
      <c r="I3" s="348" t="s">
        <v>184</v>
      </c>
      <c r="J3" s="349" t="s">
        <v>185</v>
      </c>
    </row>
    <row r="4" spans="1:10" s="254" customFormat="1" ht="24" customHeight="1">
      <c r="A4" s="350">
        <v>1</v>
      </c>
      <c r="B4" s="351" t="s">
        <v>188</v>
      </c>
      <c r="C4" s="351" t="s">
        <v>30</v>
      </c>
      <c r="D4" s="352"/>
      <c r="E4" s="353" t="s">
        <v>30</v>
      </c>
      <c r="F4" s="354">
        <f>G4+H4+I4</f>
        <v>0</v>
      </c>
      <c r="G4" s="354">
        <f>G5+G6</f>
        <v>0</v>
      </c>
      <c r="H4" s="354">
        <f>H5+H6</f>
        <v>0</v>
      </c>
      <c r="I4" s="354">
        <f>I5+I6</f>
        <v>0</v>
      </c>
      <c r="J4" s="355" t="s">
        <v>30</v>
      </c>
    </row>
    <row r="5" spans="1:10" s="254" customFormat="1" ht="24" customHeight="1">
      <c r="A5" s="350">
        <v>2</v>
      </c>
      <c r="B5" s="351" t="s">
        <v>230</v>
      </c>
      <c r="C5" s="351"/>
      <c r="D5" s="352"/>
      <c r="E5" s="353"/>
      <c r="F5" s="354">
        <f>G5+H5+I5</f>
        <v>0</v>
      </c>
      <c r="G5" s="354">
        <f>내역서!L5</f>
        <v>0</v>
      </c>
      <c r="H5" s="354">
        <f>내역서!N5</f>
        <v>0</v>
      </c>
      <c r="I5" s="354">
        <f>내역서!P5</f>
        <v>0</v>
      </c>
      <c r="J5" s="355"/>
    </row>
    <row r="6" spans="1:10" s="254" customFormat="1" ht="24" customHeight="1">
      <c r="A6" s="350">
        <v>3</v>
      </c>
      <c r="B6" s="351" t="s">
        <v>31</v>
      </c>
      <c r="C6" s="351"/>
      <c r="D6" s="352"/>
      <c r="E6" s="353"/>
      <c r="F6" s="354">
        <f>G6+H6+I6</f>
        <v>0</v>
      </c>
      <c r="G6" s="354">
        <f>내역서!L17</f>
        <v>0</v>
      </c>
      <c r="H6" s="354">
        <f>내역서!N17</f>
        <v>0</v>
      </c>
      <c r="I6" s="354">
        <f>내역서!P17</f>
        <v>0</v>
      </c>
      <c r="J6" s="355"/>
    </row>
    <row r="7" spans="1:10" s="254" customFormat="1" ht="24" customHeight="1">
      <c r="A7" s="350"/>
      <c r="B7" s="351"/>
      <c r="C7" s="351"/>
      <c r="D7" s="352"/>
      <c r="E7" s="353"/>
      <c r="F7" s="354"/>
      <c r="G7" s="354"/>
      <c r="H7" s="354"/>
      <c r="I7" s="354"/>
      <c r="J7" s="355"/>
    </row>
    <row r="8" spans="1:10" s="254" customFormat="1" ht="24" customHeight="1">
      <c r="A8" s="356" t="s">
        <v>30</v>
      </c>
      <c r="B8" s="351" t="s">
        <v>32</v>
      </c>
      <c r="C8" s="351" t="s">
        <v>30</v>
      </c>
      <c r="D8" s="357">
        <v>13.8</v>
      </c>
      <c r="E8" s="353" t="s">
        <v>33</v>
      </c>
      <c r="F8" s="354">
        <f>TRUNC((G4*D8/100),0)</f>
        <v>0</v>
      </c>
      <c r="G8" s="358"/>
      <c r="H8" s="358"/>
      <c r="I8" s="358"/>
      <c r="J8" s="355" t="s">
        <v>30</v>
      </c>
    </row>
    <row r="9" spans="1:10" s="254" customFormat="1" ht="24" customHeight="1">
      <c r="A9" s="356" t="s">
        <v>30</v>
      </c>
      <c r="B9" s="351" t="s">
        <v>34</v>
      </c>
      <c r="C9" s="351" t="s">
        <v>30</v>
      </c>
      <c r="D9" s="359">
        <v>3.7</v>
      </c>
      <c r="E9" s="353" t="s">
        <v>33</v>
      </c>
      <c r="F9" s="354">
        <f>TRUNC(((G4+F8)*D9/100),0)</f>
        <v>0</v>
      </c>
      <c r="G9" s="358"/>
      <c r="H9" s="358"/>
      <c r="I9" s="358"/>
      <c r="J9" s="355" t="s">
        <v>30</v>
      </c>
    </row>
    <row r="10" spans="1:10" s="254" customFormat="1" ht="24" customHeight="1">
      <c r="A10" s="356" t="s">
        <v>30</v>
      </c>
      <c r="B10" s="351" t="s">
        <v>35</v>
      </c>
      <c r="C10" s="351" t="s">
        <v>30</v>
      </c>
      <c r="D10" s="359">
        <v>1.01</v>
      </c>
      <c r="E10" s="353" t="s">
        <v>33</v>
      </c>
      <c r="F10" s="354">
        <f>TRUNC(((G4+F8)*D10/100),0)</f>
        <v>0</v>
      </c>
      <c r="G10" s="358"/>
      <c r="H10" s="358"/>
      <c r="I10" s="358"/>
      <c r="J10" s="355" t="s">
        <v>30</v>
      </c>
    </row>
    <row r="11" spans="1:10" s="254" customFormat="1" ht="24" customHeight="1">
      <c r="A11" s="356" t="s">
        <v>30</v>
      </c>
      <c r="B11" s="351" t="s">
        <v>36</v>
      </c>
      <c r="C11" s="351" t="s">
        <v>30</v>
      </c>
      <c r="D11" s="352">
        <v>3.4950000000000001</v>
      </c>
      <c r="E11" s="353" t="s">
        <v>33</v>
      </c>
      <c r="F11" s="397">
        <v>1391022</v>
      </c>
      <c r="G11" s="358"/>
      <c r="H11" s="358"/>
      <c r="I11" s="358"/>
      <c r="J11" s="355" t="s">
        <v>30</v>
      </c>
    </row>
    <row r="12" spans="1:10" s="254" customFormat="1" ht="24" customHeight="1">
      <c r="A12" s="356" t="s">
        <v>30</v>
      </c>
      <c r="B12" s="351" t="s">
        <v>37</v>
      </c>
      <c r="C12" s="351" t="s">
        <v>30</v>
      </c>
      <c r="D12" s="357">
        <v>4.5</v>
      </c>
      <c r="E12" s="353" t="s">
        <v>33</v>
      </c>
      <c r="F12" s="397">
        <v>1791016</v>
      </c>
      <c r="G12" s="358"/>
      <c r="H12" s="358"/>
      <c r="I12" s="358"/>
      <c r="J12" s="355" t="s">
        <v>30</v>
      </c>
    </row>
    <row r="13" spans="1:10" s="254" customFormat="1" ht="24" customHeight="1">
      <c r="A13" s="356" t="s">
        <v>30</v>
      </c>
      <c r="B13" s="351" t="s">
        <v>38</v>
      </c>
      <c r="C13" s="351" t="s">
        <v>30</v>
      </c>
      <c r="D13" s="359">
        <v>12.27</v>
      </c>
      <c r="E13" s="353" t="s">
        <v>33</v>
      </c>
      <c r="F13" s="397">
        <v>170678</v>
      </c>
      <c r="G13" s="358"/>
      <c r="H13" s="358"/>
      <c r="I13" s="358"/>
      <c r="J13" s="355" t="s">
        <v>30</v>
      </c>
    </row>
    <row r="14" spans="1:10" s="254" customFormat="1" ht="24" customHeight="1">
      <c r="A14" s="356"/>
      <c r="B14" s="351" t="s">
        <v>250</v>
      </c>
      <c r="C14" s="351"/>
      <c r="D14" s="359">
        <v>2.2999999999999998</v>
      </c>
      <c r="E14" s="353" t="s">
        <v>251</v>
      </c>
      <c r="F14" s="397">
        <v>915408</v>
      </c>
      <c r="G14" s="358"/>
      <c r="H14" s="358"/>
      <c r="I14" s="358"/>
      <c r="J14" s="355"/>
    </row>
    <row r="15" spans="1:10" s="254" customFormat="1" ht="24" customHeight="1">
      <c r="A15" s="356" t="s">
        <v>30</v>
      </c>
      <c r="B15" s="351" t="s">
        <v>39</v>
      </c>
      <c r="C15" s="351" t="s">
        <v>30</v>
      </c>
      <c r="D15" s="359">
        <v>2.93</v>
      </c>
      <c r="E15" s="353" t="s">
        <v>33</v>
      </c>
      <c r="F15" s="354">
        <v>2708512</v>
      </c>
      <c r="G15" s="358"/>
      <c r="H15" s="358"/>
      <c r="I15" s="358"/>
      <c r="J15" s="355" t="s">
        <v>30</v>
      </c>
    </row>
    <row r="16" spans="1:10" s="254" customFormat="1" ht="24" customHeight="1">
      <c r="A16" s="356"/>
      <c r="B16" s="351" t="s">
        <v>252</v>
      </c>
      <c r="C16" s="351"/>
      <c r="D16" s="359">
        <v>0.8</v>
      </c>
      <c r="E16" s="353" t="s">
        <v>253</v>
      </c>
      <c r="F16" s="397">
        <f>TRUNC(((F4)*D16/100),0)</f>
        <v>0</v>
      </c>
      <c r="G16" s="358"/>
      <c r="H16" s="358"/>
      <c r="I16" s="358"/>
      <c r="J16" s="355"/>
    </row>
    <row r="17" spans="1:11" s="254" customFormat="1" ht="24" customHeight="1">
      <c r="A17" s="356" t="s">
        <v>30</v>
      </c>
      <c r="B17" s="351" t="s">
        <v>40</v>
      </c>
      <c r="C17" s="351" t="s">
        <v>30</v>
      </c>
      <c r="D17" s="357">
        <v>8.3000000000000007</v>
      </c>
      <c r="E17" s="353" t="s">
        <v>33</v>
      </c>
      <c r="F17" s="354">
        <f>TRUNC(((H4+G4+F8)*D17/100),0)</f>
        <v>0</v>
      </c>
      <c r="G17" s="358"/>
      <c r="H17" s="358"/>
      <c r="I17" s="358"/>
      <c r="J17" s="355" t="s">
        <v>30</v>
      </c>
    </row>
    <row r="18" spans="1:11" s="254" customFormat="1" ht="24" customHeight="1">
      <c r="A18" s="356" t="s">
        <v>30</v>
      </c>
      <c r="B18" s="351" t="s">
        <v>41</v>
      </c>
      <c r="C18" s="351" t="s">
        <v>30</v>
      </c>
      <c r="D18" s="352"/>
      <c r="E18" s="353" t="s">
        <v>30</v>
      </c>
      <c r="F18" s="354"/>
      <c r="G18" s="358"/>
      <c r="H18" s="358"/>
      <c r="I18" s="358"/>
      <c r="J18" s="355" t="s">
        <v>30</v>
      </c>
    </row>
    <row r="19" spans="1:11" s="254" customFormat="1" ht="24" customHeight="1">
      <c r="A19" s="356" t="s">
        <v>30</v>
      </c>
      <c r="B19" s="351" t="s">
        <v>42</v>
      </c>
      <c r="C19" s="351" t="s">
        <v>30</v>
      </c>
      <c r="D19" s="360">
        <v>6</v>
      </c>
      <c r="E19" s="353" t="s">
        <v>33</v>
      </c>
      <c r="F19" s="354"/>
      <c r="G19" s="358"/>
      <c r="H19" s="358"/>
      <c r="I19" s="358"/>
      <c r="J19" s="355" t="s">
        <v>30</v>
      </c>
    </row>
    <row r="20" spans="1:11" s="254" customFormat="1" ht="24" customHeight="1">
      <c r="A20" s="356" t="s">
        <v>30</v>
      </c>
      <c r="B20" s="351" t="s">
        <v>43</v>
      </c>
      <c r="C20" s="351" t="s">
        <v>30</v>
      </c>
      <c r="D20" s="360">
        <v>15</v>
      </c>
      <c r="E20" s="353" t="s">
        <v>33</v>
      </c>
      <c r="F20" s="354"/>
      <c r="G20" s="358"/>
      <c r="H20" s="358"/>
      <c r="I20" s="358"/>
      <c r="J20" s="361"/>
      <c r="K20" s="254">
        <v>14723009</v>
      </c>
    </row>
    <row r="21" spans="1:11" s="254" customFormat="1" ht="24" customHeight="1">
      <c r="A21" s="356" t="s">
        <v>30</v>
      </c>
      <c r="B21" s="351" t="s">
        <v>44</v>
      </c>
      <c r="C21" s="351" t="s">
        <v>30</v>
      </c>
      <c r="D21" s="352"/>
      <c r="E21" s="353" t="s">
        <v>30</v>
      </c>
      <c r="F21" s="354"/>
      <c r="G21" s="358"/>
      <c r="H21" s="358"/>
      <c r="I21" s="358"/>
      <c r="J21" s="355" t="s">
        <v>30</v>
      </c>
    </row>
    <row r="22" spans="1:11" s="254" customFormat="1" ht="24" customHeight="1">
      <c r="A22" s="356" t="s">
        <v>30</v>
      </c>
      <c r="B22" s="351" t="s">
        <v>45</v>
      </c>
      <c r="C22" s="351" t="s">
        <v>30</v>
      </c>
      <c r="D22" s="360">
        <v>10</v>
      </c>
      <c r="E22" s="353" t="s">
        <v>33</v>
      </c>
      <c r="F22" s="354"/>
      <c r="G22" s="358"/>
      <c r="H22" s="358"/>
      <c r="I22" s="358"/>
      <c r="J22" s="355" t="s">
        <v>30</v>
      </c>
    </row>
    <row r="23" spans="1:11" s="254" customFormat="1" ht="24" customHeight="1">
      <c r="A23" s="356"/>
      <c r="B23" s="351" t="s">
        <v>195</v>
      </c>
      <c r="C23" s="351"/>
      <c r="D23" s="352"/>
      <c r="E23" s="353"/>
      <c r="F23" s="354"/>
      <c r="G23" s="358"/>
      <c r="H23" s="358"/>
      <c r="I23" s="358"/>
      <c r="J23" s="355"/>
    </row>
    <row r="24" spans="1:11" s="254" customFormat="1" ht="24" customHeight="1">
      <c r="A24" s="356" t="s">
        <v>30</v>
      </c>
      <c r="B24" s="351" t="s">
        <v>46</v>
      </c>
      <c r="C24" s="351" t="s">
        <v>30</v>
      </c>
      <c r="D24" s="352"/>
      <c r="E24" s="353" t="s">
        <v>30</v>
      </c>
      <c r="F24" s="354"/>
      <c r="G24" s="358"/>
      <c r="H24" s="358"/>
      <c r="I24" s="358"/>
      <c r="J24" s="355" t="s">
        <v>30</v>
      </c>
    </row>
    <row r="25" spans="1:11" s="254" customFormat="1" ht="24" customHeight="1" thickBot="1">
      <c r="A25" s="362" t="s">
        <v>30</v>
      </c>
      <c r="B25" s="363" t="s">
        <v>47</v>
      </c>
      <c r="C25" s="363" t="s">
        <v>30</v>
      </c>
      <c r="D25" s="364"/>
      <c r="E25" s="365" t="s">
        <v>30</v>
      </c>
      <c r="F25" s="366"/>
      <c r="G25" s="367"/>
      <c r="H25" s="367"/>
      <c r="I25" s="367"/>
      <c r="J25" s="368" t="s">
        <v>224</v>
      </c>
      <c r="K25" s="254">
        <v>182651000</v>
      </c>
    </row>
    <row r="26" spans="1:11" ht="20.100000000000001" customHeight="1"/>
    <row r="29" spans="1:11" ht="20.100000000000001" customHeight="1"/>
  </sheetData>
  <mergeCells count="1">
    <mergeCell ref="A1:J2"/>
  </mergeCells>
  <phoneticPr fontId="2" type="noConversion"/>
  <printOptions horizontalCentered="1"/>
  <pageMargins left="0.78740157480314965" right="0.39370078740157483" top="0.39370078740157483" bottom="0.39370078740157483" header="0.19685039370078741" footer="0.19685039370078741"/>
  <pageSetup paperSize="9" scale="9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1:X18"/>
  <sheetViews>
    <sheetView view="pageBreakPreview" zoomScale="115" zoomScaleSheetLayoutView="115" workbookViewId="0">
      <selection activeCell="I27" sqref="I27"/>
    </sheetView>
  </sheetViews>
  <sheetFormatPr defaultRowHeight="12.75"/>
  <cols>
    <col min="2" max="2" width="5.83203125" customWidth="1"/>
    <col min="3" max="3" width="21.83203125" customWidth="1"/>
    <col min="4" max="5" width="6.83203125" customWidth="1"/>
    <col min="6" max="6" width="5.83203125" customWidth="1"/>
    <col min="7" max="7" width="9.83203125" customWidth="1"/>
    <col min="8" max="8" width="5.83203125" customWidth="1"/>
    <col min="10" max="10" width="14.33203125" customWidth="1"/>
    <col min="12" max="12" width="14.33203125" customWidth="1"/>
    <col min="14" max="14" width="14.33203125" customWidth="1"/>
    <col min="16" max="16" width="14.33203125" customWidth="1"/>
    <col min="17" max="17" width="7.83203125" customWidth="1"/>
  </cols>
  <sheetData>
    <row r="1" spans="2:24" ht="39.75" customHeight="1">
      <c r="B1" s="485" t="s">
        <v>186</v>
      </c>
      <c r="C1" s="485"/>
      <c r="D1" s="485"/>
      <c r="E1" s="485"/>
      <c r="F1" s="485"/>
      <c r="G1" s="485"/>
      <c r="H1" s="485"/>
      <c r="I1" s="485"/>
      <c r="J1" s="485"/>
      <c r="K1" s="485"/>
      <c r="L1" s="485"/>
      <c r="M1" s="485"/>
      <c r="N1" s="485"/>
      <c r="O1" s="485"/>
      <c r="P1" s="485"/>
      <c r="Q1" s="485"/>
    </row>
    <row r="2" spans="2:24" ht="19.5" customHeight="1">
      <c r="B2" s="486" t="s">
        <v>144</v>
      </c>
      <c r="C2" s="486" t="s">
        <v>90</v>
      </c>
      <c r="D2" s="486"/>
      <c r="E2" s="486"/>
      <c r="F2" s="486"/>
      <c r="G2" s="486" t="s">
        <v>138</v>
      </c>
      <c r="H2" s="486" t="s">
        <v>19</v>
      </c>
      <c r="I2" s="486" t="s">
        <v>23</v>
      </c>
      <c r="J2" s="486"/>
      <c r="K2" s="486" t="s">
        <v>227</v>
      </c>
      <c r="L2" s="486"/>
      <c r="M2" s="486" t="s">
        <v>226</v>
      </c>
      <c r="N2" s="486"/>
      <c r="O2" s="486" t="s">
        <v>187</v>
      </c>
      <c r="P2" s="486"/>
      <c r="Q2" s="486" t="s">
        <v>20</v>
      </c>
    </row>
    <row r="3" spans="2:24" ht="19.5" customHeight="1">
      <c r="B3" s="486"/>
      <c r="C3" s="384" t="s">
        <v>180</v>
      </c>
      <c r="D3" s="384" t="s">
        <v>21</v>
      </c>
      <c r="E3" s="384" t="s">
        <v>2</v>
      </c>
      <c r="F3" s="384" t="s">
        <v>22</v>
      </c>
      <c r="G3" s="486"/>
      <c r="H3" s="486"/>
      <c r="I3" s="384" t="s">
        <v>189</v>
      </c>
      <c r="J3" s="384" t="s">
        <v>169</v>
      </c>
      <c r="K3" s="384" t="s">
        <v>191</v>
      </c>
      <c r="L3" s="384" t="s">
        <v>192</v>
      </c>
      <c r="M3" s="384" t="s">
        <v>191</v>
      </c>
      <c r="N3" s="384" t="s">
        <v>192</v>
      </c>
      <c r="O3" s="384" t="s">
        <v>193</v>
      </c>
      <c r="P3" s="384" t="s">
        <v>192</v>
      </c>
      <c r="Q3" s="486"/>
      <c r="S3" s="483" t="s">
        <v>231</v>
      </c>
      <c r="T3" s="484"/>
      <c r="U3" s="484"/>
      <c r="V3" s="484"/>
      <c r="W3" s="484"/>
      <c r="X3" s="484"/>
    </row>
    <row r="4" spans="2:24" ht="19.5" customHeight="1">
      <c r="B4" s="369" t="s">
        <v>229</v>
      </c>
      <c r="C4" s="370" t="str">
        <f>갑지.표지!C7</f>
        <v>상화북로(월촌고가교~제림아파트) 등 10개소 노면표시 도색공사</v>
      </c>
      <c r="D4" s="371"/>
      <c r="E4" s="371"/>
      <c r="F4" s="371"/>
      <c r="G4" s="371"/>
      <c r="H4" s="371"/>
      <c r="I4" s="371"/>
      <c r="J4" s="372"/>
      <c r="K4" s="371"/>
      <c r="L4" s="372"/>
      <c r="M4" s="371"/>
      <c r="N4" s="372"/>
      <c r="O4" s="371"/>
      <c r="P4" s="372"/>
      <c r="Q4" s="371"/>
      <c r="S4" s="484"/>
      <c r="T4" s="484"/>
      <c r="U4" s="484"/>
      <c r="V4" s="484"/>
      <c r="W4" s="484"/>
      <c r="X4" s="484"/>
    </row>
    <row r="5" spans="2:24" ht="19.5" customHeight="1">
      <c r="B5" s="371">
        <v>1</v>
      </c>
      <c r="C5" s="370" t="s">
        <v>225</v>
      </c>
      <c r="D5" s="371"/>
      <c r="E5" s="371"/>
      <c r="F5" s="371"/>
      <c r="G5" s="371"/>
      <c r="H5" s="371"/>
      <c r="I5" s="371"/>
      <c r="J5" s="372"/>
      <c r="K5" s="371"/>
      <c r="L5" s="372"/>
      <c r="M5" s="371"/>
      <c r="N5" s="372"/>
      <c r="O5" s="371"/>
      <c r="P5" s="372"/>
      <c r="Q5" s="371"/>
      <c r="S5" s="484"/>
      <c r="T5" s="484"/>
      <c r="U5" s="484"/>
      <c r="V5" s="484"/>
      <c r="W5" s="484"/>
      <c r="X5" s="484"/>
    </row>
    <row r="6" spans="2:24" ht="19.5" hidden="1" customHeight="1">
      <c r="B6" s="373"/>
      <c r="C6" s="374" t="s">
        <v>12</v>
      </c>
      <c r="D6" s="375" t="s">
        <v>8</v>
      </c>
      <c r="E6" s="375" t="s">
        <v>234</v>
      </c>
      <c r="F6" s="375" t="s">
        <v>6</v>
      </c>
      <c r="G6" s="379" t="e">
        <f>#REF!</f>
        <v>#REF!</v>
      </c>
      <c r="H6" s="384" t="s">
        <v>101</v>
      </c>
      <c r="I6" s="376">
        <f t="shared" ref="I6:I16" si="0">K6+M6+O6</f>
        <v>0</v>
      </c>
      <c r="J6" s="376"/>
      <c r="K6" s="377"/>
      <c r="L6" s="377"/>
      <c r="M6" s="377"/>
      <c r="N6" s="377"/>
      <c r="O6" s="377"/>
      <c r="P6" s="377"/>
      <c r="Q6" s="378"/>
      <c r="S6" s="484"/>
      <c r="T6" s="484"/>
      <c r="U6" s="484"/>
      <c r="V6" s="484"/>
      <c r="W6" s="484"/>
      <c r="X6" s="484"/>
    </row>
    <row r="7" spans="2:24" ht="19.5" hidden="1" customHeight="1">
      <c r="B7" s="373"/>
      <c r="C7" s="374" t="s">
        <v>11</v>
      </c>
      <c r="D7" s="375" t="s">
        <v>8</v>
      </c>
      <c r="E7" s="375" t="s">
        <v>234</v>
      </c>
      <c r="F7" s="375" t="s">
        <v>6</v>
      </c>
      <c r="G7" s="379" t="e">
        <f>#REF!</f>
        <v>#REF!</v>
      </c>
      <c r="H7" s="384" t="s">
        <v>101</v>
      </c>
      <c r="I7" s="376">
        <f t="shared" si="0"/>
        <v>0</v>
      </c>
      <c r="J7" s="376"/>
      <c r="K7" s="377"/>
      <c r="L7" s="377"/>
      <c r="M7" s="377"/>
      <c r="N7" s="377"/>
      <c r="O7" s="377"/>
      <c r="P7" s="377"/>
      <c r="Q7" s="378"/>
      <c r="S7" s="484"/>
      <c r="T7" s="484"/>
      <c r="U7" s="484"/>
      <c r="V7" s="484"/>
      <c r="W7" s="484"/>
      <c r="X7" s="484"/>
    </row>
    <row r="8" spans="2:24" ht="19.5" hidden="1" customHeight="1">
      <c r="B8" s="373"/>
      <c r="C8" s="374" t="s">
        <v>236</v>
      </c>
      <c r="D8" s="375" t="s">
        <v>9</v>
      </c>
      <c r="E8" s="375" t="s">
        <v>234</v>
      </c>
      <c r="F8" s="375" t="s">
        <v>6</v>
      </c>
      <c r="G8" s="379" t="e">
        <f>#REF!</f>
        <v>#REF!</v>
      </c>
      <c r="H8" s="384" t="s">
        <v>101</v>
      </c>
      <c r="I8" s="376">
        <f t="shared" si="0"/>
        <v>0</v>
      </c>
      <c r="J8" s="376"/>
      <c r="K8" s="377"/>
      <c r="L8" s="377"/>
      <c r="M8" s="377"/>
      <c r="N8" s="377"/>
      <c r="O8" s="377"/>
      <c r="P8" s="377"/>
      <c r="Q8" s="378"/>
      <c r="S8" s="484"/>
      <c r="T8" s="484"/>
      <c r="U8" s="484"/>
      <c r="V8" s="484"/>
      <c r="W8" s="484"/>
      <c r="X8" s="484"/>
    </row>
    <row r="9" spans="2:24" ht="19.5" hidden="1" customHeight="1">
      <c r="B9" s="373"/>
      <c r="C9" s="374" t="s">
        <v>12</v>
      </c>
      <c r="D9" s="375" t="s">
        <v>232</v>
      </c>
      <c r="E9" s="375" t="s">
        <v>234</v>
      </c>
      <c r="F9" s="375" t="s">
        <v>7</v>
      </c>
      <c r="G9" s="379" t="e">
        <f>#REF!</f>
        <v>#REF!</v>
      </c>
      <c r="H9" s="385" t="s">
        <v>233</v>
      </c>
      <c r="I9" s="376">
        <f t="shared" si="0"/>
        <v>0</v>
      </c>
      <c r="J9" s="376"/>
      <c r="K9" s="377"/>
      <c r="L9" s="377"/>
      <c r="M9" s="377"/>
      <c r="N9" s="377"/>
      <c r="O9" s="377"/>
      <c r="P9" s="377"/>
      <c r="Q9" s="378"/>
      <c r="S9" s="484"/>
      <c r="T9" s="484"/>
      <c r="U9" s="484"/>
      <c r="V9" s="484"/>
      <c r="W9" s="484"/>
      <c r="X9" s="484"/>
    </row>
    <row r="10" spans="2:24" ht="19.5" hidden="1" customHeight="1">
      <c r="B10" s="373"/>
      <c r="C10" s="374" t="s">
        <v>238</v>
      </c>
      <c r="D10" s="375" t="s">
        <v>237</v>
      </c>
      <c r="E10" s="375" t="s">
        <v>234</v>
      </c>
      <c r="F10" s="375" t="s">
        <v>7</v>
      </c>
      <c r="G10" s="379" t="e">
        <f>#REF!</f>
        <v>#REF!</v>
      </c>
      <c r="H10" s="386" t="s">
        <v>101</v>
      </c>
      <c r="I10" s="376">
        <f t="shared" si="0"/>
        <v>0</v>
      </c>
      <c r="J10" s="376"/>
      <c r="K10" s="377"/>
      <c r="L10" s="377"/>
      <c r="M10" s="377"/>
      <c r="N10" s="377"/>
      <c r="O10" s="377"/>
      <c r="P10" s="377"/>
      <c r="Q10" s="378"/>
      <c r="S10" s="484"/>
      <c r="T10" s="484"/>
      <c r="U10" s="484"/>
      <c r="V10" s="484"/>
      <c r="W10" s="484"/>
      <c r="X10" s="484"/>
    </row>
    <row r="11" spans="2:24" ht="19.5" customHeight="1">
      <c r="B11" s="373"/>
      <c r="C11" s="374" t="s">
        <v>12</v>
      </c>
      <c r="D11" s="375" t="s">
        <v>8</v>
      </c>
      <c r="E11" s="375" t="s">
        <v>239</v>
      </c>
      <c r="F11" s="375" t="s">
        <v>6</v>
      </c>
      <c r="G11" s="379">
        <v>1173</v>
      </c>
      <c r="H11" s="387" t="s">
        <v>101</v>
      </c>
      <c r="I11" s="376">
        <f t="shared" si="0"/>
        <v>0</v>
      </c>
      <c r="J11" s="376"/>
      <c r="K11" s="377"/>
      <c r="L11" s="377"/>
      <c r="M11" s="377"/>
      <c r="N11" s="377"/>
      <c r="O11" s="377"/>
      <c r="P11" s="377"/>
      <c r="Q11" s="378"/>
      <c r="S11" s="484"/>
      <c r="T11" s="484"/>
      <c r="U11" s="484"/>
      <c r="V11" s="484"/>
      <c r="W11" s="484"/>
      <c r="X11" s="484"/>
    </row>
    <row r="12" spans="2:24" ht="19.5" customHeight="1">
      <c r="B12" s="373"/>
      <c r="C12" s="374" t="s">
        <v>11</v>
      </c>
      <c r="D12" s="375" t="s">
        <v>8</v>
      </c>
      <c r="E12" s="375" t="s">
        <v>239</v>
      </c>
      <c r="F12" s="375" t="s">
        <v>6</v>
      </c>
      <c r="G12" s="379">
        <v>8992</v>
      </c>
      <c r="H12" s="387" t="s">
        <v>101</v>
      </c>
      <c r="I12" s="376">
        <f t="shared" si="0"/>
        <v>0</v>
      </c>
      <c r="J12" s="376"/>
      <c r="K12" s="377"/>
      <c r="L12" s="377"/>
      <c r="M12" s="377"/>
      <c r="N12" s="377"/>
      <c r="O12" s="377"/>
      <c r="P12" s="377"/>
      <c r="Q12" s="378"/>
      <c r="S12" s="484"/>
      <c r="T12" s="484"/>
      <c r="U12" s="484"/>
      <c r="V12" s="484"/>
      <c r="W12" s="484"/>
      <c r="X12" s="484"/>
    </row>
    <row r="13" spans="2:24" ht="19.5" customHeight="1">
      <c r="B13" s="373"/>
      <c r="C13" s="374" t="s">
        <v>235</v>
      </c>
      <c r="D13" s="375" t="s">
        <v>8</v>
      </c>
      <c r="E13" s="375" t="s">
        <v>239</v>
      </c>
      <c r="F13" s="375" t="s">
        <v>6</v>
      </c>
      <c r="G13" s="379">
        <v>12373</v>
      </c>
      <c r="H13" s="387" t="s">
        <v>101</v>
      </c>
      <c r="I13" s="376">
        <f t="shared" si="0"/>
        <v>0</v>
      </c>
      <c r="J13" s="376"/>
      <c r="K13" s="377"/>
      <c r="L13" s="377"/>
      <c r="M13" s="377"/>
      <c r="N13" s="377"/>
      <c r="O13" s="377"/>
      <c r="P13" s="377"/>
      <c r="Q13" s="378"/>
      <c r="S13" s="484"/>
      <c r="T13" s="484"/>
      <c r="U13" s="484"/>
      <c r="V13" s="484"/>
      <c r="W13" s="484"/>
      <c r="X13" s="484"/>
    </row>
    <row r="14" spans="2:24" ht="19.5" customHeight="1">
      <c r="B14" s="373"/>
      <c r="C14" s="374" t="s">
        <v>236</v>
      </c>
      <c r="D14" s="375" t="s">
        <v>9</v>
      </c>
      <c r="E14" s="375" t="s">
        <v>239</v>
      </c>
      <c r="F14" s="375" t="s">
        <v>6</v>
      </c>
      <c r="G14" s="379">
        <v>6835</v>
      </c>
      <c r="H14" s="387" t="s">
        <v>101</v>
      </c>
      <c r="I14" s="376">
        <f t="shared" si="0"/>
        <v>0</v>
      </c>
      <c r="J14" s="376"/>
      <c r="K14" s="377"/>
      <c r="L14" s="377"/>
      <c r="M14" s="377"/>
      <c r="N14" s="377"/>
      <c r="O14" s="377"/>
      <c r="P14" s="377"/>
      <c r="Q14" s="378"/>
      <c r="S14" s="484"/>
      <c r="T14" s="484"/>
      <c r="U14" s="484"/>
      <c r="V14" s="484"/>
      <c r="W14" s="484"/>
      <c r="X14" s="484"/>
    </row>
    <row r="15" spans="2:24" ht="19.5" customHeight="1">
      <c r="B15" s="373"/>
      <c r="C15" s="374" t="s">
        <v>12</v>
      </c>
      <c r="D15" s="375" t="s">
        <v>232</v>
      </c>
      <c r="E15" s="375" t="s">
        <v>239</v>
      </c>
      <c r="F15" s="375" t="s">
        <v>7</v>
      </c>
      <c r="G15" s="379">
        <v>5730</v>
      </c>
      <c r="H15" s="387" t="s">
        <v>101</v>
      </c>
      <c r="I15" s="376">
        <f t="shared" si="0"/>
        <v>0</v>
      </c>
      <c r="J15" s="376"/>
      <c r="K15" s="377"/>
      <c r="L15" s="377"/>
      <c r="M15" s="377"/>
      <c r="N15" s="377"/>
      <c r="O15" s="377"/>
      <c r="P15" s="377"/>
      <c r="Q15" s="378"/>
      <c r="S15" s="484"/>
      <c r="T15" s="484"/>
      <c r="U15" s="484"/>
      <c r="V15" s="484"/>
      <c r="W15" s="484"/>
      <c r="X15" s="484"/>
    </row>
    <row r="16" spans="2:24" ht="19.5" customHeight="1">
      <c r="B16" s="373"/>
      <c r="C16" s="374" t="s">
        <v>238</v>
      </c>
      <c r="D16" s="375" t="s">
        <v>237</v>
      </c>
      <c r="E16" s="375" t="s">
        <v>239</v>
      </c>
      <c r="F16" s="375" t="s">
        <v>7</v>
      </c>
      <c r="G16" s="379">
        <v>3201</v>
      </c>
      <c r="H16" s="387" t="s">
        <v>101</v>
      </c>
      <c r="I16" s="376">
        <f t="shared" si="0"/>
        <v>0</v>
      </c>
      <c r="J16" s="376"/>
      <c r="K16" s="377"/>
      <c r="L16" s="377"/>
      <c r="M16" s="377"/>
      <c r="N16" s="377"/>
      <c r="O16" s="377"/>
      <c r="P16" s="377"/>
      <c r="Q16" s="378"/>
      <c r="S16" s="484"/>
      <c r="T16" s="484"/>
      <c r="U16" s="484"/>
      <c r="V16" s="484"/>
      <c r="W16" s="484"/>
      <c r="X16" s="484"/>
    </row>
    <row r="17" spans="2:17" ht="19.5" customHeight="1">
      <c r="B17" s="371">
        <v>2</v>
      </c>
      <c r="C17" s="380" t="s">
        <v>31</v>
      </c>
      <c r="D17" s="371"/>
      <c r="E17" s="371"/>
      <c r="F17" s="371"/>
      <c r="G17" s="381"/>
      <c r="H17" s="371"/>
      <c r="I17" s="381"/>
      <c r="J17" s="381"/>
      <c r="K17" s="381"/>
      <c r="L17" s="381"/>
      <c r="M17" s="381"/>
      <c r="N17" s="381"/>
      <c r="O17" s="381"/>
      <c r="P17" s="381"/>
      <c r="Q17" s="382"/>
    </row>
    <row r="18" spans="2:17" ht="19.5" customHeight="1">
      <c r="B18" s="383"/>
      <c r="C18" s="383" t="s">
        <v>190</v>
      </c>
      <c r="D18" s="383"/>
      <c r="E18" s="383"/>
      <c r="F18" s="383"/>
      <c r="G18" s="377">
        <v>2</v>
      </c>
      <c r="H18" s="384" t="s">
        <v>89</v>
      </c>
      <c r="I18" s="376">
        <f>O18</f>
        <v>0</v>
      </c>
      <c r="J18" s="376"/>
      <c r="K18" s="377"/>
      <c r="L18" s="377"/>
      <c r="M18" s="377"/>
      <c r="N18" s="377"/>
      <c r="O18" s="377"/>
      <c r="P18" s="377"/>
      <c r="Q18" s="378"/>
    </row>
  </sheetData>
  <mergeCells count="11">
    <mergeCell ref="S3:X16"/>
    <mergeCell ref="B1:Q1"/>
    <mergeCell ref="B2:B3"/>
    <mergeCell ref="C2:F2"/>
    <mergeCell ref="G2:G3"/>
    <mergeCell ref="H2:H3"/>
    <mergeCell ref="I2:J2"/>
    <mergeCell ref="M2:N2"/>
    <mergeCell ref="K2:L2"/>
    <mergeCell ref="O2:P2"/>
    <mergeCell ref="Q2:Q3"/>
  </mergeCells>
  <phoneticPr fontId="2" type="noConversion"/>
  <pageMargins left="0.7" right="0.7" top="0.75" bottom="0.75" header="0.3" footer="0.3"/>
  <pageSetup paperSize="9" scale="98" orientation="landscape" r:id="rId1"/>
  <colBreaks count="1" manualBreakCount="1">
    <brk id="17" max="11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00B050"/>
  </sheetPr>
  <dimension ref="A1:S78"/>
  <sheetViews>
    <sheetView view="pageBreakPreview" zoomScale="85" zoomScaleSheetLayoutView="85" workbookViewId="0">
      <selection activeCell="O59" sqref="O59"/>
    </sheetView>
  </sheetViews>
  <sheetFormatPr defaultRowHeight="27" customHeight="1"/>
  <cols>
    <col min="1" max="1" width="12.1640625" bestFit="1" customWidth="1"/>
    <col min="2" max="3" width="8.6640625" customWidth="1"/>
    <col min="4" max="4" width="6.6640625" bestFit="1" customWidth="1"/>
    <col min="5" max="5" width="14.83203125" customWidth="1"/>
    <col min="6" max="6" width="13.1640625" customWidth="1"/>
    <col min="7" max="7" width="8.6640625" customWidth="1"/>
    <col min="8" max="8" width="13.1640625" customWidth="1"/>
    <col min="9" max="9" width="21.83203125" customWidth="1"/>
    <col min="10" max="10" width="10.33203125" style="154" customWidth="1"/>
    <col min="11" max="11" width="21.83203125" customWidth="1"/>
    <col min="12" max="12" width="10.33203125" style="154" customWidth="1"/>
    <col min="13" max="13" width="21.83203125" customWidth="1"/>
    <col min="14" max="14" width="10.33203125" style="154" customWidth="1"/>
    <col min="15" max="15" width="21.83203125" customWidth="1"/>
    <col min="16" max="16" width="15.1640625" customWidth="1"/>
  </cols>
  <sheetData>
    <row r="1" spans="1:19" ht="26.1" customHeight="1">
      <c r="A1" s="1">
        <v>1</v>
      </c>
      <c r="B1" s="565" t="s">
        <v>24</v>
      </c>
      <c r="C1" s="567" t="s">
        <v>90</v>
      </c>
      <c r="D1" s="567" t="s">
        <v>91</v>
      </c>
      <c r="E1" s="567" t="s">
        <v>92</v>
      </c>
      <c r="F1" s="569" t="s">
        <v>0</v>
      </c>
      <c r="G1" s="569" t="s">
        <v>1</v>
      </c>
      <c r="H1" s="569" t="s">
        <v>93</v>
      </c>
      <c r="I1" s="569"/>
      <c r="J1" s="569" t="s">
        <v>94</v>
      </c>
      <c r="K1" s="569"/>
      <c r="L1" s="569" t="s">
        <v>95</v>
      </c>
      <c r="M1" s="569"/>
      <c r="N1" s="569" t="s">
        <v>96</v>
      </c>
      <c r="O1" s="569"/>
      <c r="P1" s="571" t="s">
        <v>3</v>
      </c>
    </row>
    <row r="2" spans="1:19" ht="26.1" customHeight="1">
      <c r="A2" s="1">
        <v>1</v>
      </c>
      <c r="B2" s="566"/>
      <c r="C2" s="568"/>
      <c r="D2" s="568"/>
      <c r="E2" s="568"/>
      <c r="F2" s="570"/>
      <c r="G2" s="570"/>
      <c r="H2" s="2" t="s">
        <v>97</v>
      </c>
      <c r="I2" s="2" t="s">
        <v>98</v>
      </c>
      <c r="J2" s="2" t="s">
        <v>97</v>
      </c>
      <c r="K2" s="2" t="s">
        <v>98</v>
      </c>
      <c r="L2" s="2" t="s">
        <v>97</v>
      </c>
      <c r="M2" s="2" t="s">
        <v>98</v>
      </c>
      <c r="N2" s="2" t="s">
        <v>97</v>
      </c>
      <c r="O2" s="2" t="s">
        <v>98</v>
      </c>
      <c r="P2" s="572"/>
    </row>
    <row r="3" spans="1:19" ht="26.1" customHeight="1" thickBot="1">
      <c r="A3" s="1">
        <v>1</v>
      </c>
      <c r="B3" s="561" t="str">
        <f>갑지.표지!C34</f>
        <v>상화북로(월촌고가교~제림아파트) 등 10개소 노면표시 도색공사</v>
      </c>
      <c r="C3" s="562"/>
      <c r="D3" s="563"/>
      <c r="E3" s="563"/>
      <c r="F3" s="563"/>
      <c r="G3" s="563"/>
      <c r="H3" s="563"/>
      <c r="I3" s="563"/>
      <c r="J3" s="563"/>
      <c r="K3" s="563"/>
      <c r="L3" s="563"/>
      <c r="M3" s="563"/>
      <c r="N3" s="563"/>
      <c r="O3" s="563"/>
      <c r="P3" s="564"/>
    </row>
    <row r="4" spans="1:19" ht="26.1" customHeight="1" thickTop="1">
      <c r="A4" s="3">
        <v>1</v>
      </c>
      <c r="B4" s="555" t="s">
        <v>86</v>
      </c>
      <c r="C4" s="556"/>
      <c r="D4" s="556"/>
      <c r="E4" s="557"/>
      <c r="F4" s="4"/>
      <c r="G4" s="4"/>
      <c r="H4" s="5"/>
      <c r="I4" s="6"/>
      <c r="J4" s="7"/>
      <c r="K4" s="6"/>
      <c r="L4" s="7"/>
      <c r="M4" s="6"/>
      <c r="N4" s="7"/>
      <c r="O4" s="6"/>
      <c r="P4" s="8"/>
    </row>
    <row r="5" spans="1:19" ht="26.1" hidden="1" customHeight="1">
      <c r="A5" s="3">
        <v>2</v>
      </c>
      <c r="B5" s="558" t="s">
        <v>99</v>
      </c>
      <c r="C5" s="549" t="s">
        <v>8</v>
      </c>
      <c r="D5" s="549" t="s">
        <v>6</v>
      </c>
      <c r="E5" s="9" t="s">
        <v>100</v>
      </c>
      <c r="F5" s="10" t="e">
        <f>#REF!</f>
        <v>#REF!</v>
      </c>
      <c r="G5" s="9" t="s">
        <v>101</v>
      </c>
      <c r="H5" s="11">
        <f t="shared" ref="H5:H10" si="0">SUM(J5,L5,N5)</f>
        <v>0</v>
      </c>
      <c r="I5" s="12" t="e">
        <f t="shared" ref="I5:I10" si="1">K5+M5+O5</f>
        <v>#REF!</v>
      </c>
      <c r="J5" s="13"/>
      <c r="K5" s="14" t="e">
        <f t="shared" ref="K5:K10" si="2">F5*J5</f>
        <v>#REF!</v>
      </c>
      <c r="L5" s="13"/>
      <c r="M5" s="14" t="e">
        <f t="shared" ref="M5:M10" si="3">L5*F5</f>
        <v>#REF!</v>
      </c>
      <c r="N5" s="13"/>
      <c r="O5" s="14" t="e">
        <f t="shared" ref="O5:O10" si="4">N5*F5</f>
        <v>#REF!</v>
      </c>
      <c r="P5" s="15" t="s">
        <v>102</v>
      </c>
      <c r="S5" s="10"/>
    </row>
    <row r="6" spans="1:19" ht="26.1" hidden="1" customHeight="1">
      <c r="A6" s="3">
        <v>2</v>
      </c>
      <c r="B6" s="559"/>
      <c r="C6" s="550"/>
      <c r="D6" s="550"/>
      <c r="E6" s="16" t="s">
        <v>103</v>
      </c>
      <c r="F6" s="17" t="e">
        <f>#REF!</f>
        <v>#REF!</v>
      </c>
      <c r="G6" s="16" t="s">
        <v>101</v>
      </c>
      <c r="H6" s="18">
        <f t="shared" si="0"/>
        <v>0</v>
      </c>
      <c r="I6" s="19" t="e">
        <f t="shared" si="1"/>
        <v>#REF!</v>
      </c>
      <c r="J6" s="30"/>
      <c r="K6" s="20" t="e">
        <f t="shared" si="2"/>
        <v>#REF!</v>
      </c>
      <c r="L6" s="30"/>
      <c r="M6" s="20" t="e">
        <f t="shared" si="3"/>
        <v>#REF!</v>
      </c>
      <c r="N6" s="30"/>
      <c r="O6" s="20" t="e">
        <f t="shared" si="4"/>
        <v>#REF!</v>
      </c>
      <c r="P6" s="21" t="s">
        <v>104</v>
      </c>
      <c r="S6" s="17"/>
    </row>
    <row r="7" spans="1:19" ht="26.1" hidden="1" customHeight="1">
      <c r="A7" s="3">
        <v>2</v>
      </c>
      <c r="B7" s="559"/>
      <c r="C7" s="550"/>
      <c r="D7" s="550"/>
      <c r="E7" s="22" t="s">
        <v>4</v>
      </c>
      <c r="F7" s="17" t="e">
        <f>#REF!</f>
        <v>#REF!</v>
      </c>
      <c r="G7" s="16" t="s">
        <v>101</v>
      </c>
      <c r="H7" s="18">
        <f t="shared" si="0"/>
        <v>0</v>
      </c>
      <c r="I7" s="19" t="e">
        <f t="shared" si="1"/>
        <v>#REF!</v>
      </c>
      <c r="J7" s="30"/>
      <c r="K7" s="20" t="e">
        <f t="shared" si="2"/>
        <v>#REF!</v>
      </c>
      <c r="L7" s="30"/>
      <c r="M7" s="20" t="e">
        <f t="shared" si="3"/>
        <v>#REF!</v>
      </c>
      <c r="N7" s="30"/>
      <c r="O7" s="20" t="e">
        <f t="shared" si="4"/>
        <v>#REF!</v>
      </c>
      <c r="P7" s="21" t="s">
        <v>105</v>
      </c>
      <c r="S7" s="17"/>
    </row>
    <row r="8" spans="1:19" ht="26.1" hidden="1" customHeight="1">
      <c r="A8" s="3">
        <v>2</v>
      </c>
      <c r="B8" s="559"/>
      <c r="C8" s="550"/>
      <c r="D8" s="550"/>
      <c r="E8" s="16" t="s">
        <v>106</v>
      </c>
      <c r="F8" s="17" t="e">
        <f>#REF!</f>
        <v>#REF!</v>
      </c>
      <c r="G8" s="16" t="s">
        <v>101</v>
      </c>
      <c r="H8" s="18">
        <f t="shared" si="0"/>
        <v>0</v>
      </c>
      <c r="I8" s="19" t="e">
        <f t="shared" si="1"/>
        <v>#REF!</v>
      </c>
      <c r="J8" s="30"/>
      <c r="K8" s="20" t="e">
        <f t="shared" si="2"/>
        <v>#REF!</v>
      </c>
      <c r="L8" s="30"/>
      <c r="M8" s="20" t="e">
        <f t="shared" si="3"/>
        <v>#REF!</v>
      </c>
      <c r="N8" s="30"/>
      <c r="O8" s="20" t="e">
        <f t="shared" si="4"/>
        <v>#REF!</v>
      </c>
      <c r="P8" s="21" t="s">
        <v>107</v>
      </c>
      <c r="S8" s="17"/>
    </row>
    <row r="9" spans="1:19" ht="26.1" hidden="1" customHeight="1">
      <c r="A9" s="3">
        <v>2</v>
      </c>
      <c r="B9" s="559"/>
      <c r="C9" s="550" t="s">
        <v>9</v>
      </c>
      <c r="D9" s="550" t="s">
        <v>7</v>
      </c>
      <c r="E9" s="16" t="s">
        <v>100</v>
      </c>
      <c r="F9" s="17" t="e">
        <f>#REF!</f>
        <v>#REF!</v>
      </c>
      <c r="G9" s="16" t="s">
        <v>101</v>
      </c>
      <c r="H9" s="18">
        <f t="shared" si="0"/>
        <v>0</v>
      </c>
      <c r="I9" s="19" t="e">
        <f t="shared" si="1"/>
        <v>#REF!</v>
      </c>
      <c r="J9" s="30"/>
      <c r="K9" s="20" t="e">
        <f t="shared" si="2"/>
        <v>#REF!</v>
      </c>
      <c r="L9" s="30"/>
      <c r="M9" s="20" t="e">
        <f t="shared" si="3"/>
        <v>#REF!</v>
      </c>
      <c r="N9" s="30"/>
      <c r="O9" s="20" t="e">
        <f t="shared" si="4"/>
        <v>#REF!</v>
      </c>
      <c r="P9" s="21" t="s">
        <v>108</v>
      </c>
      <c r="S9" s="17"/>
    </row>
    <row r="10" spans="1:19" ht="26.1" hidden="1" customHeight="1">
      <c r="A10" s="3">
        <v>2</v>
      </c>
      <c r="B10" s="559"/>
      <c r="C10" s="550"/>
      <c r="D10" s="550"/>
      <c r="E10" s="16" t="s">
        <v>103</v>
      </c>
      <c r="F10" s="17" t="e">
        <f>#REF!</f>
        <v>#REF!</v>
      </c>
      <c r="G10" s="16" t="s">
        <v>101</v>
      </c>
      <c r="H10" s="18">
        <f t="shared" si="0"/>
        <v>0</v>
      </c>
      <c r="I10" s="19" t="e">
        <f t="shared" si="1"/>
        <v>#REF!</v>
      </c>
      <c r="J10" s="30"/>
      <c r="K10" s="20" t="e">
        <f t="shared" si="2"/>
        <v>#REF!</v>
      </c>
      <c r="L10" s="30"/>
      <c r="M10" s="20" t="e">
        <f t="shared" si="3"/>
        <v>#REF!</v>
      </c>
      <c r="N10" s="30"/>
      <c r="O10" s="20" t="e">
        <f t="shared" si="4"/>
        <v>#REF!</v>
      </c>
      <c r="P10" s="21" t="s">
        <v>109</v>
      </c>
      <c r="S10" s="17"/>
    </row>
    <row r="11" spans="1:19" ht="26.1" hidden="1" customHeight="1">
      <c r="A11" s="3">
        <v>2</v>
      </c>
      <c r="B11" s="559"/>
      <c r="C11" s="550"/>
      <c r="D11" s="550" t="s">
        <v>5</v>
      </c>
      <c r="E11" s="16" t="s">
        <v>100</v>
      </c>
      <c r="F11" s="17">
        <v>0</v>
      </c>
      <c r="G11" s="16" t="s">
        <v>101</v>
      </c>
      <c r="H11" s="18">
        <f>SUM(J11,L11,N11)</f>
        <v>0</v>
      </c>
      <c r="I11" s="19">
        <f>K11+M11+O11</f>
        <v>0</v>
      </c>
      <c r="J11" s="30"/>
      <c r="K11" s="20">
        <f>F11*J11</f>
        <v>0</v>
      </c>
      <c r="L11" s="30"/>
      <c r="M11" s="20">
        <f>L11*F11</f>
        <v>0</v>
      </c>
      <c r="N11" s="30"/>
      <c r="O11" s="20">
        <f>N11*F11</f>
        <v>0</v>
      </c>
      <c r="P11" s="21" t="s">
        <v>110</v>
      </c>
      <c r="S11" s="17"/>
    </row>
    <row r="12" spans="1:19" ht="26.1" hidden="1" customHeight="1">
      <c r="A12" s="3">
        <v>2</v>
      </c>
      <c r="B12" s="559"/>
      <c r="C12" s="550"/>
      <c r="D12" s="550"/>
      <c r="E12" s="16" t="s">
        <v>103</v>
      </c>
      <c r="F12" s="17">
        <v>0</v>
      </c>
      <c r="G12" s="16" t="s">
        <v>101</v>
      </c>
      <c r="H12" s="18">
        <f>SUM(J12,L12,N12)</f>
        <v>0</v>
      </c>
      <c r="I12" s="19">
        <f>K12+M12+O12</f>
        <v>0</v>
      </c>
      <c r="J12" s="30"/>
      <c r="K12" s="20">
        <f>F12*J12</f>
        <v>0</v>
      </c>
      <c r="L12" s="30"/>
      <c r="M12" s="20">
        <f>L12*F12</f>
        <v>0</v>
      </c>
      <c r="N12" s="30"/>
      <c r="O12" s="20">
        <f>N12*F12</f>
        <v>0</v>
      </c>
      <c r="P12" s="21" t="s">
        <v>111</v>
      </c>
      <c r="S12" s="17"/>
    </row>
    <row r="13" spans="1:19" ht="26.1" hidden="1" customHeight="1">
      <c r="A13" s="3">
        <v>2</v>
      </c>
      <c r="B13" s="559"/>
      <c r="C13" s="550"/>
      <c r="D13" s="550" t="s">
        <v>14</v>
      </c>
      <c r="E13" s="16" t="s">
        <v>100</v>
      </c>
      <c r="F13" s="17"/>
      <c r="G13" s="16" t="s">
        <v>101</v>
      </c>
      <c r="H13" s="18">
        <f>SUM(J13,L13,N13)</f>
        <v>0</v>
      </c>
      <c r="I13" s="19">
        <f>K13+M13+O13</f>
        <v>0</v>
      </c>
      <c r="J13" s="30"/>
      <c r="K13" s="20">
        <f>F13*J13</f>
        <v>0</v>
      </c>
      <c r="L13" s="30"/>
      <c r="M13" s="20">
        <f>L13*F13</f>
        <v>0</v>
      </c>
      <c r="N13" s="30"/>
      <c r="O13" s="20">
        <f>N13*F13</f>
        <v>0</v>
      </c>
      <c r="P13" s="21">
        <v>121</v>
      </c>
      <c r="S13" s="29"/>
    </row>
    <row r="14" spans="1:19" ht="26.1" hidden="1" customHeight="1">
      <c r="A14" s="3">
        <v>2</v>
      </c>
      <c r="B14" s="560"/>
      <c r="C14" s="551"/>
      <c r="D14" s="551"/>
      <c r="E14" s="23" t="s">
        <v>103</v>
      </c>
      <c r="F14" s="24"/>
      <c r="G14" s="23" t="s">
        <v>101</v>
      </c>
      <c r="H14" s="25">
        <f>SUM(J14,L14,N14)</f>
        <v>0</v>
      </c>
      <c r="I14" s="26">
        <f>K14+M14+O14</f>
        <v>0</v>
      </c>
      <c r="J14" s="31"/>
      <c r="K14" s="27">
        <f>F14*J14</f>
        <v>0</v>
      </c>
      <c r="L14" s="31"/>
      <c r="M14" s="27">
        <f>L14*F14</f>
        <v>0</v>
      </c>
      <c r="N14" s="31"/>
      <c r="O14" s="27">
        <f>N14*F14</f>
        <v>0</v>
      </c>
      <c r="P14" s="28">
        <v>122</v>
      </c>
      <c r="S14" s="29"/>
    </row>
    <row r="15" spans="1:19" ht="26.1" customHeight="1">
      <c r="A15" s="3">
        <v>1</v>
      </c>
      <c r="B15" s="546" t="s">
        <v>112</v>
      </c>
      <c r="C15" s="549" t="s">
        <v>8</v>
      </c>
      <c r="D15" s="549" t="s">
        <v>6</v>
      </c>
      <c r="E15" s="9" t="s">
        <v>100</v>
      </c>
      <c r="F15" s="10" t="e">
        <f>#REF!</f>
        <v>#REF!</v>
      </c>
      <c r="G15" s="9" t="s">
        <v>101</v>
      </c>
      <c r="H15" s="11" t="e">
        <f t="shared" ref="H15:H47" si="5">SUM(J15,L15,N15)</f>
        <v>#REF!</v>
      </c>
      <c r="I15" s="12" t="e">
        <f t="shared" ref="I15:I48" si="6">K15+M15+O15</f>
        <v>#REF!</v>
      </c>
      <c r="J15" s="13" t="e">
        <f>#REF!</f>
        <v>#REF!</v>
      </c>
      <c r="K15" s="14" t="e">
        <f t="shared" ref="K15:K47" si="7">F15*J15</f>
        <v>#REF!</v>
      </c>
      <c r="L15" s="13" t="e">
        <f>#REF!</f>
        <v>#REF!</v>
      </c>
      <c r="M15" s="14" t="e">
        <f t="shared" ref="M15:M47" si="8">L15*F15</f>
        <v>#REF!</v>
      </c>
      <c r="N15" s="13" t="e">
        <f>#REF!</f>
        <v>#REF!</v>
      </c>
      <c r="O15" s="14" t="e">
        <f t="shared" ref="O15:O47" si="9">N15*F15</f>
        <v>#REF!</v>
      </c>
      <c r="P15" s="15">
        <v>9</v>
      </c>
      <c r="S15" s="10"/>
    </row>
    <row r="16" spans="1:19" ht="26.1" customHeight="1">
      <c r="A16" s="3">
        <v>1</v>
      </c>
      <c r="B16" s="547"/>
      <c r="C16" s="550"/>
      <c r="D16" s="550"/>
      <c r="E16" s="16" t="s">
        <v>103</v>
      </c>
      <c r="F16" s="17" t="e">
        <f>#REF!</f>
        <v>#REF!</v>
      </c>
      <c r="G16" s="16" t="s">
        <v>101</v>
      </c>
      <c r="H16" s="18" t="e">
        <f t="shared" si="5"/>
        <v>#REF!</v>
      </c>
      <c r="I16" s="19" t="e">
        <f t="shared" si="6"/>
        <v>#REF!</v>
      </c>
      <c r="J16" s="30" t="e">
        <f>#REF!</f>
        <v>#REF!</v>
      </c>
      <c r="K16" s="20" t="e">
        <f t="shared" si="7"/>
        <v>#REF!</v>
      </c>
      <c r="L16" s="30" t="e">
        <f>#REF!</f>
        <v>#REF!</v>
      </c>
      <c r="M16" s="20" t="e">
        <f t="shared" si="8"/>
        <v>#REF!</v>
      </c>
      <c r="N16" s="30" t="e">
        <f>#REF!</f>
        <v>#REF!</v>
      </c>
      <c r="O16" s="20" t="e">
        <f t="shared" si="9"/>
        <v>#REF!</v>
      </c>
      <c r="P16" s="21">
        <v>10</v>
      </c>
      <c r="S16" s="17"/>
    </row>
    <row r="17" spans="1:19" ht="26.1" customHeight="1">
      <c r="A17" s="3">
        <v>1</v>
      </c>
      <c r="B17" s="547"/>
      <c r="C17" s="550"/>
      <c r="D17" s="550"/>
      <c r="E17" s="22" t="s">
        <v>4</v>
      </c>
      <c r="F17" s="17" t="e">
        <f>#REF!</f>
        <v>#REF!</v>
      </c>
      <c r="G17" s="16" t="s">
        <v>101</v>
      </c>
      <c r="H17" s="18" t="e">
        <f t="shared" si="5"/>
        <v>#REF!</v>
      </c>
      <c r="I17" s="19" t="e">
        <f t="shared" si="6"/>
        <v>#REF!</v>
      </c>
      <c r="J17" s="30" t="e">
        <f>#REF!</f>
        <v>#REF!</v>
      </c>
      <c r="K17" s="20" t="e">
        <f t="shared" si="7"/>
        <v>#REF!</v>
      </c>
      <c r="L17" s="30" t="e">
        <f>#REF!</f>
        <v>#REF!</v>
      </c>
      <c r="M17" s="20" t="e">
        <f t="shared" si="8"/>
        <v>#REF!</v>
      </c>
      <c r="N17" s="30" t="e">
        <f>#REF!</f>
        <v>#REF!</v>
      </c>
      <c r="O17" s="20" t="e">
        <f t="shared" si="9"/>
        <v>#REF!</v>
      </c>
      <c r="P17" s="21">
        <v>11</v>
      </c>
      <c r="S17" s="17"/>
    </row>
    <row r="18" spans="1:19" ht="26.1" customHeight="1">
      <c r="A18" s="3">
        <v>1</v>
      </c>
      <c r="B18" s="547"/>
      <c r="C18" s="550"/>
      <c r="D18" s="550"/>
      <c r="E18" s="16" t="s">
        <v>106</v>
      </c>
      <c r="F18" s="17" t="e">
        <f>#REF!</f>
        <v>#REF!</v>
      </c>
      <c r="G18" s="16" t="s">
        <v>101</v>
      </c>
      <c r="H18" s="18" t="e">
        <f t="shared" si="5"/>
        <v>#REF!</v>
      </c>
      <c r="I18" s="19" t="e">
        <f t="shared" si="6"/>
        <v>#REF!</v>
      </c>
      <c r="J18" s="30" t="e">
        <f>#REF!</f>
        <v>#REF!</v>
      </c>
      <c r="K18" s="20" t="e">
        <f t="shared" si="7"/>
        <v>#REF!</v>
      </c>
      <c r="L18" s="30" t="e">
        <f>#REF!</f>
        <v>#REF!</v>
      </c>
      <c r="M18" s="20" t="e">
        <f t="shared" si="8"/>
        <v>#REF!</v>
      </c>
      <c r="N18" s="30" t="e">
        <f>#REF!</f>
        <v>#REF!</v>
      </c>
      <c r="O18" s="20" t="e">
        <f t="shared" si="9"/>
        <v>#REF!</v>
      </c>
      <c r="P18" s="21">
        <v>12</v>
      </c>
      <c r="S18" s="17"/>
    </row>
    <row r="19" spans="1:19" ht="26.1" customHeight="1">
      <c r="A19" s="3">
        <v>1</v>
      </c>
      <c r="B19" s="547"/>
      <c r="C19" s="550" t="s">
        <v>9</v>
      </c>
      <c r="D19" s="550" t="s">
        <v>7</v>
      </c>
      <c r="E19" s="16" t="s">
        <v>100</v>
      </c>
      <c r="F19" s="17" t="e">
        <f>#REF!</f>
        <v>#REF!</v>
      </c>
      <c r="G19" s="16" t="s">
        <v>101</v>
      </c>
      <c r="H19" s="18" t="e">
        <f t="shared" si="5"/>
        <v>#REF!</v>
      </c>
      <c r="I19" s="19" t="e">
        <f t="shared" si="6"/>
        <v>#REF!</v>
      </c>
      <c r="J19" s="30" t="e">
        <f>#REF!</f>
        <v>#REF!</v>
      </c>
      <c r="K19" s="20" t="e">
        <f t="shared" si="7"/>
        <v>#REF!</v>
      </c>
      <c r="L19" s="30" t="e">
        <f>#REF!</f>
        <v>#REF!</v>
      </c>
      <c r="M19" s="20" t="e">
        <f t="shared" si="8"/>
        <v>#REF!</v>
      </c>
      <c r="N19" s="30" t="e">
        <f>#REF!</f>
        <v>#REF!</v>
      </c>
      <c r="O19" s="20" t="e">
        <f t="shared" si="9"/>
        <v>#REF!</v>
      </c>
      <c r="P19" s="21">
        <v>13</v>
      </c>
      <c r="S19" s="17"/>
    </row>
    <row r="20" spans="1:19" ht="26.1" customHeight="1">
      <c r="A20" s="3">
        <v>1</v>
      </c>
      <c r="B20" s="547"/>
      <c r="C20" s="550"/>
      <c r="D20" s="550"/>
      <c r="E20" s="16" t="s">
        <v>103</v>
      </c>
      <c r="F20" s="17" t="e">
        <f>#REF!</f>
        <v>#REF!</v>
      </c>
      <c r="G20" s="16" t="s">
        <v>101</v>
      </c>
      <c r="H20" s="18" t="e">
        <f t="shared" si="5"/>
        <v>#REF!</v>
      </c>
      <c r="I20" s="19" t="e">
        <f t="shared" si="6"/>
        <v>#REF!</v>
      </c>
      <c r="J20" s="30" t="e">
        <f>#REF!</f>
        <v>#REF!</v>
      </c>
      <c r="K20" s="20" t="e">
        <f t="shared" si="7"/>
        <v>#REF!</v>
      </c>
      <c r="L20" s="30" t="e">
        <f>#REF!</f>
        <v>#REF!</v>
      </c>
      <c r="M20" s="20" t="e">
        <f t="shared" si="8"/>
        <v>#REF!</v>
      </c>
      <c r="N20" s="30" t="e">
        <f>#REF!</f>
        <v>#REF!</v>
      </c>
      <c r="O20" s="20" t="e">
        <f t="shared" si="9"/>
        <v>#REF!</v>
      </c>
      <c r="P20" s="21">
        <v>14</v>
      </c>
      <c r="S20" s="17"/>
    </row>
    <row r="21" spans="1:19" ht="26.1" hidden="1" customHeight="1">
      <c r="A21" s="3">
        <v>2</v>
      </c>
      <c r="B21" s="547"/>
      <c r="C21" s="550"/>
      <c r="D21" s="550" t="s">
        <v>5</v>
      </c>
      <c r="E21" s="16" t="s">
        <v>100</v>
      </c>
      <c r="F21" s="17"/>
      <c r="G21" s="16" t="s">
        <v>101</v>
      </c>
      <c r="H21" s="18">
        <f t="shared" si="5"/>
        <v>0</v>
      </c>
      <c r="I21" s="19">
        <f t="shared" si="6"/>
        <v>0</v>
      </c>
      <c r="J21" s="30"/>
      <c r="K21" s="20">
        <f t="shared" si="7"/>
        <v>0</v>
      </c>
      <c r="L21" s="30"/>
      <c r="M21" s="20">
        <f t="shared" si="8"/>
        <v>0</v>
      </c>
      <c r="N21" s="30"/>
      <c r="O21" s="20">
        <f t="shared" si="9"/>
        <v>0</v>
      </c>
      <c r="P21" s="21" t="s">
        <v>113</v>
      </c>
      <c r="S21" s="17"/>
    </row>
    <row r="22" spans="1:19" ht="26.1" hidden="1" customHeight="1">
      <c r="A22" s="3">
        <v>2</v>
      </c>
      <c r="B22" s="548"/>
      <c r="C22" s="551"/>
      <c r="D22" s="551"/>
      <c r="E22" s="23" t="s">
        <v>103</v>
      </c>
      <c r="F22" s="24"/>
      <c r="G22" s="23" t="s">
        <v>101</v>
      </c>
      <c r="H22" s="25">
        <f t="shared" si="5"/>
        <v>0</v>
      </c>
      <c r="I22" s="26">
        <f t="shared" si="6"/>
        <v>0</v>
      </c>
      <c r="J22" s="31"/>
      <c r="K22" s="27">
        <f t="shared" si="7"/>
        <v>0</v>
      </c>
      <c r="L22" s="31"/>
      <c r="M22" s="27">
        <f t="shared" si="8"/>
        <v>0</v>
      </c>
      <c r="N22" s="31"/>
      <c r="O22" s="27">
        <f t="shared" si="9"/>
        <v>0</v>
      </c>
      <c r="P22" s="28" t="s">
        <v>114</v>
      </c>
      <c r="S22" s="17"/>
    </row>
    <row r="23" spans="1:19" ht="26.1" hidden="1" customHeight="1">
      <c r="A23" s="3">
        <v>2</v>
      </c>
      <c r="B23" s="546" t="s">
        <v>115</v>
      </c>
      <c r="C23" s="549" t="s">
        <v>10</v>
      </c>
      <c r="D23" s="549" t="s">
        <v>6</v>
      </c>
      <c r="E23" s="9" t="s">
        <v>100</v>
      </c>
      <c r="F23" s="10" t="e">
        <f>#REF!</f>
        <v>#REF!</v>
      </c>
      <c r="G23" s="9" t="s">
        <v>101</v>
      </c>
      <c r="H23" s="11">
        <f t="shared" si="5"/>
        <v>0</v>
      </c>
      <c r="I23" s="12" t="e">
        <f t="shared" si="6"/>
        <v>#REF!</v>
      </c>
      <c r="J23" s="13"/>
      <c r="K23" s="14" t="e">
        <f t="shared" si="7"/>
        <v>#REF!</v>
      </c>
      <c r="L23" s="13"/>
      <c r="M23" s="14" t="e">
        <f t="shared" si="8"/>
        <v>#REF!</v>
      </c>
      <c r="N23" s="13"/>
      <c r="O23" s="14" t="e">
        <f t="shared" si="9"/>
        <v>#REF!</v>
      </c>
      <c r="P23" s="15"/>
    </row>
    <row r="24" spans="1:19" ht="26.1" hidden="1" customHeight="1">
      <c r="A24" s="3">
        <v>2</v>
      </c>
      <c r="B24" s="547"/>
      <c r="C24" s="550"/>
      <c r="D24" s="550"/>
      <c r="E24" s="16" t="s">
        <v>103</v>
      </c>
      <c r="F24" s="17" t="e">
        <f>#REF!</f>
        <v>#REF!</v>
      </c>
      <c r="G24" s="16" t="s">
        <v>101</v>
      </c>
      <c r="H24" s="18">
        <f t="shared" si="5"/>
        <v>0</v>
      </c>
      <c r="I24" s="19" t="e">
        <f t="shared" si="6"/>
        <v>#REF!</v>
      </c>
      <c r="J24" s="30"/>
      <c r="K24" s="20" t="e">
        <f t="shared" si="7"/>
        <v>#REF!</v>
      </c>
      <c r="L24" s="30"/>
      <c r="M24" s="20" t="e">
        <f t="shared" si="8"/>
        <v>#REF!</v>
      </c>
      <c r="N24" s="30"/>
      <c r="O24" s="20" t="e">
        <f t="shared" si="9"/>
        <v>#REF!</v>
      </c>
      <c r="P24" s="21"/>
    </row>
    <row r="25" spans="1:19" ht="26.1" hidden="1" customHeight="1">
      <c r="A25" s="3">
        <v>2</v>
      </c>
      <c r="B25" s="547"/>
      <c r="C25" s="550"/>
      <c r="D25" s="550"/>
      <c r="E25" s="22" t="s">
        <v>4</v>
      </c>
      <c r="F25" s="17" t="e">
        <f>#REF!</f>
        <v>#REF!</v>
      </c>
      <c r="G25" s="16" t="s">
        <v>101</v>
      </c>
      <c r="H25" s="18">
        <f t="shared" si="5"/>
        <v>0</v>
      </c>
      <c r="I25" s="19" t="e">
        <f t="shared" si="6"/>
        <v>#REF!</v>
      </c>
      <c r="J25" s="30"/>
      <c r="K25" s="20" t="e">
        <f t="shared" si="7"/>
        <v>#REF!</v>
      </c>
      <c r="L25" s="30"/>
      <c r="M25" s="20" t="e">
        <f t="shared" si="8"/>
        <v>#REF!</v>
      </c>
      <c r="N25" s="30"/>
      <c r="O25" s="20" t="e">
        <f t="shared" si="9"/>
        <v>#REF!</v>
      </c>
      <c r="P25" s="21"/>
    </row>
    <row r="26" spans="1:19" ht="26.1" hidden="1" customHeight="1">
      <c r="A26" s="3">
        <v>2</v>
      </c>
      <c r="B26" s="547"/>
      <c r="C26" s="550"/>
      <c r="D26" s="550"/>
      <c r="E26" s="16" t="s">
        <v>106</v>
      </c>
      <c r="F26" s="17" t="e">
        <f>#REF!</f>
        <v>#REF!</v>
      </c>
      <c r="G26" s="16" t="s">
        <v>101</v>
      </c>
      <c r="H26" s="18">
        <f t="shared" si="5"/>
        <v>0</v>
      </c>
      <c r="I26" s="19" t="e">
        <f t="shared" si="6"/>
        <v>#REF!</v>
      </c>
      <c r="J26" s="30"/>
      <c r="K26" s="20" t="e">
        <f t="shared" si="7"/>
        <v>#REF!</v>
      </c>
      <c r="L26" s="30"/>
      <c r="M26" s="20" t="e">
        <f t="shared" si="8"/>
        <v>#REF!</v>
      </c>
      <c r="N26" s="30"/>
      <c r="O26" s="20" t="e">
        <f t="shared" si="9"/>
        <v>#REF!</v>
      </c>
      <c r="P26" s="21"/>
    </row>
    <row r="27" spans="1:19" ht="26.1" hidden="1" customHeight="1">
      <c r="A27" s="3">
        <v>2</v>
      </c>
      <c r="B27" s="547"/>
      <c r="C27" s="550" t="s">
        <v>13</v>
      </c>
      <c r="D27" s="550" t="s">
        <v>7</v>
      </c>
      <c r="E27" s="16" t="s">
        <v>100</v>
      </c>
      <c r="F27" s="17" t="e">
        <f>#REF!</f>
        <v>#REF!</v>
      </c>
      <c r="G27" s="16" t="s">
        <v>101</v>
      </c>
      <c r="H27" s="18">
        <f t="shared" si="5"/>
        <v>0</v>
      </c>
      <c r="I27" s="19" t="e">
        <f t="shared" si="6"/>
        <v>#REF!</v>
      </c>
      <c r="J27" s="30"/>
      <c r="K27" s="20" t="e">
        <f t="shared" si="7"/>
        <v>#REF!</v>
      </c>
      <c r="L27" s="30"/>
      <c r="M27" s="20" t="e">
        <f t="shared" si="8"/>
        <v>#REF!</v>
      </c>
      <c r="N27" s="30"/>
      <c r="O27" s="20" t="e">
        <f t="shared" si="9"/>
        <v>#REF!</v>
      </c>
      <c r="P27" s="21"/>
    </row>
    <row r="28" spans="1:19" ht="26.1" hidden="1" customHeight="1">
      <c r="A28" s="3">
        <v>2</v>
      </c>
      <c r="B28" s="547"/>
      <c r="C28" s="550"/>
      <c r="D28" s="550"/>
      <c r="E28" s="16" t="s">
        <v>103</v>
      </c>
      <c r="F28" s="17" t="e">
        <f>#REF!</f>
        <v>#REF!</v>
      </c>
      <c r="G28" s="16" t="s">
        <v>101</v>
      </c>
      <c r="H28" s="18">
        <f t="shared" si="5"/>
        <v>0</v>
      </c>
      <c r="I28" s="19" t="e">
        <f t="shared" si="6"/>
        <v>#REF!</v>
      </c>
      <c r="J28" s="30"/>
      <c r="K28" s="20" t="e">
        <f t="shared" si="7"/>
        <v>#REF!</v>
      </c>
      <c r="L28" s="30"/>
      <c r="M28" s="20" t="e">
        <f t="shared" si="8"/>
        <v>#REF!</v>
      </c>
      <c r="N28" s="30"/>
      <c r="O28" s="20" t="e">
        <f t="shared" si="9"/>
        <v>#REF!</v>
      </c>
      <c r="P28" s="21"/>
    </row>
    <row r="29" spans="1:19" ht="26.1" hidden="1" customHeight="1">
      <c r="A29" s="3">
        <v>2</v>
      </c>
      <c r="B29" s="547"/>
      <c r="C29" s="550"/>
      <c r="D29" s="550" t="s">
        <v>5</v>
      </c>
      <c r="E29" s="16" t="s">
        <v>100</v>
      </c>
      <c r="F29" s="17" t="e">
        <f>#REF!</f>
        <v>#REF!</v>
      </c>
      <c r="G29" s="16" t="s">
        <v>101</v>
      </c>
      <c r="H29" s="18">
        <f t="shared" si="5"/>
        <v>0</v>
      </c>
      <c r="I29" s="19"/>
      <c r="J29" s="30"/>
      <c r="K29" s="20"/>
      <c r="L29" s="30"/>
      <c r="M29" s="20"/>
      <c r="N29" s="30"/>
      <c r="O29" s="20"/>
      <c r="P29" s="21"/>
    </row>
    <row r="30" spans="1:19" ht="26.1" hidden="1" customHeight="1">
      <c r="A30" s="3">
        <v>2</v>
      </c>
      <c r="B30" s="548"/>
      <c r="C30" s="551"/>
      <c r="D30" s="551"/>
      <c r="E30" s="23" t="s">
        <v>103</v>
      </c>
      <c r="F30" s="24" t="e">
        <f>#REF!</f>
        <v>#REF!</v>
      </c>
      <c r="G30" s="23" t="s">
        <v>101</v>
      </c>
      <c r="H30" s="18">
        <f t="shared" si="5"/>
        <v>0</v>
      </c>
      <c r="I30" s="26"/>
      <c r="J30" s="31"/>
      <c r="K30" s="27"/>
      <c r="L30" s="31"/>
      <c r="M30" s="27"/>
      <c r="N30" s="31"/>
      <c r="O30" s="27"/>
      <c r="P30" s="28"/>
    </row>
    <row r="31" spans="1:19" ht="26.1" hidden="1" customHeight="1">
      <c r="A31" s="3">
        <v>2</v>
      </c>
      <c r="B31" s="546" t="s">
        <v>116</v>
      </c>
      <c r="C31" s="552" t="s">
        <v>10</v>
      </c>
      <c r="D31" s="552" t="s">
        <v>6</v>
      </c>
      <c r="E31" s="9" t="s">
        <v>100</v>
      </c>
      <c r="F31" s="10" t="e">
        <f>#REF!</f>
        <v>#REF!</v>
      </c>
      <c r="G31" s="9" t="s">
        <v>101</v>
      </c>
      <c r="H31" s="11">
        <f t="shared" si="5"/>
        <v>0</v>
      </c>
      <c r="I31" s="32" t="e">
        <f t="shared" si="6"/>
        <v>#REF!</v>
      </c>
      <c r="J31" s="13"/>
      <c r="K31" s="33" t="e">
        <f t="shared" si="7"/>
        <v>#REF!</v>
      </c>
      <c r="L31" s="13"/>
      <c r="M31" s="14" t="e">
        <f t="shared" si="8"/>
        <v>#REF!</v>
      </c>
      <c r="N31" s="13"/>
      <c r="O31" s="14" t="e">
        <f t="shared" si="9"/>
        <v>#REF!</v>
      </c>
      <c r="P31" s="15"/>
    </row>
    <row r="32" spans="1:19" ht="26.1" hidden="1" customHeight="1">
      <c r="A32" s="3">
        <v>2</v>
      </c>
      <c r="B32" s="547"/>
      <c r="C32" s="553"/>
      <c r="D32" s="553"/>
      <c r="E32" s="16" t="s">
        <v>103</v>
      </c>
      <c r="F32" s="17" t="e">
        <f>#REF!</f>
        <v>#REF!</v>
      </c>
      <c r="G32" s="16" t="s">
        <v>101</v>
      </c>
      <c r="H32" s="18">
        <f t="shared" si="5"/>
        <v>0</v>
      </c>
      <c r="I32" s="34" t="e">
        <f t="shared" si="6"/>
        <v>#REF!</v>
      </c>
      <c r="J32" s="30"/>
      <c r="K32" s="35" t="e">
        <f t="shared" si="7"/>
        <v>#REF!</v>
      </c>
      <c r="L32" s="30"/>
      <c r="M32" s="20" t="e">
        <f t="shared" si="8"/>
        <v>#REF!</v>
      </c>
      <c r="N32" s="30"/>
      <c r="O32" s="20" t="e">
        <f t="shared" si="9"/>
        <v>#REF!</v>
      </c>
      <c r="P32" s="21"/>
    </row>
    <row r="33" spans="1:16" ht="26.1" hidden="1" customHeight="1">
      <c r="A33" s="3">
        <v>2</v>
      </c>
      <c r="B33" s="547"/>
      <c r="C33" s="553"/>
      <c r="D33" s="553"/>
      <c r="E33" s="22" t="s">
        <v>4</v>
      </c>
      <c r="F33" s="17" t="e">
        <f>#REF!</f>
        <v>#REF!</v>
      </c>
      <c r="G33" s="16" t="s">
        <v>101</v>
      </c>
      <c r="H33" s="18">
        <f t="shared" si="5"/>
        <v>0</v>
      </c>
      <c r="I33" s="34"/>
      <c r="J33" s="30"/>
      <c r="K33" s="35"/>
      <c r="L33" s="30"/>
      <c r="M33" s="20"/>
      <c r="N33" s="30"/>
      <c r="O33" s="20"/>
      <c r="P33" s="21"/>
    </row>
    <row r="34" spans="1:16" ht="26.1" hidden="1" customHeight="1">
      <c r="A34" s="3">
        <v>2</v>
      </c>
      <c r="B34" s="547"/>
      <c r="C34" s="554"/>
      <c r="D34" s="554"/>
      <c r="E34" s="16" t="s">
        <v>106</v>
      </c>
      <c r="F34" s="17" t="e">
        <f>#REF!</f>
        <v>#REF!</v>
      </c>
      <c r="G34" s="16" t="s">
        <v>101</v>
      </c>
      <c r="H34" s="18">
        <f t="shared" si="5"/>
        <v>0</v>
      </c>
      <c r="I34" s="34"/>
      <c r="J34" s="30"/>
      <c r="K34" s="35"/>
      <c r="L34" s="30"/>
      <c r="M34" s="20"/>
      <c r="N34" s="30"/>
      <c r="O34" s="20"/>
      <c r="P34" s="21"/>
    </row>
    <row r="35" spans="1:16" ht="26.1" hidden="1" customHeight="1">
      <c r="A35" s="3">
        <v>2</v>
      </c>
      <c r="B35" s="547"/>
      <c r="C35" s="550" t="s">
        <v>13</v>
      </c>
      <c r="D35" s="550" t="s">
        <v>7</v>
      </c>
      <c r="E35" s="16" t="s">
        <v>100</v>
      </c>
      <c r="F35" s="17" t="e">
        <f>#REF!</f>
        <v>#REF!</v>
      </c>
      <c r="G35" s="16" t="s">
        <v>101</v>
      </c>
      <c r="H35" s="18">
        <f t="shared" si="5"/>
        <v>0</v>
      </c>
      <c r="I35" s="34" t="e">
        <f t="shared" si="6"/>
        <v>#REF!</v>
      </c>
      <c r="J35" s="30"/>
      <c r="K35" s="35" t="e">
        <f t="shared" si="7"/>
        <v>#REF!</v>
      </c>
      <c r="L35" s="30"/>
      <c r="M35" s="20" t="e">
        <f t="shared" si="8"/>
        <v>#REF!</v>
      </c>
      <c r="N35" s="30"/>
      <c r="O35" s="20" t="e">
        <f t="shared" si="9"/>
        <v>#REF!</v>
      </c>
      <c r="P35" s="21"/>
    </row>
    <row r="36" spans="1:16" ht="26.1" hidden="1" customHeight="1">
      <c r="A36" s="3">
        <v>2</v>
      </c>
      <c r="B36" s="547"/>
      <c r="C36" s="550"/>
      <c r="D36" s="550"/>
      <c r="E36" s="16" t="s">
        <v>103</v>
      </c>
      <c r="F36" s="17" t="e">
        <f>#REF!</f>
        <v>#REF!</v>
      </c>
      <c r="G36" s="16" t="s">
        <v>101</v>
      </c>
      <c r="H36" s="18">
        <f t="shared" si="5"/>
        <v>0</v>
      </c>
      <c r="I36" s="34" t="e">
        <f t="shared" si="6"/>
        <v>#REF!</v>
      </c>
      <c r="J36" s="30"/>
      <c r="K36" s="35" t="e">
        <f t="shared" si="7"/>
        <v>#REF!</v>
      </c>
      <c r="L36" s="30"/>
      <c r="M36" s="20" t="e">
        <f t="shared" si="8"/>
        <v>#REF!</v>
      </c>
      <c r="N36" s="30"/>
      <c r="O36" s="20" t="e">
        <f t="shared" si="9"/>
        <v>#REF!</v>
      </c>
      <c r="P36" s="21"/>
    </row>
    <row r="37" spans="1:16" ht="26.1" hidden="1" customHeight="1">
      <c r="A37" s="3">
        <v>2</v>
      </c>
      <c r="B37" s="547"/>
      <c r="C37" s="550"/>
      <c r="D37" s="550" t="s">
        <v>5</v>
      </c>
      <c r="E37" s="16" t="s">
        <v>100</v>
      </c>
      <c r="F37" s="17" t="e">
        <f>#REF!</f>
        <v>#REF!</v>
      </c>
      <c r="G37" s="16" t="s">
        <v>101</v>
      </c>
      <c r="H37" s="18">
        <f t="shared" si="5"/>
        <v>0</v>
      </c>
      <c r="I37" s="34" t="e">
        <f t="shared" si="6"/>
        <v>#REF!</v>
      </c>
      <c r="J37" s="30"/>
      <c r="K37" s="35" t="e">
        <f t="shared" si="7"/>
        <v>#REF!</v>
      </c>
      <c r="L37" s="30"/>
      <c r="M37" s="20" t="e">
        <f t="shared" si="8"/>
        <v>#REF!</v>
      </c>
      <c r="N37" s="30"/>
      <c r="O37" s="20" t="e">
        <f t="shared" si="9"/>
        <v>#REF!</v>
      </c>
      <c r="P37" s="21"/>
    </row>
    <row r="38" spans="1:16" ht="26.1" hidden="1" customHeight="1">
      <c r="A38" s="3">
        <v>2</v>
      </c>
      <c r="B38" s="548"/>
      <c r="C38" s="551"/>
      <c r="D38" s="551"/>
      <c r="E38" s="23" t="s">
        <v>103</v>
      </c>
      <c r="F38" s="17" t="e">
        <f>#REF!</f>
        <v>#REF!</v>
      </c>
      <c r="G38" s="23" t="s">
        <v>101</v>
      </c>
      <c r="H38" s="25">
        <f t="shared" si="5"/>
        <v>0</v>
      </c>
      <c r="I38" s="36" t="e">
        <f t="shared" si="6"/>
        <v>#REF!</v>
      </c>
      <c r="J38" s="37"/>
      <c r="K38" s="38" t="e">
        <f t="shared" si="7"/>
        <v>#REF!</v>
      </c>
      <c r="L38" s="37"/>
      <c r="M38" s="27" t="e">
        <f t="shared" si="8"/>
        <v>#REF!</v>
      </c>
      <c r="N38" s="37"/>
      <c r="O38" s="27" t="e">
        <f t="shared" si="9"/>
        <v>#REF!</v>
      </c>
      <c r="P38" s="28"/>
    </row>
    <row r="39" spans="1:16" ht="26.1" hidden="1" customHeight="1">
      <c r="A39" s="3">
        <v>2</v>
      </c>
      <c r="B39" s="546" t="s">
        <v>117</v>
      </c>
      <c r="C39" s="549" t="s">
        <v>118</v>
      </c>
      <c r="D39" s="549" t="s">
        <v>6</v>
      </c>
      <c r="E39" s="9" t="s">
        <v>100</v>
      </c>
      <c r="F39" s="10" t="e">
        <f>#REF!</f>
        <v>#REF!</v>
      </c>
      <c r="G39" s="9" t="s">
        <v>101</v>
      </c>
      <c r="H39" s="11">
        <f t="shared" si="5"/>
        <v>0</v>
      </c>
      <c r="I39" s="32" t="e">
        <f t="shared" si="6"/>
        <v>#REF!</v>
      </c>
      <c r="J39" s="13"/>
      <c r="K39" s="33" t="e">
        <f t="shared" si="7"/>
        <v>#REF!</v>
      </c>
      <c r="L39" s="13"/>
      <c r="M39" s="14" t="e">
        <f t="shared" si="8"/>
        <v>#REF!</v>
      </c>
      <c r="N39" s="13"/>
      <c r="O39" s="14" t="e">
        <f t="shared" si="9"/>
        <v>#REF!</v>
      </c>
      <c r="P39" s="15"/>
    </row>
    <row r="40" spans="1:16" ht="26.1" hidden="1" customHeight="1">
      <c r="A40" s="3">
        <v>2</v>
      </c>
      <c r="B40" s="547"/>
      <c r="C40" s="550"/>
      <c r="D40" s="550"/>
      <c r="E40" s="16" t="s">
        <v>103</v>
      </c>
      <c r="F40" s="17" t="e">
        <f>#REF!</f>
        <v>#REF!</v>
      </c>
      <c r="G40" s="16" t="s">
        <v>101</v>
      </c>
      <c r="H40" s="18">
        <f t="shared" si="5"/>
        <v>0</v>
      </c>
      <c r="I40" s="19" t="e">
        <f t="shared" si="6"/>
        <v>#REF!</v>
      </c>
      <c r="J40" s="30"/>
      <c r="K40" s="20" t="e">
        <f t="shared" si="7"/>
        <v>#REF!</v>
      </c>
      <c r="L40" s="30"/>
      <c r="M40" s="20" t="e">
        <f t="shared" si="8"/>
        <v>#REF!</v>
      </c>
      <c r="N40" s="30"/>
      <c r="O40" s="20" t="e">
        <f t="shared" si="9"/>
        <v>#REF!</v>
      </c>
      <c r="P40" s="21"/>
    </row>
    <row r="41" spans="1:16" ht="26.1" hidden="1" customHeight="1">
      <c r="A41" s="3">
        <v>2</v>
      </c>
      <c r="B41" s="547"/>
      <c r="C41" s="550"/>
      <c r="D41" s="550"/>
      <c r="E41" s="22" t="s">
        <v>4</v>
      </c>
      <c r="F41" s="17" t="e">
        <f>#REF!</f>
        <v>#REF!</v>
      </c>
      <c r="G41" s="16" t="s">
        <v>101</v>
      </c>
      <c r="H41" s="18"/>
      <c r="I41" s="19"/>
      <c r="J41" s="30"/>
      <c r="K41" s="20"/>
      <c r="L41" s="30"/>
      <c r="M41" s="20"/>
      <c r="N41" s="30"/>
      <c r="O41" s="20"/>
      <c r="P41" s="21"/>
    </row>
    <row r="42" spans="1:16" ht="26.1" hidden="1" customHeight="1">
      <c r="A42" s="3">
        <v>2</v>
      </c>
      <c r="B42" s="547"/>
      <c r="C42" s="550"/>
      <c r="D42" s="550"/>
      <c r="E42" s="16" t="s">
        <v>106</v>
      </c>
      <c r="F42" s="17" t="e">
        <f>#REF!</f>
        <v>#REF!</v>
      </c>
      <c r="G42" s="16" t="s">
        <v>101</v>
      </c>
      <c r="H42" s="18"/>
      <c r="I42" s="19"/>
      <c r="J42" s="30"/>
      <c r="K42" s="20"/>
      <c r="L42" s="30"/>
      <c r="M42" s="20"/>
      <c r="N42" s="30"/>
      <c r="O42" s="20"/>
      <c r="P42" s="21"/>
    </row>
    <row r="43" spans="1:16" ht="26.1" hidden="1" customHeight="1">
      <c r="A43" s="3">
        <v>2</v>
      </c>
      <c r="B43" s="547"/>
      <c r="C43" s="550" t="s">
        <v>119</v>
      </c>
      <c r="D43" s="550" t="s">
        <v>7</v>
      </c>
      <c r="E43" s="16" t="s">
        <v>100</v>
      </c>
      <c r="F43" s="17" t="e">
        <f>#REF!</f>
        <v>#REF!</v>
      </c>
      <c r="G43" s="16" t="s">
        <v>101</v>
      </c>
      <c r="H43" s="18">
        <f t="shared" si="5"/>
        <v>0</v>
      </c>
      <c r="I43" s="19" t="e">
        <f t="shared" si="6"/>
        <v>#REF!</v>
      </c>
      <c r="J43" s="30"/>
      <c r="K43" s="20" t="e">
        <f t="shared" si="7"/>
        <v>#REF!</v>
      </c>
      <c r="L43" s="30"/>
      <c r="M43" s="20" t="e">
        <f t="shared" si="8"/>
        <v>#REF!</v>
      </c>
      <c r="N43" s="30"/>
      <c r="O43" s="20" t="e">
        <f t="shared" si="9"/>
        <v>#REF!</v>
      </c>
      <c r="P43" s="21"/>
    </row>
    <row r="44" spans="1:16" ht="26.1" hidden="1" customHeight="1">
      <c r="A44" s="3">
        <v>2</v>
      </c>
      <c r="B44" s="547"/>
      <c r="C44" s="550"/>
      <c r="D44" s="550"/>
      <c r="E44" s="16" t="s">
        <v>103</v>
      </c>
      <c r="F44" s="17" t="e">
        <f>#REF!</f>
        <v>#REF!</v>
      </c>
      <c r="G44" s="16" t="s">
        <v>101</v>
      </c>
      <c r="H44" s="18">
        <f t="shared" si="5"/>
        <v>0</v>
      </c>
      <c r="I44" s="34" t="e">
        <f t="shared" si="6"/>
        <v>#REF!</v>
      </c>
      <c r="J44" s="30"/>
      <c r="K44" s="35" t="e">
        <f t="shared" si="7"/>
        <v>#REF!</v>
      </c>
      <c r="L44" s="30"/>
      <c r="M44" s="20" t="e">
        <f t="shared" si="8"/>
        <v>#REF!</v>
      </c>
      <c r="N44" s="30"/>
      <c r="O44" s="20" t="e">
        <f t="shared" si="9"/>
        <v>#REF!</v>
      </c>
      <c r="P44" s="21"/>
    </row>
    <row r="45" spans="1:16" ht="26.1" hidden="1" customHeight="1">
      <c r="A45" s="3">
        <v>2</v>
      </c>
      <c r="B45" s="547"/>
      <c r="C45" s="550"/>
      <c r="D45" s="550" t="s">
        <v>5</v>
      </c>
      <c r="E45" s="16" t="s">
        <v>100</v>
      </c>
      <c r="F45" s="17" t="e">
        <f>#REF!</f>
        <v>#REF!</v>
      </c>
      <c r="G45" s="16" t="s">
        <v>101</v>
      </c>
      <c r="H45" s="18">
        <f t="shared" si="5"/>
        <v>0</v>
      </c>
      <c r="I45" s="34" t="e">
        <f t="shared" si="6"/>
        <v>#REF!</v>
      </c>
      <c r="J45" s="30"/>
      <c r="K45" s="35" t="e">
        <f t="shared" si="7"/>
        <v>#REF!</v>
      </c>
      <c r="L45" s="30"/>
      <c r="M45" s="20" t="e">
        <f t="shared" si="8"/>
        <v>#REF!</v>
      </c>
      <c r="N45" s="30"/>
      <c r="O45" s="20" t="e">
        <f t="shared" si="9"/>
        <v>#REF!</v>
      </c>
      <c r="P45" s="21"/>
    </row>
    <row r="46" spans="1:16" ht="26.1" hidden="1" customHeight="1">
      <c r="A46" s="3">
        <v>2</v>
      </c>
      <c r="B46" s="548"/>
      <c r="C46" s="551"/>
      <c r="D46" s="551"/>
      <c r="E46" s="23" t="s">
        <v>103</v>
      </c>
      <c r="F46" s="17" t="e">
        <f>#REF!</f>
        <v>#REF!</v>
      </c>
      <c r="G46" s="23" t="s">
        <v>101</v>
      </c>
      <c r="H46" s="25">
        <f t="shared" si="5"/>
        <v>0</v>
      </c>
      <c r="I46" s="36" t="e">
        <f t="shared" si="6"/>
        <v>#REF!</v>
      </c>
      <c r="J46" s="37"/>
      <c r="K46" s="38" t="e">
        <f t="shared" si="7"/>
        <v>#REF!</v>
      </c>
      <c r="L46" s="37"/>
      <c r="M46" s="27" t="e">
        <f t="shared" si="8"/>
        <v>#REF!</v>
      </c>
      <c r="N46" s="37"/>
      <c r="O46" s="27" t="e">
        <f t="shared" si="9"/>
        <v>#REF!</v>
      </c>
      <c r="P46" s="28"/>
    </row>
    <row r="47" spans="1:16" ht="26.1" hidden="1" customHeight="1">
      <c r="A47" s="3">
        <v>2</v>
      </c>
      <c r="B47" s="527" t="s">
        <v>120</v>
      </c>
      <c r="C47" s="528"/>
      <c r="D47" s="528"/>
      <c r="E47" s="529"/>
      <c r="F47" s="39" t="e">
        <f>#REF!</f>
        <v>#REF!</v>
      </c>
      <c r="G47" s="40" t="s">
        <v>101</v>
      </c>
      <c r="H47" s="41">
        <f t="shared" si="5"/>
        <v>0</v>
      </c>
      <c r="I47" s="42" t="e">
        <f t="shared" si="6"/>
        <v>#REF!</v>
      </c>
      <c r="J47" s="43"/>
      <c r="K47" s="44" t="e">
        <f t="shared" si="7"/>
        <v>#REF!</v>
      </c>
      <c r="L47" s="43"/>
      <c r="M47" s="45" t="e">
        <f t="shared" si="8"/>
        <v>#REF!</v>
      </c>
      <c r="N47" s="43"/>
      <c r="O47" s="45" t="e">
        <f t="shared" si="9"/>
        <v>#REF!</v>
      </c>
      <c r="P47" s="46">
        <v>59</v>
      </c>
    </row>
    <row r="48" spans="1:16" ht="26.1" customHeight="1">
      <c r="A48" s="3">
        <v>1</v>
      </c>
      <c r="B48" s="542" t="s">
        <v>121</v>
      </c>
      <c r="C48" s="543"/>
      <c r="D48" s="543"/>
      <c r="E48" s="543"/>
      <c r="F48" s="47"/>
      <c r="G48" s="48"/>
      <c r="H48" s="49"/>
      <c r="I48" s="50" t="e">
        <f t="shared" si="6"/>
        <v>#REF!</v>
      </c>
      <c r="J48" s="51"/>
      <c r="K48" s="52" t="e">
        <f>SUM(K5:K47)</f>
        <v>#REF!</v>
      </c>
      <c r="L48" s="51"/>
      <c r="M48" s="52" t="e">
        <f>SUM(M5:M47)</f>
        <v>#REF!</v>
      </c>
      <c r="N48" s="51"/>
      <c r="O48" s="52" t="e">
        <f>SUM(O5:O47)</f>
        <v>#REF!</v>
      </c>
      <c r="P48" s="53"/>
    </row>
    <row r="49" spans="1:16" ht="26.1" customHeight="1">
      <c r="A49" s="3">
        <v>1</v>
      </c>
      <c r="B49" s="544" t="s">
        <v>87</v>
      </c>
      <c r="C49" s="545"/>
      <c r="D49" s="545"/>
      <c r="E49" s="520"/>
      <c r="F49" s="54"/>
      <c r="G49" s="55"/>
      <c r="H49" s="56"/>
      <c r="I49" s="57"/>
      <c r="J49" s="58"/>
      <c r="K49" s="59"/>
      <c r="L49" s="60"/>
      <c r="M49" s="59"/>
      <c r="N49" s="60"/>
      <c r="O49" s="61"/>
      <c r="P49" s="62"/>
    </row>
    <row r="50" spans="1:16" ht="26.1" customHeight="1">
      <c r="A50" s="3">
        <v>1</v>
      </c>
      <c r="B50" s="527" t="s">
        <v>88</v>
      </c>
      <c r="C50" s="528"/>
      <c r="D50" s="528"/>
      <c r="E50" s="529"/>
      <c r="F50" s="10">
        <v>2</v>
      </c>
      <c r="G50" s="9" t="s">
        <v>122</v>
      </c>
      <c r="H50" s="11"/>
      <c r="I50" s="12">
        <f>K50+M50+O50</f>
        <v>60000</v>
      </c>
      <c r="J50" s="63"/>
      <c r="K50" s="14">
        <f>F50*J50</f>
        <v>0</v>
      </c>
      <c r="L50" s="14"/>
      <c r="M50" s="14">
        <f>F50*L50</f>
        <v>0</v>
      </c>
      <c r="N50" s="14">
        <v>30000</v>
      </c>
      <c r="O50" s="14">
        <f>F50*N50</f>
        <v>60000</v>
      </c>
      <c r="P50" s="64"/>
    </row>
    <row r="51" spans="1:16" ht="26.1" hidden="1" customHeight="1">
      <c r="A51" s="3">
        <v>2</v>
      </c>
      <c r="B51" s="530" t="s">
        <v>121</v>
      </c>
      <c r="C51" s="531"/>
      <c r="D51" s="531"/>
      <c r="E51" s="532"/>
      <c r="F51" s="47"/>
      <c r="G51" s="48"/>
      <c r="H51" s="49"/>
      <c r="I51" s="50">
        <f>K51+M51+O51</f>
        <v>60000</v>
      </c>
      <c r="J51" s="51"/>
      <c r="K51" s="52">
        <f>SUM(K50:K50)</f>
        <v>0</v>
      </c>
      <c r="L51" s="51"/>
      <c r="M51" s="52">
        <f>SUM(M50:M50)</f>
        <v>0</v>
      </c>
      <c r="N51" s="51"/>
      <c r="O51" s="52">
        <f>SUM(O50:O50)</f>
        <v>60000</v>
      </c>
      <c r="P51" s="53"/>
    </row>
    <row r="52" spans="1:16" ht="26.1" customHeight="1">
      <c r="A52" s="3">
        <v>1</v>
      </c>
      <c r="B52" s="533" t="s">
        <v>25</v>
      </c>
      <c r="C52" s="534"/>
      <c r="D52" s="534"/>
      <c r="E52" s="535"/>
      <c r="F52" s="39"/>
      <c r="G52" s="40"/>
      <c r="H52" s="41"/>
      <c r="I52" s="65" t="e">
        <f>K52+M52+O52</f>
        <v>#REF!</v>
      </c>
      <c r="J52" s="66"/>
      <c r="K52" s="67" t="e">
        <f>K48+K51</f>
        <v>#REF!</v>
      </c>
      <c r="L52" s="67"/>
      <c r="M52" s="67" t="e">
        <f>M48+M51</f>
        <v>#REF!</v>
      </c>
      <c r="N52" s="67"/>
      <c r="O52" s="67" t="e">
        <f>O48+O51</f>
        <v>#REF!</v>
      </c>
      <c r="P52" s="68"/>
    </row>
    <row r="53" spans="1:16" ht="26.1" customHeight="1">
      <c r="A53" s="3">
        <v>1</v>
      </c>
      <c r="B53" s="536" t="s">
        <v>123</v>
      </c>
      <c r="C53" s="537"/>
      <c r="D53" s="537"/>
      <c r="E53" s="538"/>
      <c r="F53" s="525">
        <v>1</v>
      </c>
      <c r="G53" s="505" t="s">
        <v>15</v>
      </c>
      <c r="H53" s="517"/>
      <c r="I53" s="69"/>
      <c r="J53" s="70" t="str">
        <f>" ☞간접노무비 : 직접노무비의 "&amp;(M54*100)&amp;"%"</f>
        <v xml:space="preserve"> ☞간접노무비 : 직접노무비의 12.7%</v>
      </c>
      <c r="K53" s="71"/>
      <c r="L53" s="72"/>
      <c r="M53" s="73"/>
      <c r="N53" s="74"/>
      <c r="O53" s="75"/>
      <c r="P53" s="76"/>
    </row>
    <row r="54" spans="1:16" ht="26.1" customHeight="1">
      <c r="A54" s="3">
        <v>1</v>
      </c>
      <c r="B54" s="539"/>
      <c r="C54" s="540"/>
      <c r="D54" s="540"/>
      <c r="E54" s="541"/>
      <c r="F54" s="526"/>
      <c r="G54" s="507"/>
      <c r="H54" s="518"/>
      <c r="I54" s="77" t="e">
        <f>O54</f>
        <v>#REF!</v>
      </c>
      <c r="J54" s="78"/>
      <c r="K54" s="79" t="e">
        <f>K52</f>
        <v>#REF!</v>
      </c>
      <c r="L54" s="80" t="s">
        <v>124</v>
      </c>
      <c r="M54" s="81">
        <v>0.127</v>
      </c>
      <c r="N54" s="82" t="s">
        <v>125</v>
      </c>
      <c r="O54" s="83" t="e">
        <f>INT(K54*M54)</f>
        <v>#REF!</v>
      </c>
      <c r="P54" s="84" t="e">
        <f>I54/K54</f>
        <v>#REF!</v>
      </c>
    </row>
    <row r="55" spans="1:16" ht="26.1" customHeight="1">
      <c r="A55" s="3">
        <v>1</v>
      </c>
      <c r="B55" s="519" t="s">
        <v>126</v>
      </c>
      <c r="C55" s="520"/>
      <c r="D55" s="521"/>
      <c r="E55" s="521"/>
      <c r="F55" s="85">
        <v>1</v>
      </c>
      <c r="G55" s="86" t="s">
        <v>15</v>
      </c>
      <c r="H55" s="87"/>
      <c r="I55" s="88" t="e">
        <f>SUM(I56:I69)</f>
        <v>#REF!</v>
      </c>
      <c r="J55" s="89"/>
      <c r="K55" s="90"/>
      <c r="L55" s="91"/>
      <c r="M55" s="90"/>
      <c r="N55" s="92"/>
      <c r="O55" s="93"/>
      <c r="P55" s="94"/>
    </row>
    <row r="56" spans="1:16" ht="26.1" customHeight="1">
      <c r="A56" s="3">
        <v>1</v>
      </c>
      <c r="B56" s="522" t="s">
        <v>16</v>
      </c>
      <c r="C56" s="523"/>
      <c r="D56" s="523"/>
      <c r="E56" s="524"/>
      <c r="F56" s="95"/>
      <c r="G56" s="96"/>
      <c r="H56" s="95"/>
      <c r="I56" s="97"/>
      <c r="J56" s="70" t="str">
        <f>" ☞산재보험료 : (직접노무비+간접노무비)의 "&amp;(M57*100)&amp;"%"</f>
        <v xml:space="preserve"> ☞산재보험료 : (직접노무비+간접노무비)의 3.73%</v>
      </c>
      <c r="K56" s="71"/>
      <c r="L56" s="72"/>
      <c r="M56" s="73"/>
      <c r="N56" s="74"/>
      <c r="O56" s="98"/>
      <c r="P56" s="99"/>
    </row>
    <row r="57" spans="1:16" ht="26.1" customHeight="1">
      <c r="A57" s="3">
        <v>1</v>
      </c>
      <c r="B57" s="511"/>
      <c r="C57" s="512"/>
      <c r="D57" s="512"/>
      <c r="E57" s="513"/>
      <c r="F57" s="100"/>
      <c r="G57" s="101"/>
      <c r="H57" s="100"/>
      <c r="I57" s="102" t="e">
        <f>O57</f>
        <v>#REF!</v>
      </c>
      <c r="J57" s="103"/>
      <c r="K57" s="104" t="e">
        <f>K52+I54</f>
        <v>#REF!</v>
      </c>
      <c r="L57" s="105" t="s">
        <v>124</v>
      </c>
      <c r="M57" s="106">
        <v>3.73E-2</v>
      </c>
      <c r="N57" s="107" t="s">
        <v>125</v>
      </c>
      <c r="O57" s="108" t="e">
        <f>INT(K57*M57)</f>
        <v>#REF!</v>
      </c>
      <c r="P57" s="109" t="e">
        <f>I57/K57</f>
        <v>#REF!</v>
      </c>
    </row>
    <row r="58" spans="1:16" ht="26.1" customHeight="1">
      <c r="A58" s="3">
        <v>1</v>
      </c>
      <c r="B58" s="508" t="s">
        <v>127</v>
      </c>
      <c r="C58" s="509"/>
      <c r="D58" s="509"/>
      <c r="E58" s="510"/>
      <c r="F58" s="110"/>
      <c r="G58" s="111"/>
      <c r="H58" s="110"/>
      <c r="I58" s="112"/>
      <c r="J58" s="113" t="str">
        <f>" ☞고용보험료 : (직접노무비+간접노무비)의 "&amp;(M59*100)&amp;"%"</f>
        <v xml:space="preserve"> ☞고용보험료 : (직접노무비+간접노무비)의 0.87%</v>
      </c>
      <c r="K58" s="114"/>
      <c r="L58" s="115"/>
      <c r="M58" s="116"/>
      <c r="N58" s="117"/>
      <c r="O58" s="118"/>
      <c r="P58" s="119"/>
    </row>
    <row r="59" spans="1:16" ht="26.1" customHeight="1">
      <c r="A59" s="3">
        <v>1</v>
      </c>
      <c r="B59" s="511"/>
      <c r="C59" s="512"/>
      <c r="D59" s="512"/>
      <c r="E59" s="513"/>
      <c r="F59" s="100"/>
      <c r="G59" s="101"/>
      <c r="H59" s="100"/>
      <c r="I59" s="102" t="e">
        <f>O59</f>
        <v>#REF!</v>
      </c>
      <c r="J59" s="103"/>
      <c r="K59" s="104" t="e">
        <f>K52+I54</f>
        <v>#REF!</v>
      </c>
      <c r="L59" s="105" t="s">
        <v>124</v>
      </c>
      <c r="M59" s="106">
        <v>8.6999999999999994E-3</v>
      </c>
      <c r="N59" s="107" t="s">
        <v>125</v>
      </c>
      <c r="O59" s="108" t="e">
        <f>INT(K59*M59)</f>
        <v>#REF!</v>
      </c>
      <c r="P59" s="109" t="e">
        <f>I59/K59</f>
        <v>#REF!</v>
      </c>
    </row>
    <row r="60" spans="1:16" ht="26.1" customHeight="1">
      <c r="A60" s="3">
        <v>1</v>
      </c>
      <c r="B60" s="508" t="s">
        <v>128</v>
      </c>
      <c r="C60" s="509"/>
      <c r="D60" s="509"/>
      <c r="E60" s="510"/>
      <c r="F60" s="110"/>
      <c r="G60" s="111"/>
      <c r="H60" s="110"/>
      <c r="I60" s="120"/>
      <c r="J60" s="113" t="str">
        <f>" ☞국민건강보험료 : (직접노무비)의 "&amp;(M61*100)&amp;"%"</f>
        <v xml:space="preserve"> ☞국민건강보험료 : (직접노무비)의 3.335%</v>
      </c>
      <c r="K60" s="114"/>
      <c r="L60" s="115"/>
      <c r="M60" s="116"/>
      <c r="N60" s="117"/>
      <c r="O60" s="118"/>
      <c r="P60" s="119"/>
    </row>
    <row r="61" spans="1:16" ht="26.1" customHeight="1">
      <c r="A61" s="3">
        <v>1</v>
      </c>
      <c r="B61" s="511"/>
      <c r="C61" s="512"/>
      <c r="D61" s="512"/>
      <c r="E61" s="513"/>
      <c r="F61" s="100"/>
      <c r="G61" s="101"/>
      <c r="H61" s="100"/>
      <c r="I61" s="102"/>
      <c r="J61" s="103"/>
      <c r="K61" s="104" t="e">
        <f>K52</f>
        <v>#REF!</v>
      </c>
      <c r="L61" s="105" t="s">
        <v>124</v>
      </c>
      <c r="M61" s="155">
        <v>3.3349999999999998E-2</v>
      </c>
      <c r="N61" s="107" t="s">
        <v>125</v>
      </c>
      <c r="O61" s="108" t="e">
        <f>INT(K61*M61)</f>
        <v>#REF!</v>
      </c>
      <c r="P61" s="156">
        <v>3.3349999999999998E-2</v>
      </c>
    </row>
    <row r="62" spans="1:16" ht="26.1" customHeight="1">
      <c r="A62" s="3">
        <v>1</v>
      </c>
      <c r="B62" s="508" t="s">
        <v>37</v>
      </c>
      <c r="C62" s="509"/>
      <c r="D62" s="509"/>
      <c r="E62" s="510"/>
      <c r="F62" s="110"/>
      <c r="G62" s="111"/>
      <c r="H62" s="110"/>
      <c r="I62" s="121"/>
      <c r="J62" s="113" t="str">
        <f>" ☞국민연금보험료 : (직접노무비)의 "&amp;(M63*100)&amp;"%"</f>
        <v xml:space="preserve"> ☞국민연금보험료 : (직접노무비)의 4.5%</v>
      </c>
      <c r="K62" s="114"/>
      <c r="L62" s="115"/>
      <c r="M62" s="116"/>
      <c r="N62" s="117"/>
      <c r="O62" s="118"/>
      <c r="P62" s="119"/>
    </row>
    <row r="63" spans="1:16" ht="26.1" customHeight="1">
      <c r="A63" s="3">
        <v>1</v>
      </c>
      <c r="B63" s="511"/>
      <c r="C63" s="512"/>
      <c r="D63" s="512"/>
      <c r="E63" s="513"/>
      <c r="F63" s="100"/>
      <c r="G63" s="101"/>
      <c r="H63" s="100"/>
      <c r="I63" s="102"/>
      <c r="J63" s="103"/>
      <c r="K63" s="104" t="e">
        <f>K52</f>
        <v>#REF!</v>
      </c>
      <c r="L63" s="105" t="s">
        <v>124</v>
      </c>
      <c r="M63" s="106">
        <v>4.4999999999999998E-2</v>
      </c>
      <c r="N63" s="107" t="s">
        <v>125</v>
      </c>
      <c r="O63" s="108" t="e">
        <f>INT(K63*M63)</f>
        <v>#REF!</v>
      </c>
      <c r="P63" s="109">
        <v>4.4999999999999998E-2</v>
      </c>
    </row>
    <row r="64" spans="1:16" ht="26.1" customHeight="1">
      <c r="A64" s="3">
        <v>1</v>
      </c>
      <c r="B64" s="508" t="s">
        <v>17</v>
      </c>
      <c r="C64" s="509"/>
      <c r="D64" s="509"/>
      <c r="E64" s="510"/>
      <c r="F64" s="110"/>
      <c r="G64" s="111"/>
      <c r="H64" s="110"/>
      <c r="I64" s="121"/>
      <c r="J64" s="113" t="str">
        <f>" ☞노인장기요양보험료 : (국민건강보험료)의 "&amp;(M65*100)&amp;"%"</f>
        <v xml:space="preserve"> ☞노인장기요양보험료 : (국민건강보험료)의 10.25%</v>
      </c>
      <c r="K64" s="114"/>
      <c r="L64" s="115"/>
      <c r="M64" s="116"/>
      <c r="N64" s="117"/>
      <c r="O64" s="118"/>
      <c r="P64" s="119"/>
    </row>
    <row r="65" spans="1:16" ht="26.1" customHeight="1">
      <c r="A65" s="3">
        <v>1</v>
      </c>
      <c r="B65" s="511"/>
      <c r="C65" s="512"/>
      <c r="D65" s="512"/>
      <c r="E65" s="513"/>
      <c r="F65" s="100"/>
      <c r="G65" s="101"/>
      <c r="H65" s="100"/>
      <c r="I65" s="102"/>
      <c r="J65" s="103"/>
      <c r="K65" s="104">
        <f>I61</f>
        <v>0</v>
      </c>
      <c r="L65" s="105" t="s">
        <v>124</v>
      </c>
      <c r="M65" s="106">
        <v>0.10249999999999999</v>
      </c>
      <c r="N65" s="107" t="s">
        <v>125</v>
      </c>
      <c r="O65" s="108">
        <f>INT(K65*M65)</f>
        <v>0</v>
      </c>
      <c r="P65" s="109">
        <v>0.10249999999999999</v>
      </c>
    </row>
    <row r="66" spans="1:16" ht="26.1" customHeight="1">
      <c r="A66" s="3">
        <v>1</v>
      </c>
      <c r="B66" s="508" t="s">
        <v>129</v>
      </c>
      <c r="C66" s="509"/>
      <c r="D66" s="509"/>
      <c r="E66" s="510"/>
      <c r="F66" s="110"/>
      <c r="G66" s="111"/>
      <c r="H66" s="110"/>
      <c r="I66" s="121"/>
      <c r="J66" s="113" t="str">
        <f>" ☞산업안전보건관리비 : (직접노무비+재료비)의 "&amp;(M67*100)&amp;"%"</f>
        <v xml:space="preserve"> ☞산업안전보건관리비 : (직접노무비+재료비)의 2.93%</v>
      </c>
      <c r="K66" s="114"/>
      <c r="L66" s="115"/>
      <c r="M66" s="116"/>
      <c r="N66" s="117"/>
      <c r="O66" s="118"/>
      <c r="P66" s="119"/>
    </row>
    <row r="67" spans="1:16" ht="26.1" customHeight="1">
      <c r="A67" s="3">
        <v>1</v>
      </c>
      <c r="B67" s="511"/>
      <c r="C67" s="512"/>
      <c r="D67" s="512"/>
      <c r="E67" s="513"/>
      <c r="F67" s="100"/>
      <c r="G67" s="101"/>
      <c r="H67" s="100"/>
      <c r="I67" s="121" t="e">
        <f>O67</f>
        <v>#REF!</v>
      </c>
      <c r="J67" s="103"/>
      <c r="K67" s="104" t="e">
        <f>K52+M52</f>
        <v>#REF!</v>
      </c>
      <c r="L67" s="105" t="s">
        <v>124</v>
      </c>
      <c r="M67" s="106">
        <v>2.93E-2</v>
      </c>
      <c r="N67" s="107" t="s">
        <v>125</v>
      </c>
      <c r="O67" s="108" t="e">
        <f>INT(K67*M67)</f>
        <v>#REF!</v>
      </c>
      <c r="P67" s="109">
        <v>2.93E-2</v>
      </c>
    </row>
    <row r="68" spans="1:16" ht="26.1" customHeight="1">
      <c r="A68" s="3">
        <v>1</v>
      </c>
      <c r="B68" s="501" t="s">
        <v>130</v>
      </c>
      <c r="C68" s="502"/>
      <c r="D68" s="502"/>
      <c r="E68" s="503"/>
      <c r="F68" s="110"/>
      <c r="G68" s="111"/>
      <c r="H68" s="110"/>
      <c r="I68" s="121"/>
      <c r="J68" s="122" t="str">
        <f>" ☞기타경비 : (직접노무비+간접노무비+재료비)의 "&amp;(M69*100)&amp;"%"</f>
        <v xml:space="preserve"> ☞기타경비 : (직접노무비+간접노무비+재료비)의 8.8%</v>
      </c>
      <c r="K68" s="123"/>
      <c r="L68" s="124"/>
      <c r="M68" s="125"/>
      <c r="N68" s="126"/>
      <c r="O68" s="127"/>
      <c r="P68" s="128"/>
    </row>
    <row r="69" spans="1:16" ht="26.1" customHeight="1">
      <c r="A69" s="3">
        <v>1</v>
      </c>
      <c r="B69" s="514"/>
      <c r="C69" s="515"/>
      <c r="D69" s="515"/>
      <c r="E69" s="516"/>
      <c r="F69" s="100"/>
      <c r="G69" s="101"/>
      <c r="H69" s="100"/>
      <c r="I69" s="129" t="e">
        <f>O69</f>
        <v>#REF!</v>
      </c>
      <c r="J69" s="78"/>
      <c r="K69" s="79" t="e">
        <f>K52+I54+M52</f>
        <v>#REF!</v>
      </c>
      <c r="L69" s="80" t="s">
        <v>124</v>
      </c>
      <c r="M69" s="81">
        <v>8.7999999999999995E-2</v>
      </c>
      <c r="N69" s="82" t="s">
        <v>125</v>
      </c>
      <c r="O69" s="130" t="e">
        <f>INT(K69*M69)</f>
        <v>#REF!</v>
      </c>
      <c r="P69" s="84" t="e">
        <f>I69/K69</f>
        <v>#REF!</v>
      </c>
    </row>
    <row r="70" spans="1:16" ht="26.1" customHeight="1">
      <c r="A70" s="3">
        <v>1</v>
      </c>
      <c r="B70" s="491" t="s">
        <v>131</v>
      </c>
      <c r="C70" s="492"/>
      <c r="D70" s="492"/>
      <c r="E70" s="493"/>
      <c r="F70" s="497">
        <v>1</v>
      </c>
      <c r="G70" s="499" t="s">
        <v>15</v>
      </c>
      <c r="H70" s="489"/>
      <c r="I70" s="131"/>
      <c r="J70" s="70" t="str">
        <f>" ☞일반관리비 : (순공사비)의 "&amp;(M71*100)&amp;"%"</f>
        <v xml:space="preserve"> ☞일반관리비 : (순공사비)의 6%</v>
      </c>
      <c r="K70" s="71"/>
      <c r="L70" s="72"/>
      <c r="M70" s="73"/>
      <c r="N70" s="74"/>
      <c r="O70" s="98"/>
      <c r="P70" s="76"/>
    </row>
    <row r="71" spans="1:16" ht="26.1" customHeight="1">
      <c r="A71" s="3">
        <v>1</v>
      </c>
      <c r="B71" s="494"/>
      <c r="C71" s="495"/>
      <c r="D71" s="495"/>
      <c r="E71" s="496"/>
      <c r="F71" s="498"/>
      <c r="G71" s="500"/>
      <c r="H71" s="490"/>
      <c r="I71" s="129" t="e">
        <f>O71</f>
        <v>#REF!</v>
      </c>
      <c r="J71" s="78"/>
      <c r="K71" s="79" t="e">
        <f>I52+I54+I55</f>
        <v>#REF!</v>
      </c>
      <c r="L71" s="80" t="s">
        <v>124</v>
      </c>
      <c r="M71" s="81">
        <v>0.06</v>
      </c>
      <c r="N71" s="82" t="s">
        <v>125</v>
      </c>
      <c r="O71" s="130" t="e">
        <f>INT(K71*M71)</f>
        <v>#REF!</v>
      </c>
      <c r="P71" s="84" t="e">
        <f>I71/K71</f>
        <v>#REF!</v>
      </c>
    </row>
    <row r="72" spans="1:16" ht="26.1" customHeight="1">
      <c r="A72" s="3">
        <v>1</v>
      </c>
      <c r="B72" s="491" t="s">
        <v>132</v>
      </c>
      <c r="C72" s="492"/>
      <c r="D72" s="492"/>
      <c r="E72" s="493"/>
      <c r="F72" s="497">
        <v>1</v>
      </c>
      <c r="G72" s="499" t="s">
        <v>15</v>
      </c>
      <c r="H72" s="489"/>
      <c r="I72" s="132"/>
      <c r="J72" s="70" t="str">
        <f>" ☞이윤 : (공사원가-재료비)의 "&amp;(M73*100)&amp;"%"</f>
        <v xml:space="preserve"> ☞이윤 : (공사원가-재료비)의 15%</v>
      </c>
      <c r="K72" s="71"/>
      <c r="L72" s="72"/>
      <c r="M72" s="73"/>
      <c r="N72" s="74"/>
      <c r="O72" s="73"/>
      <c r="P72" s="133"/>
    </row>
    <row r="73" spans="1:16" ht="26.1" customHeight="1">
      <c r="A73" s="3">
        <v>1</v>
      </c>
      <c r="B73" s="494"/>
      <c r="C73" s="495"/>
      <c r="D73" s="495"/>
      <c r="E73" s="496"/>
      <c r="F73" s="498"/>
      <c r="G73" s="500"/>
      <c r="H73" s="490"/>
      <c r="I73" s="129" t="e">
        <f>O73</f>
        <v>#REF!</v>
      </c>
      <c r="J73" s="78"/>
      <c r="K73" s="79" t="e">
        <f>I52+I54+I55+I71-M52</f>
        <v>#REF!</v>
      </c>
      <c r="L73" s="80" t="s">
        <v>124</v>
      </c>
      <c r="M73" s="134">
        <v>0.15</v>
      </c>
      <c r="N73" s="82" t="s">
        <v>125</v>
      </c>
      <c r="O73" s="130" t="e">
        <f>ROUNDUP((K73*M73),0)</f>
        <v>#REF!</v>
      </c>
      <c r="P73" s="84" t="e">
        <f>I73/K73</f>
        <v>#REF!</v>
      </c>
    </row>
    <row r="74" spans="1:16" ht="26.1" customHeight="1">
      <c r="A74" s="3">
        <v>1</v>
      </c>
      <c r="B74" s="501" t="s">
        <v>18</v>
      </c>
      <c r="C74" s="502"/>
      <c r="D74" s="502"/>
      <c r="E74" s="503"/>
      <c r="F74" s="127"/>
      <c r="G74" s="135"/>
      <c r="H74" s="136"/>
      <c r="I74" s="137" t="e">
        <f>I52+I54+I55+I71+I73</f>
        <v>#REF!</v>
      </c>
      <c r="J74" s="138"/>
      <c r="K74" s="139"/>
      <c r="L74" s="140"/>
      <c r="M74" s="139"/>
      <c r="N74" s="139"/>
      <c r="O74" s="138"/>
      <c r="P74" s="141"/>
    </row>
    <row r="75" spans="1:16" ht="26.1" customHeight="1">
      <c r="A75" s="3">
        <v>1</v>
      </c>
      <c r="B75" s="504" t="s">
        <v>133</v>
      </c>
      <c r="C75" s="505"/>
      <c r="D75" s="505"/>
      <c r="E75" s="505"/>
      <c r="F75" s="497">
        <v>1</v>
      </c>
      <c r="G75" s="499" t="s">
        <v>15</v>
      </c>
      <c r="H75" s="489"/>
      <c r="I75" s="132"/>
      <c r="J75" s="142" t="str">
        <f>" ☞부가가치세 : (공급가액)의 "&amp;(M76*100)&amp;"%"</f>
        <v xml:space="preserve"> ☞부가가치세 : (공급가액)의 10%</v>
      </c>
      <c r="K75" s="9"/>
      <c r="L75" s="143"/>
      <c r="M75" s="9"/>
      <c r="N75" s="9"/>
      <c r="O75" s="144"/>
      <c r="P75" s="145"/>
    </row>
    <row r="76" spans="1:16" ht="26.1" customHeight="1">
      <c r="A76" s="3">
        <v>1</v>
      </c>
      <c r="B76" s="506"/>
      <c r="C76" s="507"/>
      <c r="D76" s="507"/>
      <c r="E76" s="507"/>
      <c r="F76" s="498"/>
      <c r="G76" s="500"/>
      <c r="H76" s="490"/>
      <c r="I76" s="129" t="e">
        <f>O76</f>
        <v>#REF!</v>
      </c>
      <c r="J76" s="146"/>
      <c r="K76" s="79" t="e">
        <f>I74</f>
        <v>#REF!</v>
      </c>
      <c r="L76" s="80" t="s">
        <v>124</v>
      </c>
      <c r="M76" s="147">
        <v>0.1</v>
      </c>
      <c r="N76" s="82" t="s">
        <v>125</v>
      </c>
      <c r="O76" s="148" t="e">
        <f>INT(K76*M76)</f>
        <v>#REF!</v>
      </c>
      <c r="P76" s="84" t="e">
        <f>I76/K76</f>
        <v>#REF!</v>
      </c>
    </row>
    <row r="77" spans="1:16" ht="26.1" customHeight="1">
      <c r="A77" s="3">
        <v>1</v>
      </c>
      <c r="B77" s="487" t="s">
        <v>134</v>
      </c>
      <c r="C77" s="488"/>
      <c r="D77" s="488"/>
      <c r="E77" s="488"/>
      <c r="F77" s="87"/>
      <c r="G77" s="40"/>
      <c r="H77" s="87"/>
      <c r="I77" s="149" t="e">
        <f>I74+I76</f>
        <v>#REF!</v>
      </c>
      <c r="J77" s="150"/>
      <c r="K77" s="151"/>
      <c r="L77" s="151"/>
      <c r="M77" s="151"/>
      <c r="N77" s="151"/>
      <c r="O77" s="151"/>
      <c r="P77" s="152"/>
    </row>
    <row r="78" spans="1:16" ht="26.1" customHeight="1">
      <c r="A78" s="3">
        <v>1</v>
      </c>
      <c r="B78" s="487" t="s">
        <v>135</v>
      </c>
      <c r="C78" s="488"/>
      <c r="D78" s="488"/>
      <c r="E78" s="488"/>
      <c r="F78" s="87"/>
      <c r="G78" s="40"/>
      <c r="H78" s="87"/>
      <c r="I78" s="149" t="e">
        <f>ROUNDDOWN(I77,-3)</f>
        <v>#REF!</v>
      </c>
      <c r="J78" s="153" t="s">
        <v>136</v>
      </c>
      <c r="K78" s="151"/>
      <c r="L78" s="151"/>
      <c r="M78" s="151"/>
      <c r="N78" s="151"/>
      <c r="O78" s="151"/>
      <c r="P78" s="152"/>
    </row>
  </sheetData>
  <autoFilter ref="A1:P78">
    <filterColumn colId="0">
      <filters>
        <filter val="1"/>
      </filters>
    </filterColumn>
    <filterColumn colId="7" showButton="0"/>
    <filterColumn colId="9" showButton="0"/>
    <filterColumn colId="11" showButton="0"/>
    <filterColumn colId="13" showButton="0"/>
  </autoFilter>
  <mergeCells count="83">
    <mergeCell ref="B3:P3"/>
    <mergeCell ref="B1:B2"/>
    <mergeCell ref="C1:C2"/>
    <mergeCell ref="D1:D2"/>
    <mergeCell ref="E1:E2"/>
    <mergeCell ref="F1:F2"/>
    <mergeCell ref="G1:G2"/>
    <mergeCell ref="H1:I1"/>
    <mergeCell ref="J1:K1"/>
    <mergeCell ref="L1:M1"/>
    <mergeCell ref="N1:O1"/>
    <mergeCell ref="P1:P2"/>
    <mergeCell ref="B4:E4"/>
    <mergeCell ref="B5:B14"/>
    <mergeCell ref="C5:C8"/>
    <mergeCell ref="D5:D8"/>
    <mergeCell ref="C9:C10"/>
    <mergeCell ref="D9:D10"/>
    <mergeCell ref="C11:C12"/>
    <mergeCell ref="D11:D12"/>
    <mergeCell ref="C13:C14"/>
    <mergeCell ref="D13:D14"/>
    <mergeCell ref="B15:B22"/>
    <mergeCell ref="C15:C18"/>
    <mergeCell ref="D15:D18"/>
    <mergeCell ref="C19:C20"/>
    <mergeCell ref="D19:D20"/>
    <mergeCell ref="C21:C22"/>
    <mergeCell ref="D21:D22"/>
    <mergeCell ref="B23:B30"/>
    <mergeCell ref="C23:C26"/>
    <mergeCell ref="D23:D26"/>
    <mergeCell ref="C27:C28"/>
    <mergeCell ref="D27:D28"/>
    <mergeCell ref="C29:C30"/>
    <mergeCell ref="D29:D30"/>
    <mergeCell ref="B31:B38"/>
    <mergeCell ref="C31:C34"/>
    <mergeCell ref="D31:D34"/>
    <mergeCell ref="C35:C36"/>
    <mergeCell ref="D35:D36"/>
    <mergeCell ref="C37:C38"/>
    <mergeCell ref="D37:D38"/>
    <mergeCell ref="B47:E47"/>
    <mergeCell ref="B48:E48"/>
    <mergeCell ref="B49:E49"/>
    <mergeCell ref="B39:B46"/>
    <mergeCell ref="C39:C42"/>
    <mergeCell ref="D39:D42"/>
    <mergeCell ref="C43:C44"/>
    <mergeCell ref="D43:D44"/>
    <mergeCell ref="C45:C46"/>
    <mergeCell ref="D45:D46"/>
    <mergeCell ref="B62:E63"/>
    <mergeCell ref="B50:E50"/>
    <mergeCell ref="B51:E51"/>
    <mergeCell ref="B52:E52"/>
    <mergeCell ref="B53:E54"/>
    <mergeCell ref="H53:H54"/>
    <mergeCell ref="B55:E55"/>
    <mergeCell ref="B56:E57"/>
    <mergeCell ref="B58:E59"/>
    <mergeCell ref="B60:E61"/>
    <mergeCell ref="F53:F54"/>
    <mergeCell ref="G53:G54"/>
    <mergeCell ref="B64:E65"/>
    <mergeCell ref="B66:E67"/>
    <mergeCell ref="B68:E69"/>
    <mergeCell ref="B70:E71"/>
    <mergeCell ref="F70:F71"/>
    <mergeCell ref="B78:E78"/>
    <mergeCell ref="H70:H71"/>
    <mergeCell ref="B72:E73"/>
    <mergeCell ref="F72:F73"/>
    <mergeCell ref="G72:G73"/>
    <mergeCell ref="H72:H73"/>
    <mergeCell ref="B74:E74"/>
    <mergeCell ref="G70:G71"/>
    <mergeCell ref="B75:E76"/>
    <mergeCell ref="F75:F76"/>
    <mergeCell ref="G75:G76"/>
    <mergeCell ref="H75:H76"/>
    <mergeCell ref="B77:E77"/>
  </mergeCells>
  <phoneticPr fontId="2" type="noConversion"/>
  <pageMargins left="0.7" right="0.7" top="0.75" bottom="0.75" header="0.3" footer="0.3"/>
  <pageSetup paperSize="9" scale="4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7</vt:i4>
      </vt:variant>
      <vt:variant>
        <vt:lpstr>이름이 지정된 범위</vt:lpstr>
      </vt:variant>
      <vt:variant>
        <vt:i4>6</vt:i4>
      </vt:variant>
    </vt:vector>
  </HeadingPairs>
  <TitlesOfParts>
    <vt:vector size="13" baseType="lpstr">
      <vt:lpstr>갑지.표지</vt:lpstr>
      <vt:lpstr>위치도</vt:lpstr>
      <vt:lpstr>설계설명서</vt:lpstr>
      <vt:lpstr>원가계산서</vt:lpstr>
      <vt:lpstr>내역서총괄표</vt:lpstr>
      <vt:lpstr>내역서</vt:lpstr>
      <vt:lpstr>내역서2</vt:lpstr>
      <vt:lpstr>내역서!Print_Area</vt:lpstr>
      <vt:lpstr>내역서2!Print_Area</vt:lpstr>
      <vt:lpstr>내역서총괄표!Print_Area</vt:lpstr>
      <vt:lpstr>설계설명서!Print_Area</vt:lpstr>
      <vt:lpstr>원가계산서!Print_Area</vt:lpstr>
      <vt:lpstr>위치도!Print_Area</vt:lpstr>
    </vt:vector>
  </TitlesOfParts>
  <Company>Extra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XPuser</dc:creator>
  <cp:lastModifiedBy>경영정보팀</cp:lastModifiedBy>
  <cp:lastPrinted>2022-01-17T06:21:57Z</cp:lastPrinted>
  <dcterms:created xsi:type="dcterms:W3CDTF">2012-03-07T02:46:43Z</dcterms:created>
  <dcterms:modified xsi:type="dcterms:W3CDTF">2022-02-08T00:41:39Z</dcterms:modified>
</cp:coreProperties>
</file>