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경영정보팀\Desktop\도로시설팀\공사\2022년\발주\상화북로(월촌고가교~제림아파트) 등 10개소 노면표시 도색공사\"/>
    </mc:Choice>
  </mc:AlternateContent>
  <bookViews>
    <workbookView xWindow="240" yWindow="45" windowWidth="14955" windowHeight="7320" tabRatio="886"/>
  </bookViews>
  <sheets>
    <sheet name="갑지.표지" sheetId="17" r:id="rId1"/>
    <sheet name="위치도" sheetId="73" r:id="rId2"/>
    <sheet name="설계설명서" sheetId="72" r:id="rId3"/>
    <sheet name="원가계산서" sheetId="70" r:id="rId4"/>
    <sheet name="내역서총괄표" sheetId="69" r:id="rId5"/>
    <sheet name="내역서" sheetId="74" r:id="rId6"/>
    <sheet name="내역서2" sheetId="71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6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5">내역서!$B$1:$Q$18</definedName>
    <definedName name="_xlnm.Print_Area" localSheetId="6">내역서2!$B$1:$P$78</definedName>
    <definedName name="_xlnm.Print_Area" localSheetId="4">내역서총괄표!$A$1:$J$25</definedName>
    <definedName name="_xlnm.Print_Area" localSheetId="2">설계설명서!$A$1:$AC$34</definedName>
    <definedName name="_xlnm.Print_Area" localSheetId="3">원가계산서!$A$1:$I$34</definedName>
    <definedName name="_xlnm.Print_Area" localSheetId="1">위치도!$A$1:$AO$230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52511"/>
</workbook>
</file>

<file path=xl/calcChain.xml><?xml version="1.0" encoding="utf-8"?>
<calcChain xmlns="http://schemas.openxmlformats.org/spreadsheetml/2006/main">
  <c r="I18" i="74" l="1"/>
  <c r="O33" i="70" l="1"/>
  <c r="N34" i="70"/>
  <c r="I6" i="69" l="1"/>
  <c r="H6" i="69"/>
  <c r="G6" i="69"/>
  <c r="C3" i="17" l="1"/>
  <c r="C7" i="17"/>
  <c r="C4" i="74" s="1"/>
  <c r="H4" i="72" l="1"/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O12" i="71"/>
  <c r="O26" i="71"/>
  <c r="H5" i="71"/>
  <c r="H6" i="71"/>
  <c r="K12" i="71"/>
  <c r="I12" i="71" s="1"/>
  <c r="H10" i="71"/>
  <c r="I50" i="71"/>
  <c r="I51" i="71"/>
  <c r="H11" i="71"/>
  <c r="K22" i="71"/>
  <c r="I22" i="71" s="1"/>
  <c r="O13" i="71"/>
  <c r="I13" i="71" s="1"/>
  <c r="K14" i="71"/>
  <c r="I14" i="71" s="1"/>
  <c r="O25" i="71"/>
  <c r="K26" i="71"/>
  <c r="I26" i="71" s="1"/>
  <c r="K21" i="71"/>
  <c r="I21" i="71" s="1"/>
  <c r="I25" i="71" l="1"/>
  <c r="F6" i="69" l="1"/>
  <c r="F45" i="71" l="1"/>
  <c r="G8" i="74"/>
  <c r="F46" i="71"/>
  <c r="F44" i="71"/>
  <c r="F32" i="71"/>
  <c r="F43" i="71"/>
  <c r="F30" i="71"/>
  <c r="F39" i="71"/>
  <c r="F37" i="71"/>
  <c r="F38" i="71"/>
  <c r="F28" i="71"/>
  <c r="F27" i="71"/>
  <c r="F36" i="71"/>
  <c r="F24" i="71"/>
  <c r="F35" i="71"/>
  <c r="F23" i="71"/>
  <c r="F31" i="71"/>
  <c r="F40" i="71"/>
  <c r="F29" i="71"/>
  <c r="G10" i="74"/>
  <c r="G9" i="74"/>
  <c r="G6" i="74"/>
  <c r="G7" i="74"/>
  <c r="F7" i="71" l="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40" i="71"/>
  <c r="K40" i="71"/>
  <c r="O38" i="71"/>
  <c r="M38" i="71"/>
  <c r="K38" i="71"/>
  <c r="O43" i="71"/>
  <c r="M43" i="71"/>
  <c r="K43" i="71"/>
  <c r="M44" i="71"/>
  <c r="O44" i="71"/>
  <c r="K44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5" i="71" l="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44" i="71"/>
  <c r="I36" i="71"/>
  <c r="F16" i="71"/>
  <c r="I31" i="71"/>
  <c r="I37" i="71"/>
  <c r="F19" i="71"/>
  <c r="F20" i="71"/>
  <c r="I27" i="71"/>
  <c r="I46" i="71"/>
  <c r="I43" i="71"/>
  <c r="I40" i="71"/>
  <c r="I23" i="71"/>
  <c r="I45" i="71"/>
  <c r="I35" i="71"/>
  <c r="I28" i="71"/>
  <c r="I24" i="71"/>
  <c r="I38" i="71"/>
  <c r="I32" i="71"/>
  <c r="I11" i="71"/>
  <c r="I5" i="71" l="1"/>
  <c r="I6" i="71"/>
  <c r="I9" i="71"/>
  <c r="I7" i="71"/>
  <c r="I8" i="71"/>
  <c r="I10" i="71"/>
  <c r="I47" i="71"/>
  <c r="B3" i="71" l="1"/>
  <c r="L15" i="71" l="1"/>
  <c r="M15" i="71" s="1"/>
  <c r="L19" i="71"/>
  <c r="M19" i="71" s="1"/>
  <c r="J15" i="71" l="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I15" i="74" l="1"/>
  <c r="I11" i="74"/>
  <c r="K48" i="71"/>
  <c r="K52" i="71" s="1"/>
  <c r="M18" i="71"/>
  <c r="M16" i="71"/>
  <c r="M17" i="71"/>
  <c r="N19" i="71"/>
  <c r="N15" i="71"/>
  <c r="M20" i="71"/>
  <c r="I14" i="74" l="1"/>
  <c r="I13" i="74"/>
  <c r="H5" i="69"/>
  <c r="I16" i="74"/>
  <c r="I12" i="74"/>
  <c r="I6" i="74"/>
  <c r="I10" i="74"/>
  <c r="I8" i="74"/>
  <c r="G5" i="69"/>
  <c r="G4" i="69" s="1"/>
  <c r="I7" i="74"/>
  <c r="K54" i="7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I9" i="74"/>
  <c r="F8" i="69" l="1"/>
  <c r="F10" i="69" s="1"/>
  <c r="G8" i="70"/>
  <c r="H4" i="69"/>
  <c r="K57" i="7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G4" i="70" l="1"/>
  <c r="F9" i="69"/>
  <c r="F17" i="69"/>
  <c r="K67" i="71"/>
  <c r="O67" i="71" s="1"/>
  <c r="I67" i="71" s="1"/>
  <c r="K69" i="71"/>
  <c r="O69" i="71" s="1"/>
  <c r="I69" i="71" s="1"/>
  <c r="P69" i="71" s="1"/>
  <c r="O48" i="71"/>
  <c r="I5" i="69" l="1"/>
  <c r="I4" i="69" s="1"/>
  <c r="I55" i="71"/>
  <c r="O52" i="71"/>
  <c r="I52" i="71" s="1"/>
  <c r="I48" i="71"/>
  <c r="F5" i="69" l="1"/>
  <c r="K71" i="7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  <c r="G11" i="70" l="1"/>
  <c r="G7" i="70" l="1"/>
  <c r="G20" i="70" l="1"/>
  <c r="F4" i="69"/>
  <c r="F16" i="69" l="1"/>
  <c r="G9" i="70"/>
  <c r="G10" i="70" s="1"/>
  <c r="G13" i="70" s="1"/>
  <c r="G12" i="70" l="1"/>
  <c r="G23" i="70"/>
  <c r="C45" i="17" l="1"/>
  <c r="O34" i="70"/>
  <c r="O35" i="70" s="1"/>
</calcChain>
</file>

<file path=xl/sharedStrings.xml><?xml version="1.0" encoding="utf-8"?>
<sst xmlns="http://schemas.openxmlformats.org/spreadsheetml/2006/main" count="570" uniqueCount="283">
  <si>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</si>
  <si>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</si>
  <si>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</si>
  <si>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</si>
  <si>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</si>
  <si>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</si>
  <si>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</si>
  <si>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</si>
  <si>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</si>
  <si>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</si>
  <si>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</si>
  <si>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</si>
  <si>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</si>
  <si>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</si>
  <si>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</si>
  <si>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</si>
  <si>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</si>
  <si>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</si>
  <si>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</si>
  <si>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</si>
  <si>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</si>
  <si>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</si>
  <si>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</si>
  <si>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</si>
  <si>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</si>
  <si>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</si>
  <si>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</si>
  <si>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</si>
  <si>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</si>
  <si>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</si>
  <si>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</si>
  <si>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</si>
  <si>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</si>
  <si>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</si>
  <si>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</si>
  <si>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</si>
  <si>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</si>
  <si>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</si>
  <si>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</si>
  <si>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</si>
  <si>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</si>
  <si>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</si>
  <si>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</si>
  <si>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</si>
  <si>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</si>
  <si>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</si>
  <si>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</si>
  <si>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</si>
  <si>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</si>
  <si>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</si>
  <si>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</si>
  <si>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</si>
  <si>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</si>
  <si>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</si>
  <si>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</si>
  <si>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</si>
  <si>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</si>
  <si>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</si>
  <si>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</si>
  <si>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</si>
  <si>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</si>
  <si>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</si>
  <si>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</si>
  <si>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</si>
  <si>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</si>
  <si>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</si>
  <si>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</si>
  <si>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</si>
  <si>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</si>
  <si>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</si>
  <si>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</si>
  <si>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</si>
  <si>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</si>
  <si>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</si>
  <si>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</si>
  <si>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</si>
  <si>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</si>
  <si>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</si>
  <si>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</si>
  <si>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</si>
  <si>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</si>
  <si>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</si>
  <si>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</si>
  <si>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</si>
  <si>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</si>
  <si>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</si>
  <si>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</si>
  <si>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</si>
  <si>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</si>
  <si>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</si>
  <si>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</si>
  <si>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</si>
  <si>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</si>
  <si>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</si>
  <si>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</si>
  <si>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</si>
  <si>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</si>
  <si>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</si>
  <si>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</si>
  <si>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</si>
  <si>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</si>
  <si>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</si>
  <si>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</si>
  <si>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</si>
  <si>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</si>
  <si>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</si>
  <si>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</si>
  <si>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</si>
  <si>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</si>
  <si>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</si>
  <si>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</si>
  <si>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</si>
  <si>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</si>
  <si>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</si>
  <si>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</si>
  <si>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</si>
  <si>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</si>
  <si>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</si>
  <si>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</si>
  <si>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</si>
  <si>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</si>
  <si>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</si>
  <si>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</si>
  <si>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</si>
  <si>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4" type="noConversion"/>
  </si>
  <si>
    <t>=</t>
    <phoneticPr fontId="44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</si>
  <si>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</si>
  <si>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</si>
  <si>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</si>
  <si>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</si>
  <si>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</si>
  <si>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</si>
  <si>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</si>
  <si>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</si>
  <si>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</si>
  <si>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</si>
  <si>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</si>
  <si>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착 공 일 로 부 터</t>
    <phoneticPr fontId="2" type="noConversion"/>
  </si>
  <si>
    <t>수량</t>
    <phoneticPr fontId="2" type="noConversion"/>
  </si>
  <si>
    <t>처
장</t>
    <phoneticPr fontId="2" type="noConversion"/>
  </si>
  <si>
    <t>팀
장</t>
    <phoneticPr fontId="2" type="noConversion"/>
  </si>
  <si>
    <t>심
사
자</t>
    <phoneticPr fontId="2" type="noConversion"/>
  </si>
  <si>
    <t>설
계
자</t>
    <phoneticPr fontId="2" type="noConversion"/>
  </si>
  <si>
    <t>위치도</t>
    <phoneticPr fontId="2" type="noConversion"/>
  </si>
  <si>
    <t>공종</t>
    <phoneticPr fontId="2" type="noConversion"/>
  </si>
  <si>
    <t>설계설명서</t>
    <phoneticPr fontId="2" type="noConversion"/>
  </si>
  <si>
    <t>1.</t>
    <phoneticPr fontId="2" type="noConversion"/>
  </si>
  <si>
    <t>공사명</t>
    <phoneticPr fontId="2" type="noConversion"/>
  </si>
  <si>
    <t>2.</t>
    <phoneticPr fontId="2" type="noConversion"/>
  </si>
  <si>
    <t>위치</t>
    <phoneticPr fontId="2" type="noConversion"/>
  </si>
  <si>
    <t>3.</t>
    <phoneticPr fontId="2" type="noConversion"/>
  </si>
  <si>
    <t>목적</t>
    <phoneticPr fontId="2" type="noConversion"/>
  </si>
  <si>
    <t>4.</t>
    <phoneticPr fontId="2" type="noConversion"/>
  </si>
  <si>
    <t>공사개요</t>
    <phoneticPr fontId="2" type="noConversion"/>
  </si>
  <si>
    <t>5.</t>
    <phoneticPr fontId="2" type="noConversion"/>
  </si>
  <si>
    <t>공사기간</t>
    <phoneticPr fontId="2" type="noConversion"/>
  </si>
  <si>
    <t>:</t>
    <phoneticPr fontId="2" type="noConversion"/>
  </si>
  <si>
    <t>○</t>
    <phoneticPr fontId="2" type="noConversion"/>
  </si>
  <si>
    <t>도색공</t>
    <phoneticPr fontId="2" type="noConversion"/>
  </si>
  <si>
    <t>부대공</t>
    <phoneticPr fontId="2" type="noConversion"/>
  </si>
  <si>
    <t>현장조사/작업준비</t>
    <phoneticPr fontId="2" type="noConversion"/>
  </si>
  <si>
    <t>6.</t>
    <phoneticPr fontId="2" type="noConversion"/>
  </si>
  <si>
    <t>예정공정표</t>
    <phoneticPr fontId="2" type="noConversion"/>
  </si>
  <si>
    <t>준공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</si>
  <si>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</si>
  <si>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</si>
  <si>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</si>
  <si>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</si>
  <si>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</si>
  <si>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</si>
  <si>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</si>
  <si>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</si>
  <si>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</si>
  <si>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</si>
  <si>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</si>
  <si>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</si>
  <si>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</si>
  <si>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</si>
  <si>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</si>
  <si>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</si>
  <si>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</si>
  <si>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</si>
  <si>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</si>
  <si>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</si>
  <si>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</si>
  <si>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</si>
  <si>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8" type="noConversion"/>
  </si>
  <si>
    <t>경비</t>
    <phoneticPr fontId="38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</si>
  <si>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</si>
  <si>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</si>
  <si>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</si>
  <si>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8" type="noConversion"/>
  </si>
  <si>
    <t>금액</t>
    <phoneticPr fontId="38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</si>
  <si>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</si>
  <si>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</si>
  <si>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</si>
  <si>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</si>
  <si>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</si>
  <si>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</si>
  <si>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</si>
  <si>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</si>
  <si>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</si>
  <si>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</si>
  <si>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</si>
  <si>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</si>
  <si>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</si>
  <si>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</si>
  <si>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</si>
  <si>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</si>
  <si>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</si>
  <si>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</si>
  <si>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</si>
  <si>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</si>
  <si>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</si>
  <si>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</si>
  <si>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</si>
  <si>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</si>
  <si>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</si>
  <si>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</si>
  <si>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</si>
  <si>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</si>
  <si>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</si>
  <si>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</si>
  <si>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</si>
  <si>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</si>
  <si>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</si>
  <si>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8" type="noConversion"/>
  </si>
  <si>
    <t>노무비</t>
    <phoneticPr fontId="38" type="noConversion"/>
  </si>
  <si>
    <t>○ 공사개요 :</t>
    <phoneticPr fontId="2" type="noConversion"/>
  </si>
  <si>
    <t>▣</t>
    <phoneticPr fontId="2" type="noConversion"/>
  </si>
  <si>
    <t>노면표시 도색 및 제거</t>
    <phoneticPr fontId="2" type="noConversion"/>
  </si>
  <si>
    <t>인쇄본</t>
    <phoneticPr fontId="2" type="noConversion"/>
  </si>
  <si>
    <t>P3-R4</t>
    <phoneticPr fontId="2" type="noConversion"/>
  </si>
  <si>
    <t>m</t>
    <phoneticPr fontId="2" type="noConversion"/>
  </si>
  <si>
    <t>신설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</si>
  <si>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</si>
  <si>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</si>
  <si>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</si>
  <si>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</si>
  <si>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재도색</t>
    <phoneticPr fontId="2" type="noConversion"/>
  </si>
  <si>
    <t>( B ) × 0.0370</t>
    <phoneticPr fontId="2" type="noConversion"/>
  </si>
  <si>
    <t>( 9 ) × 0.1152</t>
    <phoneticPr fontId="2" type="noConversion"/>
  </si>
  <si>
    <t>10일</t>
    <phoneticPr fontId="2" type="noConversion"/>
  </si>
  <si>
    <t>○</t>
    <phoneticPr fontId="2" type="noConversion"/>
  </si>
  <si>
    <t>상기 구간에 노면표시 도색공사를 시행하여 교통사고를 예방하고자 합니다.</t>
    <phoneticPr fontId="2" type="noConversion"/>
  </si>
  <si>
    <t>( 4 ) × 0.138</t>
    <phoneticPr fontId="2" type="noConversion"/>
  </si>
  <si>
    <t>( B ) × 0.0101</t>
    <phoneticPr fontId="2" type="noConversion"/>
  </si>
  <si>
    <t>( A + B ) × 0.083</t>
    <phoneticPr fontId="2" type="noConversion"/>
  </si>
  <si>
    <t>1. 상화북로(월촌고가교~제림아파트)</t>
    <phoneticPr fontId="2" type="noConversion"/>
  </si>
  <si>
    <t>2022년도</t>
    <phoneticPr fontId="2" type="noConversion"/>
  </si>
  <si>
    <t>퇴직공제부금비</t>
    <phoneticPr fontId="2" type="noConversion"/>
  </si>
  <si>
    <t>%</t>
    <phoneticPr fontId="2" type="noConversion"/>
  </si>
  <si>
    <t>환경보전비</t>
    <phoneticPr fontId="2" type="noConversion"/>
  </si>
  <si>
    <t>%</t>
    <phoneticPr fontId="2" type="noConversion"/>
  </si>
  <si>
    <t>( 4 ) × 0.023</t>
    <phoneticPr fontId="2" type="noConversion"/>
  </si>
  <si>
    <t>( 4 ) × 0.03495</t>
    <phoneticPr fontId="2" type="noConversion"/>
  </si>
  <si>
    <t>상화북로(월촌고가교~제림아파트) 등 10개소 노면표시 도색공사</t>
    <phoneticPr fontId="2" type="noConversion"/>
  </si>
  <si>
    <t>2022년  1월 설계</t>
    <phoneticPr fontId="2" type="noConversion"/>
  </si>
  <si>
    <t>30일</t>
    <phoneticPr fontId="2" type="noConversion"/>
  </si>
  <si>
    <t>20일</t>
    <phoneticPr fontId="2" type="noConversion"/>
  </si>
  <si>
    <t>3일</t>
    <phoneticPr fontId="2" type="noConversion"/>
  </si>
  <si>
    <t>-</t>
    <phoneticPr fontId="2" type="noConversion"/>
  </si>
  <si>
    <t>준비기간(공사신고) : 3일</t>
    <phoneticPr fontId="2" type="noConversion"/>
  </si>
  <si>
    <t>비작업일수 : 9일</t>
    <phoneticPr fontId="2" type="noConversion"/>
  </si>
  <si>
    <t>상화북로(월촌고가교~제림아파트) 등 10개소</t>
    <phoneticPr fontId="2" type="noConversion"/>
  </si>
  <si>
    <t>2. 성서동로(이마트성서점~성서초교)</t>
    <phoneticPr fontId="2" type="noConversion"/>
  </si>
  <si>
    <t>3. 호산동로(이마트물류센터~희성전자)</t>
    <phoneticPr fontId="2" type="noConversion"/>
  </si>
  <si>
    <t>4. 도원로(상화로~도원네거리)</t>
    <phoneticPr fontId="2" type="noConversion"/>
  </si>
  <si>
    <t>5. 각산푸르지오 1단지 남편</t>
    <phoneticPr fontId="2" type="noConversion"/>
  </si>
  <si>
    <t>6. 상화로(LH대구경북본부~상인체육공원)</t>
    <phoneticPr fontId="2" type="noConversion"/>
  </si>
  <si>
    <t>7. 상화로(수목원삼거리 동편)</t>
    <phoneticPr fontId="2" type="noConversion"/>
  </si>
  <si>
    <t>8. 율하서로(금호강변로~e편한세상세계육상선수촌1단지아파트 정문)</t>
    <phoneticPr fontId="2" type="noConversion"/>
  </si>
  <si>
    <t>9. 아양로(팔공신협~파티마삼거리)</t>
    <phoneticPr fontId="2" type="noConversion"/>
  </si>
  <si>
    <t>10. 성서공단북로(희성네거리~삼성전자대구물류센터 앞 교차로)</t>
    <phoneticPr fontId="2" type="noConversion"/>
  </si>
  <si>
    <t xml:space="preserve">                                               횡단보도 L=12,373m, 문자기호 L=6,835m</t>
    <phoneticPr fontId="2" type="noConversion"/>
  </si>
  <si>
    <t>융착성 도료 황색 (P3-R4) 재도색 : 실선 L=5,730m, 파선 L=3,201m</t>
    <phoneticPr fontId="2" type="noConversion"/>
  </si>
  <si>
    <t>융착성 도료 백색 (P3-R5) 재도색 : 실선 L=1,173m, 파선 L=8,892m,</t>
    <phoneticPr fontId="2" type="noConversion"/>
  </si>
  <si>
    <t xml:space="preserve">                                    횡단보도 L=12,373m, 문자기호 L=6,835m</t>
    <phoneticPr fontId="2" type="noConversion"/>
  </si>
  <si>
    <t>작업일수 : 31일</t>
    <phoneticPr fontId="2" type="noConversion"/>
  </si>
  <si>
    <t>43일</t>
    <phoneticPr fontId="2" type="noConversion"/>
  </si>
  <si>
    <t>( A+4+6 ) × 0.008</t>
    <phoneticPr fontId="2" type="noConversion"/>
  </si>
  <si>
    <t>착공일로부터 43일간으로 한다.</t>
    <phoneticPr fontId="2" type="noConversion"/>
  </si>
  <si>
    <t>융착성 도료 백색 (P3-R5) 재도색 : 실선 L=1,173m, 파선 L=8,992m,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</si>
</sst>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3" formatCode="\ \ @"/>
    <numFmt numFmtId="194" formatCode="&quot;₩&quot;#,##0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</numFmts>
  <fonts count="83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2"/>
      <color indexed="8"/>
      <name val="HY울릉도M"/>
      <family val="1"/>
      <charset val="129"/>
    </font>
    <font>
      <sz val="24"/>
      <color indexed="8"/>
      <name val="HY울릉도M"/>
      <family val="1"/>
      <charset val="129"/>
    </font>
    <font>
      <sz val="1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u/>
      <sz val="2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36"/>
      <color indexed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b/>
      <u/>
      <sz val="14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u/>
      <sz val="18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3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9" fontId="1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</cellStyleXfs>
  <cellXfs count="573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2" fillId="0" borderId="40" xfId="0" applyFont="1" applyBorder="1" applyAlignment="1">
      <alignment horizontal="center" vertical="center"/>
    </xf>
    <xf numFmtId="186" fontId="42" fillId="0" borderId="40" xfId="0" applyNumberFormat="1" applyFont="1" applyBorder="1" applyAlignment="1">
      <alignment horizontal="center" vertical="center" shrinkToFit="1"/>
    </xf>
    <xf numFmtId="41" fontId="42" fillId="0" borderId="40" xfId="0" applyNumberFormat="1" applyFont="1" applyBorder="1" applyAlignment="1">
      <alignment horizontal="right" vertical="center" shrinkToFit="1"/>
    </xf>
    <xf numFmtId="41" fontId="28" fillId="0" borderId="40" xfId="0" applyNumberFormat="1" applyFont="1" applyBorder="1" applyAlignment="1">
      <alignment horizontal="right" vertical="center" shrinkToFit="1"/>
    </xf>
    <xf numFmtId="0" fontId="41" fillId="0" borderId="41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183" fontId="24" fillId="0" borderId="35" xfId="0" applyNumberFormat="1" applyFont="1" applyBorder="1" applyAlignment="1">
      <alignment horizontal="right" vertical="center"/>
    </xf>
    <xf numFmtId="183" fontId="24" fillId="3" borderId="35" xfId="25" applyNumberFormat="1" applyFont="1" applyFill="1" applyBorder="1" applyAlignment="1">
      <alignment horizontal="right" vertical="center"/>
    </xf>
    <xf numFmtId="41" fontId="24" fillId="0" borderId="35" xfId="0" applyNumberFormat="1" applyFont="1" applyBorder="1" applyAlignment="1">
      <alignment horizontal="right" vertical="center"/>
    </xf>
    <xf numFmtId="3" fontId="24" fillId="0" borderId="35" xfId="0" applyNumberFormat="1" applyFont="1" applyFill="1" applyBorder="1" applyAlignment="1">
      <alignment vertical="center"/>
    </xf>
    <xf numFmtId="41" fontId="24" fillId="0" borderId="35" xfId="0" applyNumberFormat="1" applyFont="1" applyBorder="1" applyAlignment="1">
      <alignment vertical="center"/>
    </xf>
    <xf numFmtId="203" fontId="24" fillId="0" borderId="36" xfId="0" applyNumberFormat="1" applyFont="1" applyBorder="1" applyAlignment="1">
      <alignment horizontal="center" vertical="center" wrapText="1" shrinkToFit="1"/>
    </xf>
    <xf numFmtId="0" fontId="24" fillId="0" borderId="38" xfId="0" applyFont="1" applyBorder="1" applyAlignment="1">
      <alignment horizontal="center" vertical="center"/>
    </xf>
    <xf numFmtId="183" fontId="24" fillId="0" borderId="38" xfId="0" applyNumberFormat="1" applyFont="1" applyBorder="1" applyAlignment="1">
      <alignment horizontal="right" vertical="center"/>
    </xf>
    <xf numFmtId="183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203" fontId="24" fillId="0" borderId="39" xfId="0" applyNumberFormat="1" applyFont="1" applyBorder="1" applyAlignment="1">
      <alignment horizontal="center" vertical="center" wrapText="1" shrinkToFit="1"/>
    </xf>
    <xf numFmtId="0" fontId="24" fillId="0" borderId="3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/>
    </xf>
    <xf numFmtId="183" fontId="24" fillId="0" borderId="40" xfId="0" applyNumberFormat="1" applyFont="1" applyBorder="1" applyAlignment="1">
      <alignment horizontal="right" vertical="center"/>
    </xf>
    <xf numFmtId="183" fontId="24" fillId="3" borderId="40" xfId="25" applyNumberFormat="1" applyFont="1" applyFill="1" applyBorder="1" applyAlignment="1">
      <alignment horizontal="right" vertical="center"/>
    </xf>
    <xf numFmtId="41" fontId="24" fillId="0" borderId="40" xfId="0" applyNumberFormat="1" applyFont="1" applyBorder="1" applyAlignment="1">
      <alignment horizontal="right" vertical="center"/>
    </xf>
    <xf numFmtId="41" fontId="24" fillId="0" borderId="40" xfId="0" applyNumberFormat="1" applyFont="1" applyBorder="1" applyAlignment="1">
      <alignment vertical="center"/>
    </xf>
    <xf numFmtId="203" fontId="24" fillId="0" borderId="41" xfId="0" applyNumberFormat="1" applyFont="1" applyBorder="1" applyAlignment="1">
      <alignment horizontal="center" vertical="center" wrapText="1" shrinkToFit="1"/>
    </xf>
    <xf numFmtId="183" fontId="24" fillId="0" borderId="56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3" fontId="24" fillId="0" borderId="40" xfId="0" applyNumberFormat="1" applyFont="1" applyFill="1" applyBorder="1" applyAlignment="1">
      <alignment vertical="center"/>
    </xf>
    <xf numFmtId="41" fontId="24" fillId="0" borderId="74" xfId="0" applyNumberFormat="1" applyFont="1" applyBorder="1" applyAlignment="1">
      <alignment horizontal="right" vertical="center"/>
    </xf>
    <xf numFmtId="41" fontId="24" fillId="0" borderId="75" xfId="0" applyNumberFormat="1" applyFont="1" applyBorder="1" applyAlignment="1">
      <alignment vertical="center"/>
    </xf>
    <xf numFmtId="41" fontId="24" fillId="0" borderId="76" xfId="0" applyNumberFormat="1" applyFont="1" applyBorder="1" applyAlignment="1">
      <alignment horizontal="right" vertical="center"/>
    </xf>
    <xf numFmtId="41" fontId="24" fillId="0" borderId="77" xfId="0" applyNumberFormat="1" applyFont="1" applyBorder="1" applyAlignment="1">
      <alignment vertical="center"/>
    </xf>
    <xf numFmtId="41" fontId="24" fillId="0" borderId="78" xfId="0" applyNumberFormat="1" applyFont="1" applyBorder="1" applyAlignment="1">
      <alignment horizontal="right" vertical="center"/>
    </xf>
    <xf numFmtId="3" fontId="24" fillId="0" borderId="64" xfId="0" applyNumberFormat="1" applyFont="1" applyFill="1" applyBorder="1" applyAlignment="1">
      <alignment vertical="center"/>
    </xf>
    <xf numFmtId="41" fontId="24" fillId="0" borderId="79" xfId="0" applyNumberFormat="1" applyFont="1" applyBorder="1" applyAlignment="1">
      <alignment vertical="center"/>
    </xf>
    <xf numFmtId="183" fontId="24" fillId="0" borderId="21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3" fontId="24" fillId="3" borderId="21" xfId="25" applyNumberFormat="1" applyFont="1" applyFill="1" applyBorder="1" applyAlignment="1">
      <alignment horizontal="right" vertical="center"/>
    </xf>
    <xf numFmtId="41" fontId="24" fillId="0" borderId="80" xfId="0" applyNumberFormat="1" applyFont="1" applyBorder="1" applyAlignment="1">
      <alignment horizontal="right" vertical="center"/>
    </xf>
    <xf numFmtId="3" fontId="24" fillId="0" borderId="21" xfId="0" applyNumberFormat="1" applyFont="1" applyFill="1" applyBorder="1" applyAlignment="1">
      <alignment vertical="center"/>
    </xf>
    <xf numFmtId="41" fontId="24" fillId="0" borderId="57" xfId="0" applyNumberFormat="1" applyFont="1" applyBorder="1" applyAlignment="1">
      <alignment vertical="center"/>
    </xf>
    <xf numFmtId="41" fontId="24" fillId="0" borderId="21" xfId="0" applyNumberFormat="1" applyFont="1" applyBorder="1" applyAlignment="1">
      <alignment vertical="center"/>
    </xf>
    <xf numFmtId="203" fontId="24" fillId="0" borderId="30" xfId="0" applyNumberFormat="1" applyFont="1" applyBorder="1" applyAlignment="1">
      <alignment horizontal="center" vertical="center" wrapText="1" shrinkToFit="1"/>
    </xf>
    <xf numFmtId="183" fontId="28" fillId="0" borderId="21" xfId="0" applyNumberFormat="1" applyFont="1" applyBorder="1" applyAlignment="1">
      <alignment horizontal="right" vertical="center"/>
    </xf>
    <xf numFmtId="0" fontId="28" fillId="0" borderId="21" xfId="0" applyFont="1" applyBorder="1" applyAlignment="1">
      <alignment horizontal="center" vertical="center"/>
    </xf>
    <xf numFmtId="183" fontId="28" fillId="3" borderId="21" xfId="25" applyNumberFormat="1" applyFont="1" applyFill="1" applyBorder="1" applyAlignment="1">
      <alignment horizontal="right" vertical="center"/>
    </xf>
    <xf numFmtId="41" fontId="28" fillId="0" borderId="80" xfId="0" applyNumberFormat="1" applyFont="1" applyBorder="1" applyAlignment="1">
      <alignment horizontal="right" vertical="center"/>
    </xf>
    <xf numFmtId="3" fontId="28" fillId="0" borderId="21" xfId="0" applyNumberFormat="1" applyFont="1" applyFill="1" applyBorder="1" applyAlignment="1">
      <alignment vertical="center"/>
    </xf>
    <xf numFmtId="41" fontId="28" fillId="0" borderId="21" xfId="0" applyNumberFormat="1" applyFont="1" applyBorder="1" applyAlignment="1">
      <alignment vertical="center"/>
    </xf>
    <xf numFmtId="203" fontId="28" fillId="0" borderId="30" xfId="0" applyNumberFormat="1" applyFont="1" applyBorder="1" applyAlignment="1">
      <alignment horizontal="center" vertical="center" wrapText="1" shrinkToFit="1"/>
    </xf>
    <xf numFmtId="183" fontId="24" fillId="0" borderId="23" xfId="0" applyNumberFormat="1" applyFont="1" applyBorder="1" applyAlignment="1">
      <alignment horizontal="right" vertical="center"/>
    </xf>
    <xf numFmtId="0" fontId="24" fillId="0" borderId="23" xfId="0" applyFont="1" applyBorder="1" applyAlignment="1">
      <alignment horizontal="center" vertical="center"/>
    </xf>
    <xf numFmtId="183" fontId="24" fillId="3" borderId="23" xfId="25" applyNumberFormat="1" applyFont="1" applyFill="1" applyBorder="1" applyAlignment="1">
      <alignment horizontal="right" vertical="center"/>
    </xf>
    <xf numFmtId="41" fontId="39" fillId="0" borderId="60" xfId="0" applyNumberFormat="1" applyFont="1" applyBorder="1" applyAlignment="1">
      <alignment horizontal="right" vertical="center"/>
    </xf>
    <xf numFmtId="192" fontId="24" fillId="0" borderId="81" xfId="0" applyNumberFormat="1" applyFont="1" applyBorder="1" applyAlignment="1">
      <alignment vertical="center"/>
    </xf>
    <xf numFmtId="41" fontId="39" fillId="0" borderId="16" xfId="0" applyNumberFormat="1" applyFont="1" applyBorder="1" applyAlignment="1">
      <alignment vertical="center"/>
    </xf>
    <xf numFmtId="41" fontId="28" fillId="0" borderId="16" xfId="0" applyNumberFormat="1" applyFont="1" applyBorder="1" applyAlignment="1">
      <alignment vertical="center"/>
    </xf>
    <xf numFmtId="41" fontId="39" fillId="0" borderId="60" xfId="0" applyNumberFormat="1" applyFont="1" applyBorder="1" applyAlignment="1">
      <alignment vertical="center"/>
    </xf>
    <xf numFmtId="41" fontId="39" fillId="0" borderId="17" xfId="0" applyNumberFormat="1" applyFont="1" applyBorder="1" applyAlignment="1">
      <alignment vertical="center"/>
    </xf>
    <xf numFmtId="192" fontId="24" fillId="0" borderId="35" xfId="0" applyNumberFormat="1" applyFont="1" applyBorder="1" applyAlignment="1">
      <alignment vertical="center"/>
    </xf>
    <xf numFmtId="41" fontId="24" fillId="0" borderId="36" xfId="0" applyNumberFormat="1" applyFont="1" applyBorder="1" applyAlignment="1">
      <alignment vertical="center"/>
    </xf>
    <xf numFmtId="41" fontId="39" fillId="0" borderId="80" xfId="0" applyNumberFormat="1" applyFont="1" applyBorder="1" applyAlignment="1">
      <alignment horizontal="right" vertical="center"/>
    </xf>
    <xf numFmtId="192" fontId="43" fillId="0" borderId="21" xfId="0" applyNumberFormat="1" applyFont="1" applyBorder="1" applyAlignment="1">
      <alignment vertical="center"/>
    </xf>
    <xf numFmtId="41" fontId="39" fillId="0" borderId="21" xfId="0" applyNumberFormat="1" applyFont="1" applyBorder="1" applyAlignment="1">
      <alignment vertical="center"/>
    </xf>
    <xf numFmtId="41" fontId="39" fillId="0" borderId="30" xfId="0" applyNumberFormat="1" applyFont="1" applyBorder="1" applyAlignment="1">
      <alignment vertical="center"/>
    </xf>
    <xf numFmtId="41" fontId="39" fillId="0" borderId="82" xfId="95" applyNumberFormat="1" applyFont="1" applyFill="1" applyBorder="1" applyAlignment="1">
      <alignment horizontal="left" vertical="center"/>
    </xf>
    <xf numFmtId="3" fontId="43" fillId="0" borderId="83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horizontal="left" vertical="center"/>
    </xf>
    <xf numFmtId="3" fontId="24" fillId="0" borderId="14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vertical="center"/>
    </xf>
    <xf numFmtId="205" fontId="28" fillId="0" borderId="14" xfId="95" applyNumberFormat="1" applyFont="1" applyFill="1" applyBorder="1" applyAlignment="1">
      <alignment horizontal="center" vertical="center"/>
    </xf>
    <xf numFmtId="190" fontId="24" fillId="0" borderId="82" xfId="0" applyNumberFormat="1" applyFont="1" applyBorder="1" applyAlignment="1">
      <alignment horizontal="center" vertical="center"/>
    </xf>
    <xf numFmtId="184" fontId="43" fillId="0" borderId="84" xfId="0" applyNumberFormat="1" applyFont="1" applyBorder="1" applyAlignment="1">
      <alignment vertical="center"/>
    </xf>
    <xf numFmtId="41" fontId="39" fillId="0" borderId="60" xfId="95" applyNumberFormat="1" applyFont="1" applyFill="1" applyBorder="1" applyAlignment="1">
      <alignment vertical="center"/>
    </xf>
    <xf numFmtId="3" fontId="24" fillId="0" borderId="81" xfId="95" applyNumberFormat="1" applyFont="1" applyFill="1" applyBorder="1" applyAlignment="1">
      <alignment horizontal="center" vertical="center"/>
    </xf>
    <xf numFmtId="41" fontId="43" fillId="0" borderId="16" xfId="95" applyNumberFormat="1" applyFont="1" applyFill="1" applyBorder="1" applyAlignment="1">
      <alignment horizontal="center" vertical="center"/>
    </xf>
    <xf numFmtId="3" fontId="24" fillId="0" borderId="16" xfId="95" applyNumberFormat="1" applyFont="1" applyFill="1" applyBorder="1" applyAlignment="1">
      <alignment horizontal="center" vertical="center"/>
    </xf>
    <xf numFmtId="208" fontId="43" fillId="0" borderId="16" xfId="95" applyNumberFormat="1" applyFont="1" applyFill="1" applyBorder="1" applyAlignment="1">
      <alignment vertical="center"/>
    </xf>
    <xf numFmtId="3" fontId="24" fillId="0" borderId="16" xfId="95" quotePrefix="1" applyNumberFormat="1" applyFont="1" applyFill="1" applyBorder="1" applyAlignment="1">
      <alignment horizontal="center" vertical="center"/>
    </xf>
    <xf numFmtId="186" fontId="43" fillId="0" borderId="60" xfId="0" applyNumberFormat="1" applyFont="1" applyBorder="1" applyAlignment="1">
      <alignment horizontal="center" vertical="center"/>
    </xf>
    <xf numFmtId="184" fontId="43" fillId="0" borderId="17" xfId="0" applyNumberFormat="1" applyFont="1" applyBorder="1" applyAlignment="1">
      <alignment vertical="center"/>
    </xf>
    <xf numFmtId="192" fontId="39" fillId="0" borderId="21" xfId="0" applyNumberFormat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190" fontId="24" fillId="0" borderId="21" xfId="0" applyNumberFormat="1" applyFont="1" applyBorder="1" applyAlignment="1">
      <alignment horizontal="center" vertical="center"/>
    </xf>
    <xf numFmtId="41" fontId="39" fillId="0" borderId="21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7" fontId="24" fillId="0" borderId="5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190" fontId="43" fillId="0" borderId="54" xfId="0" applyNumberFormat="1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190" fontId="24" fillId="0" borderId="65" xfId="0" applyNumberFormat="1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41" fontId="39" fillId="0" borderId="82" xfId="0" applyNumberFormat="1" applyFont="1" applyBorder="1" applyAlignment="1">
      <alignment horizontal="right" vertical="center"/>
    </xf>
    <xf numFmtId="190" fontId="43" fillId="0" borderId="82" xfId="0" applyNumberFormat="1" applyFont="1" applyBorder="1" applyAlignment="1">
      <alignment horizontal="center" vertical="center"/>
    </xf>
    <xf numFmtId="184" fontId="24" fillId="0" borderId="84" xfId="0" applyNumberFormat="1" applyFont="1" applyBorder="1" applyAlignment="1">
      <alignment vertical="center"/>
    </xf>
    <xf numFmtId="190" fontId="24" fillId="0" borderId="56" xfId="0" applyNumberFormat="1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41" fontId="39" fillId="0" borderId="58" xfId="0" applyNumberFormat="1" applyFont="1" applyBorder="1" applyAlignment="1">
      <alignment horizontal="right" vertical="center"/>
    </xf>
    <xf numFmtId="3" fontId="24" fillId="0" borderId="85" xfId="95" applyNumberFormat="1" applyFont="1" applyFill="1" applyBorder="1" applyAlignment="1">
      <alignment horizontal="center" vertical="center"/>
    </xf>
    <xf numFmtId="41" fontId="43" fillId="0" borderId="54" xfId="95" applyNumberFormat="1" applyFont="1" applyFill="1" applyBorder="1" applyAlignment="1">
      <alignment horizontal="center" vertical="center"/>
    </xf>
    <xf numFmtId="3" fontId="24" fillId="0" borderId="54" xfId="95" applyNumberFormat="1" applyFont="1" applyFill="1" applyBorder="1" applyAlignment="1">
      <alignment horizontal="center" vertical="center"/>
    </xf>
    <xf numFmtId="209" fontId="43" fillId="0" borderId="54" xfId="95" applyNumberFormat="1" applyFont="1" applyFill="1" applyBorder="1" applyAlignment="1">
      <alignment vertical="center"/>
    </xf>
    <xf numFmtId="3" fontId="24" fillId="0" borderId="54" xfId="95" quotePrefix="1" applyNumberFormat="1" applyFont="1" applyFill="1" applyBorder="1" applyAlignment="1">
      <alignment horizontal="center" vertical="center"/>
    </xf>
    <xf numFmtId="41" fontId="43" fillId="0" borderId="58" xfId="0" applyNumberFormat="1" applyFont="1" applyBorder="1" applyAlignment="1">
      <alignment horizontal="center" vertical="center"/>
    </xf>
    <xf numFmtId="10" fontId="43" fillId="0" borderId="86" xfId="0" applyNumberFormat="1" applyFont="1" applyBorder="1" applyAlignment="1">
      <alignment vertical="center"/>
    </xf>
    <xf numFmtId="190" fontId="24" fillId="0" borderId="64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41" fontId="39" fillId="0" borderId="89" xfId="0" applyNumberFormat="1" applyFont="1" applyBorder="1" applyAlignment="1">
      <alignment horizontal="right" vertical="center"/>
    </xf>
    <xf numFmtId="3" fontId="43" fillId="0" borderId="90" xfId="95" applyNumberFormat="1" applyFont="1" applyFill="1" applyBorder="1" applyAlignment="1">
      <alignment horizontal="left" vertical="center"/>
    </xf>
    <xf numFmtId="3" fontId="43" fillId="0" borderId="88" xfId="95" applyNumberFormat="1" applyFont="1" applyFill="1" applyBorder="1" applyAlignment="1">
      <alignment horizontal="left" vertical="center"/>
    </xf>
    <xf numFmtId="3" fontId="24" fillId="0" borderId="88" xfId="95" applyNumberFormat="1" applyFont="1" applyFill="1" applyBorder="1" applyAlignment="1">
      <alignment horizontal="left" vertical="center"/>
    </xf>
    <xf numFmtId="3" fontId="43" fillId="0" borderId="88" xfId="95" applyNumberFormat="1" applyFont="1" applyFill="1" applyBorder="1" applyAlignment="1">
      <alignment vertical="center"/>
    </xf>
    <xf numFmtId="205" fontId="28" fillId="0" borderId="88" xfId="95" applyNumberFormat="1" applyFont="1" applyFill="1" applyBorder="1" applyAlignment="1">
      <alignment horizontal="center" vertical="center"/>
    </xf>
    <xf numFmtId="190" fontId="43" fillId="0" borderId="89" xfId="0" applyNumberFormat="1" applyFont="1" applyBorder="1" applyAlignment="1">
      <alignment horizontal="center" vertical="center"/>
    </xf>
    <xf numFmtId="184" fontId="43" fillId="0" borderId="91" xfId="0" applyNumberFormat="1" applyFont="1" applyBorder="1" applyAlignment="1">
      <alignment vertical="center"/>
    </xf>
    <xf numFmtId="41" fontId="39" fillId="0" borderId="88" xfId="0" applyNumberFormat="1" applyFont="1" applyBorder="1" applyAlignment="1">
      <alignment horizontal="right" vertical="center"/>
    </xf>
    <xf numFmtId="41" fontId="39" fillId="0" borderId="38" xfId="0" applyNumberFormat="1" applyFont="1" applyBorder="1" applyAlignment="1">
      <alignment horizontal="right" vertical="center"/>
    </xf>
    <xf numFmtId="3" fontId="43" fillId="0" borderId="92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vertical="center"/>
    </xf>
    <xf numFmtId="205" fontId="28" fillId="0" borderId="0" xfId="95" applyNumberFormat="1" applyFont="1" applyFill="1" applyBorder="1" applyAlignment="1">
      <alignment horizontal="center" vertical="center"/>
    </xf>
    <xf numFmtId="190" fontId="43" fillId="0" borderId="62" xfId="0" applyNumberFormat="1" applyFont="1" applyBorder="1" applyAlignment="1">
      <alignment horizontal="center" vertical="center"/>
    </xf>
    <xf numFmtId="184" fontId="43" fillId="0" borderId="93" xfId="0" applyNumberFormat="1" applyFont="1" applyBorder="1" applyAlignment="1">
      <alignment vertical="center"/>
    </xf>
    <xf numFmtId="41" fontId="39" fillId="0" borderId="40" xfId="0" applyNumberFormat="1" applyFont="1" applyBorder="1" applyAlignment="1">
      <alignment horizontal="right" vertical="center"/>
    </xf>
    <xf numFmtId="41" fontId="43" fillId="0" borderId="60" xfId="0" applyNumberFormat="1" applyFont="1" applyBorder="1" applyAlignment="1">
      <alignment horizontal="center" vertical="center"/>
    </xf>
    <xf numFmtId="41" fontId="43" fillId="0" borderId="35" xfId="0" applyNumberFormat="1" applyFont="1" applyBorder="1" applyAlignment="1">
      <alignment horizontal="right" vertical="center"/>
    </xf>
    <xf numFmtId="41" fontId="39" fillId="0" borderId="35" xfId="0" applyNumberFormat="1" applyFont="1" applyBorder="1" applyAlignment="1">
      <alignment horizontal="right" vertical="center"/>
    </xf>
    <xf numFmtId="184" fontId="43" fillId="0" borderId="84" xfId="0" applyNumberFormat="1" applyFont="1" applyBorder="1" applyAlignment="1">
      <alignment horizontal="center" vertical="center"/>
    </xf>
    <xf numFmtId="4" fontId="43" fillId="0" borderId="16" xfId="95" applyNumberFormat="1" applyFont="1" applyFill="1" applyBorder="1" applyAlignment="1">
      <alignment vertical="center"/>
    </xf>
    <xf numFmtId="0" fontId="43" fillId="0" borderId="55" xfId="0" applyFont="1" applyBorder="1" applyAlignment="1">
      <alignment horizontal="center" vertical="center"/>
    </xf>
    <xf numFmtId="190" fontId="24" fillId="0" borderId="55" xfId="0" applyNumberFormat="1" applyFont="1" applyBorder="1" applyAlignment="1">
      <alignment horizontal="center" vertical="center"/>
    </xf>
    <xf numFmtId="41" fontId="39" fillId="0" borderId="55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7" fontId="24" fillId="0" borderId="0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3" fontId="43" fillId="0" borderId="35" xfId="95" applyNumberFormat="1" applyFont="1" applyFill="1" applyBorder="1" applyAlignment="1">
      <alignment horizontal="left" vertical="center"/>
    </xf>
    <xf numFmtId="207" fontId="24" fillId="0" borderId="35" xfId="0" applyNumberFormat="1" applyFont="1" applyBorder="1" applyAlignment="1">
      <alignment horizontal="center" vertical="center"/>
    </xf>
    <xf numFmtId="190" fontId="24" fillId="0" borderId="35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3" fontId="24" fillId="0" borderId="40" xfId="95" applyNumberFormat="1" applyFont="1" applyFill="1" applyBorder="1" applyAlignment="1">
      <alignment horizontal="left" vertical="center"/>
    </xf>
    <xf numFmtId="208" fontId="43" fillId="0" borderId="40" xfId="95" applyNumberFormat="1" applyFont="1" applyFill="1" applyBorder="1" applyAlignment="1">
      <alignment vertical="center"/>
    </xf>
    <xf numFmtId="41" fontId="43" fillId="0" borderId="40" xfId="0" applyNumberFormat="1" applyFont="1" applyBorder="1" applyAlignment="1">
      <alignment horizontal="center" vertical="center"/>
    </xf>
    <xf numFmtId="41" fontId="39" fillId="0" borderId="21" xfId="0" applyNumberFormat="1" applyFont="1" applyBorder="1" applyAlignment="1">
      <alignment horizontal="right" vertical="center"/>
    </xf>
    <xf numFmtId="186" fontId="24" fillId="0" borderId="80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9" xfId="0" applyNumberFormat="1" applyFont="1" applyBorder="1" applyAlignment="1">
      <alignment horizontal="center" vertical="center"/>
    </xf>
    <xf numFmtId="186" fontId="28" fillId="0" borderId="80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10" fontId="43" fillId="0" borderId="54" xfId="95" applyNumberFormat="1" applyFont="1" applyFill="1" applyBorder="1" applyAlignment="1">
      <alignment vertical="center"/>
    </xf>
    <xf numFmtId="206" fontId="43" fillId="0" borderId="86" xfId="0" applyNumberFormat="1" applyFont="1" applyBorder="1" applyAlignment="1">
      <alignment vertical="center"/>
    </xf>
    <xf numFmtId="0" fontId="51" fillId="0" borderId="7" xfId="37" applyFont="1" applyFill="1" applyBorder="1" applyAlignment="1">
      <alignment vertical="center"/>
    </xf>
    <xf numFmtId="0" fontId="51" fillId="0" borderId="8" xfId="37" applyFont="1" applyFill="1" applyBorder="1" applyAlignment="1">
      <alignment vertical="center"/>
    </xf>
    <xf numFmtId="0" fontId="51" fillId="0" borderId="9" xfId="37" applyFont="1" applyFill="1" applyBorder="1" applyAlignment="1">
      <alignment vertical="center"/>
    </xf>
    <xf numFmtId="0" fontId="51" fillId="0" borderId="0" xfId="37" applyFont="1" applyFill="1" applyAlignment="1">
      <alignment vertical="center"/>
    </xf>
    <xf numFmtId="0" fontId="51" fillId="0" borderId="10" xfId="37" applyFont="1" applyFill="1" applyBorder="1" applyAlignment="1">
      <alignment vertical="center"/>
    </xf>
    <xf numFmtId="0" fontId="51" fillId="0" borderId="0" xfId="37" applyFont="1" applyFill="1" applyBorder="1" applyAlignment="1">
      <alignment vertical="center"/>
    </xf>
    <xf numFmtId="0" fontId="51" fillId="0" borderId="11" xfId="37" applyFont="1" applyFill="1" applyBorder="1" applyAlignment="1">
      <alignment vertical="center"/>
    </xf>
    <xf numFmtId="0" fontId="52" fillId="0" borderId="10" xfId="37" applyFont="1" applyFill="1" applyBorder="1" applyAlignment="1">
      <alignment vertical="center"/>
    </xf>
    <xf numFmtId="0" fontId="52" fillId="0" borderId="0" xfId="37" applyFont="1" applyFill="1" applyBorder="1" applyAlignment="1">
      <alignment vertical="center"/>
    </xf>
    <xf numFmtId="0" fontId="53" fillId="0" borderId="0" xfId="37" applyFont="1" applyFill="1" applyBorder="1" applyAlignment="1">
      <alignment vertical="center"/>
    </xf>
    <xf numFmtId="3" fontId="53" fillId="0" borderId="0" xfId="37" applyNumberFormat="1" applyFont="1" applyFill="1" applyBorder="1" applyAlignment="1">
      <alignment vertical="center"/>
    </xf>
    <xf numFmtId="192" fontId="53" fillId="0" borderId="0" xfId="37" applyNumberFormat="1" applyFont="1" applyFill="1" applyBorder="1" applyAlignment="1">
      <alignment horizontal="center" vertical="center"/>
    </xf>
    <xf numFmtId="0" fontId="53" fillId="0" borderId="11" xfId="37" applyFont="1" applyFill="1" applyBorder="1" applyAlignment="1">
      <alignment vertical="center"/>
    </xf>
    <xf numFmtId="0" fontId="53" fillId="0" borderId="0" xfId="37" applyFont="1" applyFill="1" applyAlignment="1">
      <alignment vertical="center"/>
    </xf>
    <xf numFmtId="0" fontId="54" fillId="0" borderId="0" xfId="37" applyFont="1" applyFill="1" applyBorder="1" applyAlignment="1">
      <alignment horizontal="center" vertical="center"/>
    </xf>
    <xf numFmtId="0" fontId="55" fillId="0" borderId="1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vertical="center"/>
    </xf>
    <xf numFmtId="0" fontId="55" fillId="0" borderId="11" xfId="37" applyFont="1" applyFill="1" applyBorder="1" applyAlignment="1">
      <alignment vertical="center"/>
    </xf>
    <xf numFmtId="0" fontId="56" fillId="0" borderId="0" xfId="37" applyFont="1" applyFill="1" applyBorder="1" applyAlignment="1">
      <alignment horizontal="center" vertical="center" shrinkToFit="1"/>
    </xf>
    <xf numFmtId="0" fontId="57" fillId="0" borderId="0" xfId="37" applyFont="1" applyFill="1" applyBorder="1" applyAlignment="1">
      <alignment horizontal="left" vertical="center"/>
    </xf>
    <xf numFmtId="0" fontId="57" fillId="0" borderId="0" xfId="37" applyFont="1" applyFill="1" applyBorder="1" applyAlignment="1">
      <alignment vertical="center"/>
    </xf>
    <xf numFmtId="186" fontId="55" fillId="0" borderId="0" xfId="37" applyNumberFormat="1" applyFont="1" applyFill="1" applyBorder="1" applyAlignment="1">
      <alignment vertical="center"/>
    </xf>
    <xf numFmtId="3" fontId="55" fillId="0" borderId="0" xfId="37" applyNumberFormat="1" applyFont="1" applyFill="1" applyBorder="1" applyAlignment="1">
      <alignment vertical="center"/>
    </xf>
    <xf numFmtId="192" fontId="55" fillId="0" borderId="0" xfId="37" applyNumberFormat="1" applyFont="1" applyFill="1" applyBorder="1" applyAlignment="1">
      <alignment horizontal="center" vertical="center"/>
    </xf>
    <xf numFmtId="0" fontId="55" fillId="0" borderId="12" xfId="37" applyFont="1" applyFill="1" applyBorder="1" applyAlignment="1">
      <alignment horizontal="left" vertical="center"/>
    </xf>
    <xf numFmtId="0" fontId="55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vertical="center"/>
    </xf>
    <xf numFmtId="186" fontId="55" fillId="0" borderId="6" xfId="37" applyNumberFormat="1" applyFont="1" applyFill="1" applyBorder="1" applyAlignment="1">
      <alignment vertical="center"/>
    </xf>
    <xf numFmtId="3" fontId="55" fillId="0" borderId="6" xfId="37" applyNumberFormat="1" applyFont="1" applyFill="1" applyBorder="1" applyAlignment="1">
      <alignment vertical="center"/>
    </xf>
    <xf numFmtId="3" fontId="58" fillId="0" borderId="6" xfId="37" applyNumberFormat="1" applyFont="1" applyFill="1" applyBorder="1" applyAlignment="1">
      <alignment horizontal="right" vertical="center"/>
    </xf>
    <xf numFmtId="0" fontId="58" fillId="0" borderId="6" xfId="37" applyNumberFormat="1" applyFont="1" applyFill="1" applyBorder="1" applyAlignment="1">
      <alignment horizontal="right" vertical="center"/>
    </xf>
    <xf numFmtId="0" fontId="54" fillId="0" borderId="6" xfId="37" applyNumberFormat="1" applyFont="1" applyFill="1" applyBorder="1" applyAlignment="1">
      <alignment vertical="center"/>
    </xf>
    <xf numFmtId="0" fontId="58" fillId="0" borderId="13" xfId="37" applyNumberFormat="1" applyFont="1" applyFill="1" applyBorder="1" applyAlignment="1">
      <alignment horizontal="right" vertical="center"/>
    </xf>
    <xf numFmtId="0" fontId="58" fillId="0" borderId="0" xfId="37" applyNumberFormat="1" applyFont="1" applyFill="1" applyBorder="1" applyAlignment="1">
      <alignment horizontal="right" vertical="center"/>
    </xf>
    <xf numFmtId="0" fontId="53" fillId="0" borderId="98" xfId="37" applyFont="1" applyFill="1" applyBorder="1" applyAlignment="1">
      <alignment horizontal="center" vertical="center"/>
    </xf>
    <xf numFmtId="0" fontId="53" fillId="0" borderId="14" xfId="37" applyFont="1" applyFill="1" applyBorder="1" applyAlignment="1">
      <alignment horizontal="center" vertical="center"/>
    </xf>
    <xf numFmtId="49" fontId="53" fillId="0" borderId="14" xfId="37" applyNumberFormat="1" applyFont="1" applyFill="1" applyBorder="1" applyAlignment="1">
      <alignment horizontal="center" vertical="center" textRotation="255"/>
    </xf>
    <xf numFmtId="3" fontId="53" fillId="0" borderId="14" xfId="37" applyNumberFormat="1" applyFont="1" applyFill="1" applyBorder="1" applyAlignment="1">
      <alignment horizontal="center" vertical="center"/>
    </xf>
    <xf numFmtId="192" fontId="53" fillId="0" borderId="14" xfId="37" applyNumberFormat="1" applyFont="1" applyFill="1" applyBorder="1" applyAlignment="1">
      <alignment horizontal="center" vertical="center"/>
    </xf>
    <xf numFmtId="192" fontId="55" fillId="0" borderId="14" xfId="37" applyNumberFormat="1" applyFont="1" applyFill="1" applyBorder="1" applyAlignment="1">
      <alignment horizontal="center" vertical="center"/>
    </xf>
    <xf numFmtId="192" fontId="55" fillId="0" borderId="99" xfId="37" applyNumberFormat="1" applyFont="1" applyFill="1" applyBorder="1" applyAlignment="1">
      <alignment horizontal="center" vertical="center"/>
    </xf>
    <xf numFmtId="193" fontId="59" fillId="0" borderId="10" xfId="37" applyNumberFormat="1" applyFont="1" applyFill="1" applyBorder="1" applyAlignment="1">
      <alignment vertical="center"/>
    </xf>
    <xf numFmtId="193" fontId="59" fillId="0" borderId="0" xfId="37" applyNumberFormat="1" applyFont="1" applyFill="1" applyBorder="1" applyAlignment="1">
      <alignment vertical="center"/>
    </xf>
    <xf numFmtId="3" fontId="59" fillId="0" borderId="0" xfId="37" applyNumberFormat="1" applyFont="1" applyFill="1" applyBorder="1" applyAlignment="1">
      <alignment vertical="center"/>
    </xf>
    <xf numFmtId="192" fontId="59" fillId="0" borderId="0" xfId="37" applyNumberFormat="1" applyFont="1" applyFill="1" applyBorder="1" applyAlignment="1">
      <alignment horizontal="center" vertical="center"/>
    </xf>
    <xf numFmtId="0" fontId="59" fillId="0" borderId="0" xfId="37" applyFont="1" applyFill="1" applyBorder="1" applyAlignment="1">
      <alignment vertical="center"/>
    </xf>
    <xf numFmtId="0" fontId="59" fillId="0" borderId="11" xfId="37" applyFont="1" applyFill="1" applyBorder="1" applyAlignment="1">
      <alignment vertical="center"/>
    </xf>
    <xf numFmtId="0" fontId="60" fillId="0" borderId="0" xfId="37" quotePrefix="1" applyFont="1" applyFill="1" applyBorder="1" applyAlignment="1">
      <alignment horizontal="left" vertical="center"/>
    </xf>
    <xf numFmtId="0" fontId="61" fillId="0" borderId="10" xfId="37" applyFont="1" applyFill="1" applyBorder="1" applyAlignment="1">
      <alignment horizontal="left" vertical="center"/>
    </xf>
    <xf numFmtId="0" fontId="62" fillId="0" borderId="0" xfId="37" applyFont="1" applyFill="1" applyBorder="1" applyAlignment="1">
      <alignment horizontal="left" vertical="center"/>
    </xf>
    <xf numFmtId="0" fontId="61" fillId="0" borderId="11" xfId="37" applyFont="1" applyFill="1" applyBorder="1" applyAlignment="1">
      <alignment vertical="center"/>
    </xf>
    <xf numFmtId="0" fontId="61" fillId="0" borderId="0" xfId="37" applyFont="1" applyFill="1" applyBorder="1" applyAlignment="1">
      <alignment horizontal="left" vertical="center"/>
    </xf>
    <xf numFmtId="0" fontId="61" fillId="0" borderId="0" xfId="37" applyFont="1" applyFill="1" applyBorder="1" applyAlignment="1">
      <alignment vertical="center"/>
    </xf>
    <xf numFmtId="0" fontId="63" fillId="0" borderId="1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right" vertical="center"/>
    </xf>
    <xf numFmtId="0" fontId="64" fillId="0" borderId="0" xfId="37" applyFont="1" applyFill="1" applyBorder="1" applyAlignment="1">
      <alignment horizontal="center" vertical="center"/>
    </xf>
    <xf numFmtId="0" fontId="63" fillId="0" borderId="0" xfId="37" applyFont="1" applyFill="1" applyBorder="1" applyAlignment="1">
      <alignment vertical="center"/>
    </xf>
    <xf numFmtId="0" fontId="64" fillId="0" borderId="0" xfId="37" applyNumberFormat="1" applyFont="1" applyFill="1" applyBorder="1" applyAlignment="1" applyProtection="1">
      <alignment horizontal="left" vertical="center"/>
      <protection locked="0"/>
    </xf>
    <xf numFmtId="0" fontId="63" fillId="0" borderId="11" xfId="37" applyFont="1" applyFill="1" applyBorder="1" applyAlignment="1">
      <alignment vertical="center"/>
    </xf>
    <xf numFmtId="0" fontId="63" fillId="0" borderId="0" xfId="37" applyFont="1" applyFill="1" applyBorder="1" applyAlignment="1">
      <alignment horizontal="right" vertical="center"/>
    </xf>
    <xf numFmtId="0" fontId="63" fillId="0" borderId="0" xfId="37" applyFont="1" applyFill="1" applyBorder="1" applyAlignment="1">
      <alignment horizontal="center" vertical="center"/>
    </xf>
    <xf numFmtId="0" fontId="65" fillId="0" borderId="0" xfId="37" applyFont="1" applyFill="1" applyBorder="1" applyAlignment="1">
      <alignment vertical="center"/>
    </xf>
    <xf numFmtId="0" fontId="66" fillId="0" borderId="0" xfId="37" applyFont="1" applyFill="1" applyBorder="1" applyAlignment="1">
      <alignment vertical="center"/>
    </xf>
    <xf numFmtId="0" fontId="63" fillId="0" borderId="0" xfId="37" applyNumberFormat="1" applyFont="1" applyFill="1" applyBorder="1" applyAlignment="1" applyProtection="1">
      <alignment horizontal="left" vertical="center"/>
      <protection locked="0"/>
    </xf>
    <xf numFmtId="0" fontId="65" fillId="0" borderId="10" xfId="37" applyFont="1" applyFill="1" applyBorder="1" applyAlignment="1">
      <alignment horizontal="left" vertical="center"/>
    </xf>
    <xf numFmtId="0" fontId="65" fillId="0" borderId="0" xfId="37" applyFont="1" applyFill="1" applyBorder="1" applyAlignment="1">
      <alignment horizontal="right" vertical="center"/>
    </xf>
    <xf numFmtId="0" fontId="65" fillId="0" borderId="0" xfId="37" applyFont="1" applyFill="1" applyBorder="1" applyAlignment="1">
      <alignment horizontal="center" vertical="center"/>
    </xf>
    <xf numFmtId="0" fontId="65" fillId="0" borderId="11" xfId="37" applyFont="1" applyFill="1" applyBorder="1" applyAlignment="1">
      <alignment vertical="center"/>
    </xf>
    <xf numFmtId="0" fontId="65" fillId="0" borderId="0" xfId="37" applyFont="1" applyFill="1" applyBorder="1" applyAlignment="1">
      <alignment horizontal="left" vertical="center"/>
    </xf>
    <xf numFmtId="0" fontId="65" fillId="0" borderId="0" xfId="37" quotePrefix="1" applyFont="1" applyFill="1" applyBorder="1" applyAlignment="1">
      <alignment horizontal="left" vertical="center"/>
    </xf>
    <xf numFmtId="0" fontId="67" fillId="0" borderId="10" xfId="37" applyFont="1" applyFill="1" applyBorder="1" applyAlignment="1">
      <alignment horizontal="left" vertical="center"/>
    </xf>
    <xf numFmtId="0" fontId="67" fillId="0" borderId="0" xfId="37" applyFont="1" applyFill="1" applyBorder="1" applyAlignment="1">
      <alignment horizontal="left" vertical="center"/>
    </xf>
    <xf numFmtId="0" fontId="67" fillId="0" borderId="0" xfId="37" quotePrefix="1" applyFont="1" applyFill="1" applyBorder="1" applyAlignment="1">
      <alignment horizontal="left" vertical="center"/>
    </xf>
    <xf numFmtId="0" fontId="67" fillId="0" borderId="0" xfId="37" applyFont="1" applyFill="1" applyBorder="1" applyAlignment="1">
      <alignment vertical="center"/>
    </xf>
    <xf numFmtId="0" fontId="67" fillId="0" borderId="11" xfId="37" applyFont="1" applyFill="1" applyBorder="1" applyAlignment="1">
      <alignment vertical="center"/>
    </xf>
    <xf numFmtId="0" fontId="55" fillId="0" borderId="0" xfId="37" quotePrefix="1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vertical="center"/>
    </xf>
    <xf numFmtId="0" fontId="64" fillId="0" borderId="11" xfId="37" applyFont="1" applyFill="1" applyBorder="1" applyAlignment="1">
      <alignment vertical="center"/>
    </xf>
    <xf numFmtId="0" fontId="68" fillId="0" borderId="10" xfId="37" applyFont="1" applyFill="1" applyBorder="1" applyAlignment="1">
      <alignment horizontal="left" vertical="center"/>
    </xf>
    <xf numFmtId="0" fontId="68" fillId="0" borderId="0" xfId="37" applyFont="1" applyFill="1" applyBorder="1" applyAlignment="1">
      <alignment horizontal="left" vertical="center"/>
    </xf>
    <xf numFmtId="0" fontId="54" fillId="0" borderId="0" xfId="37" applyNumberFormat="1" applyFont="1" applyFill="1" applyBorder="1" applyAlignment="1">
      <alignment vertical="center"/>
    </xf>
    <xf numFmtId="0" fontId="62" fillId="0" borderId="11" xfId="37" applyNumberFormat="1" applyFont="1" applyFill="1" applyBorder="1" applyAlignment="1">
      <alignment horizontal="left" vertical="center"/>
    </xf>
    <xf numFmtId="0" fontId="62" fillId="0" borderId="0" xfId="37" applyNumberFormat="1" applyFont="1" applyFill="1" applyBorder="1" applyAlignment="1">
      <alignment horizontal="left" vertical="center"/>
    </xf>
    <xf numFmtId="0" fontId="68" fillId="0" borderId="0" xfId="37" applyFont="1" applyFill="1" applyBorder="1" applyAlignment="1">
      <alignment vertical="center"/>
    </xf>
    <xf numFmtId="0" fontId="69" fillId="0" borderId="0" xfId="37" applyFont="1" applyFill="1" applyBorder="1" applyAlignment="1">
      <alignment vertical="center"/>
    </xf>
    <xf numFmtId="0" fontId="69" fillId="0" borderId="0" xfId="37" applyNumberFormat="1" applyFont="1" applyFill="1" applyBorder="1" applyAlignment="1" applyProtection="1">
      <alignment horizontal="left" vertical="center"/>
      <protection locked="0"/>
    </xf>
    <xf numFmtId="194" fontId="69" fillId="0" borderId="0" xfId="37" applyNumberFormat="1" applyFont="1" applyFill="1" applyBorder="1" applyAlignment="1" applyProtection="1">
      <alignment horizontal="left" vertical="center"/>
      <protection locked="0"/>
    </xf>
    <xf numFmtId="3" fontId="62" fillId="0" borderId="0" xfId="37" applyNumberFormat="1" applyFont="1" applyFill="1" applyBorder="1" applyAlignment="1">
      <alignment horizontal="right" vertical="center"/>
    </xf>
    <xf numFmtId="0" fontId="51" fillId="0" borderId="12" xfId="37" applyFont="1" applyFill="1" applyBorder="1" applyAlignment="1">
      <alignment horizontal="center" vertical="center"/>
    </xf>
    <xf numFmtId="0" fontId="51" fillId="0" borderId="6" xfId="37" applyFont="1" applyFill="1" applyBorder="1" applyAlignment="1">
      <alignment horizontal="center" vertical="center"/>
    </xf>
    <xf numFmtId="0" fontId="51" fillId="0" borderId="13" xfId="37" applyFont="1" applyFill="1" applyBorder="1" applyAlignment="1">
      <alignment horizontal="center" vertical="center"/>
    </xf>
    <xf numFmtId="0" fontId="51" fillId="0" borderId="0" xfId="37" applyFont="1" applyFill="1" applyAlignment="1">
      <alignment horizontal="center" vertical="center"/>
    </xf>
    <xf numFmtId="183" fontId="70" fillId="0" borderId="0" xfId="37" applyNumberFormat="1" applyFont="1" applyFill="1" applyAlignment="1">
      <alignment horizontal="center" vertical="center"/>
    </xf>
    <xf numFmtId="0" fontId="70" fillId="0" borderId="0" xfId="37" applyFont="1" applyFill="1" applyAlignment="1">
      <alignment horizontal="center" vertical="center"/>
    </xf>
    <xf numFmtId="0" fontId="51" fillId="0" borderId="0" xfId="0" applyFont="1" applyAlignment="1"/>
    <xf numFmtId="0" fontId="37" fillId="0" borderId="10" xfId="96" applyFont="1" applyBorder="1" applyAlignment="1">
      <alignment horizontal="center" vertical="center"/>
    </xf>
    <xf numFmtId="0" fontId="37" fillId="0" borderId="0" xfId="96" applyFont="1" applyBorder="1" applyAlignment="1">
      <alignment horizontal="center" vertical="center"/>
    </xf>
    <xf numFmtId="0" fontId="37" fillId="0" borderId="0" xfId="96" applyFont="1" applyBorder="1" applyAlignment="1">
      <alignment vertical="center"/>
    </xf>
    <xf numFmtId="0" fontId="37" fillId="0" borderId="11" xfId="96" applyFont="1" applyBorder="1" applyAlignment="1">
      <alignment horizontal="center" vertical="center"/>
    </xf>
    <xf numFmtId="0" fontId="51" fillId="0" borderId="10" xfId="0" applyFont="1" applyBorder="1" applyAlignment="1"/>
    <xf numFmtId="0" fontId="51" fillId="0" borderId="0" xfId="0" applyFont="1" applyBorder="1" applyAlignment="1"/>
    <xf numFmtId="0" fontId="51" fillId="0" borderId="11" xfId="0" applyFont="1" applyBorder="1" applyAlignment="1"/>
    <xf numFmtId="0" fontId="37" fillId="0" borderId="6" xfId="96" applyFont="1" applyBorder="1" applyAlignment="1">
      <alignment vertical="center"/>
    </xf>
    <xf numFmtId="0" fontId="51" fillId="0" borderId="12" xfId="0" applyFont="1" applyBorder="1" applyAlignment="1"/>
    <xf numFmtId="0" fontId="51" fillId="0" borderId="6" xfId="0" applyFont="1" applyBorder="1" applyAlignment="1"/>
    <xf numFmtId="0" fontId="51" fillId="0" borderId="13" xfId="0" applyFont="1" applyBorder="1" applyAlignment="1"/>
    <xf numFmtId="0" fontId="51" fillId="0" borderId="0" xfId="0" applyFont="1" applyAlignment="1">
      <alignment vertical="center"/>
    </xf>
    <xf numFmtId="0" fontId="72" fillId="0" borderId="0" xfId="0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/>
    </xf>
    <xf numFmtId="0" fontId="55" fillId="0" borderId="0" xfId="0" quotePrefix="1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vertical="center" shrinkToFit="1"/>
    </xf>
    <xf numFmtId="0" fontId="55" fillId="0" borderId="0" xfId="0" applyFont="1" applyAlignment="1">
      <alignment vertical="center"/>
    </xf>
    <xf numFmtId="0" fontId="55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vertical="center"/>
    </xf>
    <xf numFmtId="0" fontId="53" fillId="0" borderId="0" xfId="0" quotePrefix="1" applyFont="1" applyFill="1" applyBorder="1" applyAlignment="1">
      <alignment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horizontal="center" vertical="center"/>
    </xf>
    <xf numFmtId="0" fontId="5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Fill="1" applyBorder="1" applyAlignment="1">
      <alignment horizontal="left" vertical="center" shrinkToFit="1"/>
    </xf>
    <xf numFmtId="0" fontId="53" fillId="0" borderId="103" xfId="0" applyFont="1" applyFill="1" applyBorder="1" applyAlignment="1">
      <alignment vertical="center" shrinkToFit="1"/>
    </xf>
    <xf numFmtId="0" fontId="53" fillId="0" borderId="104" xfId="0" applyFont="1" applyFill="1" applyBorder="1" applyAlignment="1">
      <alignment vertical="center" shrinkToFit="1"/>
    </xf>
    <xf numFmtId="0" fontId="53" fillId="0" borderId="105" xfId="0" applyFont="1" applyFill="1" applyBorder="1" applyAlignment="1">
      <alignment vertical="center" shrinkToFit="1"/>
    </xf>
    <xf numFmtId="0" fontId="53" fillId="0" borderId="28" xfId="0" applyFont="1" applyFill="1" applyBorder="1" applyAlignment="1">
      <alignment vertical="center" shrinkToFit="1"/>
    </xf>
    <xf numFmtId="0" fontId="53" fillId="0" borderId="14" xfId="0" applyFont="1" applyFill="1" applyBorder="1" applyAlignment="1">
      <alignment vertical="center" shrinkToFit="1"/>
    </xf>
    <xf numFmtId="0" fontId="53" fillId="0" borderId="31" xfId="0" applyFont="1" applyFill="1" applyBorder="1" applyAlignment="1">
      <alignment vertical="center" shrinkToFit="1"/>
    </xf>
    <xf numFmtId="0" fontId="53" fillId="0" borderId="24" xfId="0" applyFont="1" applyFill="1" applyBorder="1" applyAlignment="1">
      <alignment vertical="center" shrinkToFit="1"/>
    </xf>
    <xf numFmtId="0" fontId="53" fillId="0" borderId="16" xfId="0" applyFont="1" applyFill="1" applyBorder="1" applyAlignment="1">
      <alignment vertical="center" shrinkToFit="1"/>
    </xf>
    <xf numFmtId="0" fontId="53" fillId="0" borderId="2" xfId="0" applyFont="1" applyFill="1" applyBorder="1" applyAlignment="1">
      <alignment vertical="center" shrinkToFit="1"/>
    </xf>
    <xf numFmtId="0" fontId="53" fillId="0" borderId="32" xfId="0" applyFont="1" applyFill="1" applyBorder="1" applyAlignment="1">
      <alignment vertical="center" shrinkToFit="1"/>
    </xf>
    <xf numFmtId="0" fontId="53" fillId="0" borderId="0" xfId="0" applyFont="1" applyFill="1" applyBorder="1" applyAlignment="1">
      <alignment vertical="center" shrinkToFit="1"/>
    </xf>
    <xf numFmtId="0" fontId="53" fillId="0" borderId="33" xfId="0" applyFont="1" applyFill="1" applyBorder="1" applyAlignment="1">
      <alignment vertical="center" shrinkToFit="1"/>
    </xf>
    <xf numFmtId="0" fontId="53" fillId="0" borderId="106" xfId="0" applyFont="1" applyFill="1" applyBorder="1" applyAlignment="1">
      <alignment vertical="center" shrinkToFit="1"/>
    </xf>
    <xf numFmtId="0" fontId="53" fillId="0" borderId="107" xfId="0" applyFont="1" applyFill="1" applyBorder="1" applyAlignment="1">
      <alignment vertical="center" shrinkToFit="1"/>
    </xf>
    <xf numFmtId="0" fontId="53" fillId="0" borderId="108" xfId="0" applyFont="1" applyFill="1" applyBorder="1" applyAlignment="1">
      <alignment vertical="center" shrinkToFit="1"/>
    </xf>
    <xf numFmtId="0" fontId="53" fillId="0" borderId="102" xfId="0" applyFont="1" applyFill="1" applyBorder="1" applyAlignment="1">
      <alignment vertical="center" shrinkToFit="1"/>
    </xf>
    <xf numFmtId="0" fontId="53" fillId="0" borderId="6" xfId="0" applyFont="1" applyFill="1" applyBorder="1" applyAlignment="1">
      <alignment vertical="center" shrinkToFit="1"/>
    </xf>
    <xf numFmtId="0" fontId="53" fillId="0" borderId="100" xfId="0" applyFont="1" applyFill="1" applyBorder="1" applyAlignment="1">
      <alignment vertical="center" shrinkToFit="1"/>
    </xf>
    <xf numFmtId="0" fontId="73" fillId="0" borderId="0" xfId="0" applyFont="1" applyAlignment="1">
      <alignment vertical="center"/>
    </xf>
    <xf numFmtId="190" fontId="73" fillId="0" borderId="0" xfId="0" applyNumberFormat="1" applyFont="1" applyAlignment="1">
      <alignment vertical="center"/>
    </xf>
    <xf numFmtId="190" fontId="51" fillId="0" borderId="0" xfId="0" applyNumberFormat="1" applyFont="1" applyAlignment="1">
      <alignment vertical="center"/>
    </xf>
    <xf numFmtId="3" fontId="74" fillId="4" borderId="52" xfId="0" applyNumberFormat="1" applyFont="1" applyFill="1" applyBorder="1" applyAlignment="1">
      <alignment horizontal="center" vertical="center"/>
    </xf>
    <xf numFmtId="0" fontId="74" fillId="4" borderId="52" xfId="0" applyNumberFormat="1" applyFont="1" applyFill="1" applyBorder="1" applyAlignment="1">
      <alignment horizontal="center" vertical="center"/>
    </xf>
    <xf numFmtId="3" fontId="74" fillId="4" borderId="53" xfId="0" applyNumberFormat="1" applyFont="1" applyFill="1" applyBorder="1" applyAlignment="1">
      <alignment horizontal="center" vertical="center"/>
    </xf>
    <xf numFmtId="3" fontId="74" fillId="0" borderId="14" xfId="0" applyNumberFormat="1" applyFont="1" applyBorder="1" applyAlignment="1">
      <alignment horizontal="center" vertical="center" wrapText="1"/>
    </xf>
    <xf numFmtId="3" fontId="74" fillId="0" borderId="14" xfId="0" applyNumberFormat="1" applyFont="1" applyBorder="1" applyAlignment="1">
      <alignment horizontal="distributed" vertical="center" shrinkToFit="1"/>
    </xf>
    <xf numFmtId="3" fontId="74" fillId="0" borderId="14" xfId="0" applyNumberFormat="1" applyFont="1" applyBorder="1" applyAlignment="1">
      <alignment horizontal="left" vertical="center"/>
    </xf>
    <xf numFmtId="3" fontId="74" fillId="0" borderId="113" xfId="0" applyNumberFormat="1" applyFont="1" applyBorder="1" applyAlignment="1">
      <alignment horizontal="center" vertical="center"/>
    </xf>
    <xf numFmtId="41" fontId="74" fillId="0" borderId="113" xfId="94" applyFont="1" applyBorder="1" applyAlignment="1">
      <alignment vertical="center" shrinkToFit="1"/>
    </xf>
    <xf numFmtId="0" fontId="74" fillId="0" borderId="113" xfId="0" applyNumberFormat="1" applyFont="1" applyBorder="1" applyAlignment="1">
      <alignment horizontal="right" vertical="center" shrinkToFit="1"/>
    </xf>
    <xf numFmtId="3" fontId="74" fillId="0" borderId="114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/>
    </xf>
    <xf numFmtId="3" fontId="74" fillId="0" borderId="0" xfId="0" applyNumberFormat="1" applyFont="1" applyBorder="1" applyAlignment="1">
      <alignment horizontal="distributed" vertical="center" shrinkToFit="1"/>
    </xf>
    <xf numFmtId="3" fontId="74" fillId="0" borderId="0" xfId="0" applyNumberFormat="1" applyFont="1" applyBorder="1" applyAlignment="1">
      <alignment horizontal="left" vertical="center"/>
    </xf>
    <xf numFmtId="3" fontId="74" fillId="0" borderId="29" xfId="0" applyNumberFormat="1" applyFont="1" applyBorder="1" applyAlignment="1">
      <alignment horizontal="center" vertical="center"/>
    </xf>
    <xf numFmtId="41" fontId="74" fillId="0" borderId="29" xfId="94" applyFont="1" applyBorder="1" applyAlignment="1">
      <alignment horizontal="right" vertical="center" shrinkToFit="1"/>
    </xf>
    <xf numFmtId="0" fontId="74" fillId="0" borderId="29" xfId="0" applyNumberFormat="1" applyFont="1" applyBorder="1" applyAlignment="1">
      <alignment horizontal="right" vertical="center" shrinkToFit="1"/>
    </xf>
    <xf numFmtId="3" fontId="74" fillId="0" borderId="97" xfId="0" applyNumberFormat="1" applyFont="1" applyBorder="1" applyAlignment="1">
      <alignment horizontal="left" vertical="center"/>
    </xf>
    <xf numFmtId="41" fontId="74" fillId="0" borderId="29" xfId="94" applyFont="1" applyBorder="1" applyAlignment="1">
      <alignment vertical="center" shrinkToFit="1"/>
    </xf>
    <xf numFmtId="3" fontId="74" fillId="0" borderId="18" xfId="0" applyNumberFormat="1" applyFont="1" applyBorder="1" applyAlignment="1">
      <alignment horizontal="center" vertical="center"/>
    </xf>
    <xf numFmtId="3" fontId="74" fillId="0" borderId="5" xfId="0" applyNumberFormat="1" applyFont="1" applyBorder="1" applyAlignment="1">
      <alignment horizontal="distributed" vertical="center" shrinkToFit="1"/>
    </xf>
    <xf numFmtId="3" fontId="74" fillId="0" borderId="5" xfId="0" applyNumberFormat="1" applyFont="1" applyBorder="1" applyAlignment="1">
      <alignment horizontal="left" vertical="center"/>
    </xf>
    <xf numFmtId="3" fontId="74" fillId="0" borderId="1" xfId="0" applyNumberFormat="1" applyFont="1" applyBorder="1" applyAlignment="1">
      <alignment horizontal="center" vertical="center"/>
    </xf>
    <xf numFmtId="41" fontId="74" fillId="0" borderId="1" xfId="94" applyFont="1" applyBorder="1" applyAlignment="1">
      <alignment vertical="center" shrinkToFit="1"/>
    </xf>
    <xf numFmtId="0" fontId="74" fillId="0" borderId="1" xfId="0" applyNumberFormat="1" applyFont="1" applyBorder="1" applyAlignment="1">
      <alignment horizontal="right" vertical="center" shrinkToFit="1"/>
    </xf>
    <xf numFmtId="3" fontId="74" fillId="0" borderId="44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 wrapText="1"/>
    </xf>
    <xf numFmtId="184" fontId="74" fillId="0" borderId="29" xfId="97" applyNumberFormat="1" applyFont="1" applyBorder="1" applyAlignment="1">
      <alignment horizontal="right" vertical="center" shrinkToFit="1"/>
    </xf>
    <xf numFmtId="10" fontId="74" fillId="0" borderId="29" xfId="0" applyNumberFormat="1" applyFont="1" applyBorder="1" applyAlignment="1">
      <alignment horizontal="right" vertical="center" shrinkToFit="1"/>
    </xf>
    <xf numFmtId="10" fontId="74" fillId="0" borderId="29" xfId="97" applyNumberFormat="1" applyFont="1" applyBorder="1" applyAlignment="1">
      <alignment horizontal="right" vertical="center" shrinkToFit="1"/>
    </xf>
    <xf numFmtId="3" fontId="74" fillId="0" borderId="5" xfId="0" applyNumberFormat="1" applyFont="1" applyBorder="1" applyAlignment="1">
      <alignment horizontal="center" vertical="center"/>
    </xf>
    <xf numFmtId="3" fontId="74" fillId="0" borderId="110" xfId="0" applyNumberFormat="1" applyFont="1" applyBorder="1" applyAlignment="1">
      <alignment horizontal="left" vertical="center"/>
    </xf>
    <xf numFmtId="184" fontId="74" fillId="0" borderId="1" xfId="97" applyNumberFormat="1" applyFont="1" applyBorder="1" applyAlignment="1">
      <alignment horizontal="right" vertical="center" shrinkToFit="1"/>
    </xf>
    <xf numFmtId="215" fontId="74" fillId="0" borderId="1" xfId="94" applyNumberFormat="1" applyFont="1" applyBorder="1" applyAlignment="1">
      <alignment vertical="center" shrinkToFit="1"/>
    </xf>
    <xf numFmtId="3" fontId="74" fillId="0" borderId="5" xfId="0" applyNumberFormat="1" applyFont="1" applyBorder="1" applyAlignment="1">
      <alignment horizontal="left" vertical="center" shrinkToFit="1"/>
    </xf>
    <xf numFmtId="3" fontId="74" fillId="0" borderId="111" xfId="0" applyNumberFormat="1" applyFont="1" applyBorder="1" applyAlignment="1">
      <alignment horizontal="left" vertical="center"/>
    </xf>
    <xf numFmtId="3" fontId="74" fillId="0" borderId="112" xfId="0" applyNumberFormat="1" applyFont="1" applyBorder="1" applyAlignment="1">
      <alignment horizontal="left" vertical="center"/>
    </xf>
    <xf numFmtId="3" fontId="74" fillId="0" borderId="112" xfId="0" applyNumberFormat="1" applyFont="1" applyBorder="1" applyAlignment="1">
      <alignment horizontal="distributed" vertical="center" shrinkToFit="1"/>
    </xf>
    <xf numFmtId="3" fontId="74" fillId="0" borderId="46" xfId="0" applyNumberFormat="1" applyFont="1" applyBorder="1" applyAlignment="1">
      <alignment horizontal="center" vertical="center"/>
    </xf>
    <xf numFmtId="41" fontId="74" fillId="0" borderId="46" xfId="94" applyFont="1" applyBorder="1" applyAlignment="1">
      <alignment vertical="center" shrinkToFit="1"/>
    </xf>
    <xf numFmtId="0" fontId="74" fillId="0" borderId="46" xfId="0" applyNumberFormat="1" applyFont="1" applyBorder="1" applyAlignment="1">
      <alignment horizontal="right" vertical="center" shrinkToFit="1"/>
    </xf>
    <xf numFmtId="3" fontId="74" fillId="0" borderId="47" xfId="0" applyNumberFormat="1" applyFont="1" applyBorder="1" applyAlignment="1">
      <alignment horizontal="left" vertical="center"/>
    </xf>
    <xf numFmtId="0" fontId="51" fillId="0" borderId="0" xfId="0" applyFont="1">
      <alignment vertical="center"/>
    </xf>
    <xf numFmtId="3" fontId="75" fillId="4" borderId="51" xfId="0" applyNumberFormat="1" applyFont="1" applyFill="1" applyBorder="1" applyAlignment="1">
      <alignment horizontal="center" vertical="center" shrinkToFit="1"/>
    </xf>
    <xf numFmtId="3" fontId="75" fillId="4" borderId="52" xfId="0" applyNumberFormat="1" applyFont="1" applyFill="1" applyBorder="1" applyAlignment="1">
      <alignment horizontal="center" vertical="center" shrinkToFit="1"/>
    </xf>
    <xf numFmtId="3" fontId="75" fillId="4" borderId="53" xfId="0" applyNumberFormat="1" applyFont="1" applyFill="1" applyBorder="1" applyAlignment="1">
      <alignment horizontal="center" vertical="center" shrinkToFit="1"/>
    </xf>
    <xf numFmtId="3" fontId="75" fillId="0" borderId="43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left" vertical="center" shrinkToFit="1"/>
    </xf>
    <xf numFmtId="218" fontId="75" fillId="0" borderId="1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horizontal="right" vertical="center" shrinkToFit="1"/>
    </xf>
    <xf numFmtId="3" fontId="75" fillId="0" borderId="44" xfId="0" applyNumberFormat="1" applyFont="1" applyBorder="1" applyAlignment="1">
      <alignment horizontal="left" vertical="center" shrinkToFit="1"/>
    </xf>
    <xf numFmtId="3" fontId="75" fillId="0" borderId="43" xfId="0" applyNumberFormat="1" applyFont="1" applyBorder="1" applyAlignment="1">
      <alignment horizontal="left" vertical="center" shrinkToFit="1"/>
    </xf>
    <xf numFmtId="216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vertical="center" shrinkToFit="1"/>
    </xf>
    <xf numFmtId="217" fontId="75" fillId="0" borderId="1" xfId="0" applyNumberFormat="1" applyFont="1" applyBorder="1" applyAlignment="1">
      <alignment horizontal="center" vertical="center" shrinkToFit="1"/>
    </xf>
    <xf numFmtId="186" fontId="75" fillId="0" borderId="1" xfId="0" applyNumberFormat="1" applyFont="1" applyBorder="1" applyAlignment="1">
      <alignment horizontal="center" vertical="center" shrinkToFit="1"/>
    </xf>
    <xf numFmtId="3" fontId="76" fillId="0" borderId="44" xfId="0" applyNumberFormat="1" applyFont="1" applyBorder="1" applyAlignment="1">
      <alignment horizontal="center" vertical="center" shrinkToFit="1"/>
    </xf>
    <xf numFmtId="3" fontId="75" fillId="0" borderId="45" xfId="0" applyNumberFormat="1" applyFont="1" applyBorder="1" applyAlignment="1">
      <alignment horizontal="left" vertical="center" shrinkToFit="1"/>
    </xf>
    <xf numFmtId="3" fontId="75" fillId="0" borderId="46" xfId="0" applyNumberFormat="1" applyFont="1" applyBorder="1" applyAlignment="1">
      <alignment horizontal="left" vertical="center" shrinkToFit="1"/>
    </xf>
    <xf numFmtId="218" fontId="75" fillId="0" borderId="46" xfId="0" applyNumberFormat="1" applyFont="1" applyBorder="1" applyAlignment="1">
      <alignment horizontal="center" vertical="center" shrinkToFit="1"/>
    </xf>
    <xf numFmtId="3" fontId="75" fillId="0" borderId="46" xfId="0" applyNumberFormat="1" applyFont="1" applyBorder="1" applyAlignment="1">
      <alignment horizontal="center" vertical="center" shrinkToFit="1"/>
    </xf>
    <xf numFmtId="41" fontId="75" fillId="0" borderId="46" xfId="94" applyFont="1" applyBorder="1" applyAlignment="1">
      <alignment horizontal="right" vertical="center" shrinkToFit="1"/>
    </xf>
    <xf numFmtId="41" fontId="75" fillId="0" borderId="46" xfId="94" applyFont="1" applyBorder="1" applyAlignment="1">
      <alignment vertical="center" shrinkToFit="1"/>
    </xf>
    <xf numFmtId="3" fontId="77" fillId="0" borderId="47" xfId="0" applyNumberFormat="1" applyFont="1" applyBorder="1" applyAlignment="1">
      <alignment horizontal="center" vertical="center" wrapText="1" shrinkToFit="1"/>
    </xf>
    <xf numFmtId="0" fontId="78" fillId="0" borderId="1" xfId="0" applyFont="1" applyFill="1" applyBorder="1" applyAlignment="1">
      <alignment horizontal="center" vertical="center" shrinkToFit="1"/>
    </xf>
    <xf numFmtId="0" fontId="79" fillId="0" borderId="1" xfId="0" applyFont="1" applyFill="1" applyBorder="1" applyAlignment="1">
      <alignment horizontal="left" vertical="center"/>
    </xf>
    <xf numFmtId="0" fontId="79" fillId="0" borderId="1" xfId="0" applyFont="1" applyFill="1" applyBorder="1" applyAlignment="1">
      <alignment horizontal="center" vertical="center" shrinkToFit="1"/>
    </xf>
    <xf numFmtId="41" fontId="79" fillId="0" borderId="1" xfId="0" applyNumberFormat="1" applyFont="1" applyFill="1" applyBorder="1" applyAlignment="1">
      <alignment horizontal="center" vertical="center" shrinkToFit="1"/>
    </xf>
    <xf numFmtId="202" fontId="77" fillId="0" borderId="1" xfId="0" applyNumberFormat="1" applyFont="1" applyFill="1" applyBorder="1" applyAlignment="1">
      <alignment horizontal="right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right" vertical="center" shrinkToFit="1"/>
    </xf>
    <xf numFmtId="0" fontId="79" fillId="0" borderId="1" xfId="0" applyFont="1" applyFill="1" applyBorder="1" applyAlignment="1">
      <alignment horizontal="left" vertical="center" shrinkToFit="1"/>
    </xf>
    <xf numFmtId="41" fontId="79" fillId="0" borderId="1" xfId="94" applyFont="1" applyFill="1" applyBorder="1" applyAlignment="1">
      <alignment horizontal="center" vertical="center" shrinkToFit="1"/>
    </xf>
    <xf numFmtId="4" fontId="79" fillId="0" borderId="1" xfId="0" applyNumberFormat="1" applyFont="1" applyFill="1" applyBorder="1" applyAlignment="1">
      <alignment horizontal="center" vertical="center" shrinkToFit="1"/>
    </xf>
    <xf numFmtId="202" fontId="77" fillId="0" borderId="1" xfId="0" applyNumberFormat="1" applyFont="1" applyFill="1" applyBorder="1" applyAlignment="1">
      <alignment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53" fillId="0" borderId="0" xfId="37" applyNumberFormat="1" applyFont="1" applyFill="1" applyBorder="1" applyAlignment="1" applyProtection="1">
      <alignment horizontal="left" vertical="center"/>
      <protection locked="0"/>
    </xf>
    <xf numFmtId="0" fontId="82" fillId="0" borderId="0" xfId="0" applyFont="1" applyFill="1" applyBorder="1" applyAlignment="1">
      <alignment vertical="center"/>
    </xf>
    <xf numFmtId="0" fontId="82" fillId="0" borderId="0" xfId="0" applyFont="1" applyFill="1" applyBorder="1" applyAlignment="1">
      <alignment horizontal="left" vertical="center"/>
    </xf>
    <xf numFmtId="0" fontId="82" fillId="0" borderId="0" xfId="0" applyFont="1" applyFill="1" applyBorder="1" applyAlignment="1">
      <alignment horizontal="distributed" vertical="center"/>
    </xf>
    <xf numFmtId="0" fontId="82" fillId="0" borderId="0" xfId="37" applyFont="1" applyFill="1" applyBorder="1" applyAlignment="1">
      <alignment vertical="center"/>
    </xf>
    <xf numFmtId="0" fontId="82" fillId="0" borderId="0" xfId="0" applyFont="1" applyAlignment="1">
      <alignment vertical="center"/>
    </xf>
    <xf numFmtId="41" fontId="51" fillId="0" borderId="0" xfId="94" applyFont="1" applyAlignment="1"/>
    <xf numFmtId="41" fontId="51" fillId="0" borderId="0" xfId="0" applyNumberFormat="1" applyFont="1">
      <alignment vertical="center"/>
    </xf>
    <xf numFmtId="41" fontId="51" fillId="0" borderId="0" xfId="0" applyNumberFormat="1" applyFont="1" applyAlignment="1"/>
    <xf numFmtId="41" fontId="75" fillId="0" borderId="1" xfId="94" applyFont="1" applyFill="1" applyBorder="1" applyAlignment="1">
      <alignment horizontal="right" vertical="center" shrinkToFit="1"/>
    </xf>
    <xf numFmtId="0" fontId="55" fillId="0" borderId="0" xfId="0" applyFont="1" applyFill="1" applyBorder="1" applyAlignment="1">
      <alignment horizontal="left" vertical="center" shrinkToFit="1"/>
    </xf>
    <xf numFmtId="41" fontId="74" fillId="0" borderId="29" xfId="94" applyFont="1" applyFill="1" applyBorder="1" applyAlignment="1">
      <alignment vertical="center" shrinkToFit="1"/>
    </xf>
    <xf numFmtId="206" fontId="74" fillId="0" borderId="29" xfId="97" applyNumberFormat="1" applyFont="1" applyFill="1" applyBorder="1" applyAlignment="1">
      <alignment horizontal="right" vertical="center" shrinkToFit="1"/>
    </xf>
    <xf numFmtId="3" fontId="74" fillId="0" borderId="97" xfId="0" applyNumberFormat="1" applyFont="1" applyFill="1" applyBorder="1" applyAlignment="1">
      <alignment horizontal="left" vertical="center"/>
    </xf>
    <xf numFmtId="184" fontId="74" fillId="0" borderId="29" xfId="97" applyNumberFormat="1" applyFont="1" applyFill="1" applyBorder="1" applyAlignment="1">
      <alignment horizontal="right" vertical="center" shrinkToFit="1"/>
    </xf>
    <xf numFmtId="10" fontId="74" fillId="0" borderId="29" xfId="97" applyNumberFormat="1" applyFont="1" applyFill="1" applyBorder="1" applyAlignment="1">
      <alignment horizontal="right" vertical="center" shrinkToFit="1"/>
    </xf>
    <xf numFmtId="10" fontId="74" fillId="0" borderId="29" xfId="0" applyNumberFormat="1" applyFont="1" applyFill="1" applyBorder="1" applyAlignment="1">
      <alignment horizontal="right" vertical="center" shrinkToFit="1"/>
    </xf>
    <xf numFmtId="0" fontId="46" fillId="0" borderId="0" xfId="37" applyFont="1" applyFill="1" applyBorder="1" applyAlignment="1">
      <alignment horizontal="center" vertical="center" shrinkToFit="1"/>
    </xf>
    <xf numFmtId="0" fontId="45" fillId="0" borderId="0" xfId="37" applyFont="1" applyFill="1" applyBorder="1" applyAlignment="1">
      <alignment horizontal="center" vertical="center"/>
    </xf>
    <xf numFmtId="192" fontId="53" fillId="0" borderId="49" xfId="37" applyNumberFormat="1" applyFont="1" applyFill="1" applyBorder="1" applyAlignment="1">
      <alignment horizontal="center" vertical="center"/>
    </xf>
    <xf numFmtId="192" fontId="53" fillId="0" borderId="50" xfId="37" applyNumberFormat="1" applyFont="1" applyFill="1" applyBorder="1" applyAlignment="1">
      <alignment horizontal="center" vertical="center"/>
    </xf>
    <xf numFmtId="192" fontId="53" fillId="0" borderId="29" xfId="37" applyNumberFormat="1" applyFont="1" applyFill="1" applyBorder="1" applyAlignment="1">
      <alignment horizontal="center" vertical="center"/>
    </xf>
    <xf numFmtId="192" fontId="53" fillId="0" borderId="97" xfId="37" applyNumberFormat="1" applyFont="1" applyFill="1" applyBorder="1" applyAlignment="1">
      <alignment horizontal="center" vertical="center"/>
    </xf>
    <xf numFmtId="192" fontId="53" fillId="0" borderId="15" xfId="37" applyNumberFormat="1" applyFont="1" applyFill="1" applyBorder="1" applyAlignment="1">
      <alignment horizontal="center" vertical="center"/>
    </xf>
    <xf numFmtId="192" fontId="53" fillId="0" borderId="95" xfId="37" applyNumberFormat="1" applyFont="1" applyFill="1" applyBorder="1" applyAlignment="1">
      <alignment horizontal="center" vertical="center"/>
    </xf>
    <xf numFmtId="0" fontId="45" fillId="0" borderId="0" xfId="37" quotePrefix="1" applyFont="1" applyFill="1" applyBorder="1" applyAlignment="1">
      <alignment horizontal="center" vertical="center"/>
    </xf>
    <xf numFmtId="0" fontId="47" fillId="0" borderId="0" xfId="37" applyFont="1" applyFill="1" applyBorder="1" applyAlignment="1">
      <alignment horizontal="center" vertical="center"/>
    </xf>
    <xf numFmtId="3" fontId="53" fillId="0" borderId="49" xfId="37" applyNumberFormat="1" applyFont="1" applyFill="1" applyBorder="1" applyAlignment="1">
      <alignment horizontal="center" vertical="center" wrapText="1"/>
    </xf>
    <xf numFmtId="3" fontId="53" fillId="0" borderId="49" xfId="37" applyNumberFormat="1" applyFont="1" applyFill="1" applyBorder="1" applyAlignment="1">
      <alignment horizontal="center" vertical="center"/>
    </xf>
    <xf numFmtId="3" fontId="53" fillId="0" borderId="29" xfId="37" applyNumberFormat="1" applyFont="1" applyFill="1" applyBorder="1" applyAlignment="1">
      <alignment horizontal="center" vertical="center"/>
    </xf>
    <xf numFmtId="3" fontId="53" fillId="0" borderId="15" xfId="37" applyNumberFormat="1" applyFont="1" applyFill="1" applyBorder="1" applyAlignment="1">
      <alignment horizontal="center" vertical="center"/>
    </xf>
    <xf numFmtId="0" fontId="53" fillId="0" borderId="49" xfId="37" applyFont="1" applyFill="1" applyBorder="1" applyAlignment="1">
      <alignment horizontal="center" vertical="center"/>
    </xf>
    <xf numFmtId="0" fontId="53" fillId="0" borderId="29" xfId="37" applyFont="1" applyFill="1" applyBorder="1" applyAlignment="1">
      <alignment horizontal="center" vertical="center"/>
    </xf>
    <xf numFmtId="0" fontId="53" fillId="0" borderId="15" xfId="37" applyFont="1" applyFill="1" applyBorder="1" applyAlignment="1">
      <alignment horizontal="center" vertical="center"/>
    </xf>
    <xf numFmtId="0" fontId="53" fillId="0" borderId="49" xfId="37" applyFont="1" applyFill="1" applyBorder="1" applyAlignment="1">
      <alignment horizontal="center" vertical="center" wrapText="1"/>
    </xf>
    <xf numFmtId="49" fontId="53" fillId="0" borderId="49" xfId="37" applyNumberFormat="1" applyFont="1" applyFill="1" applyBorder="1" applyAlignment="1">
      <alignment horizontal="center" vertical="center" textRotation="255"/>
    </xf>
    <xf numFmtId="49" fontId="53" fillId="0" borderId="29" xfId="37" applyNumberFormat="1" applyFont="1" applyFill="1" applyBorder="1" applyAlignment="1">
      <alignment horizontal="center" vertical="center" textRotation="255"/>
    </xf>
    <xf numFmtId="49" fontId="53" fillId="0" borderId="15" xfId="37" applyNumberFormat="1" applyFont="1" applyFill="1" applyBorder="1" applyAlignment="1">
      <alignment horizontal="center" vertical="center" textRotation="255"/>
    </xf>
    <xf numFmtId="0" fontId="53" fillId="0" borderId="48" xfId="37" applyFont="1" applyFill="1" applyBorder="1" applyAlignment="1">
      <alignment horizontal="center" vertical="center" wrapText="1"/>
    </xf>
    <xf numFmtId="0" fontId="53" fillId="0" borderId="96" xfId="37" applyFont="1" applyFill="1" applyBorder="1" applyAlignment="1">
      <alignment horizontal="center" vertical="center"/>
    </xf>
    <xf numFmtId="0" fontId="53" fillId="0" borderId="94" xfId="37" applyFont="1" applyFill="1" applyBorder="1" applyAlignment="1">
      <alignment horizontal="center" vertical="center"/>
    </xf>
    <xf numFmtId="192" fontId="53" fillId="0" borderId="49" xfId="37" applyNumberFormat="1" applyFont="1" applyFill="1" applyBorder="1" applyAlignment="1">
      <alignment horizontal="center" vertical="center" wrapText="1"/>
    </xf>
    <xf numFmtId="0" fontId="59" fillId="0" borderId="0" xfId="37" applyFont="1" applyFill="1" applyBorder="1" applyAlignment="1">
      <alignment horizontal="center" vertical="center"/>
    </xf>
    <xf numFmtId="0" fontId="71" fillId="4" borderId="27" xfId="96" applyFont="1" applyFill="1" applyBorder="1" applyAlignment="1">
      <alignment horizontal="center" vertical="center" wrapText="1"/>
    </xf>
    <xf numFmtId="0" fontId="71" fillId="4" borderId="25" xfId="96" applyFont="1" applyFill="1" applyBorder="1" applyAlignment="1">
      <alignment horizontal="center" vertical="center" wrapText="1"/>
    </xf>
    <xf numFmtId="0" fontId="71" fillId="4" borderId="26" xfId="96" applyFont="1" applyFill="1" applyBorder="1" applyAlignment="1">
      <alignment horizontal="center" vertical="center" wrapText="1"/>
    </xf>
    <xf numFmtId="0" fontId="48" fillId="0" borderId="0" xfId="96" applyFont="1" applyBorder="1" applyAlignment="1">
      <alignment horizontal="center"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43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 shrinkToFit="1"/>
    </xf>
    <xf numFmtId="0" fontId="53" fillId="0" borderId="33" xfId="0" applyFont="1" applyFill="1" applyBorder="1" applyAlignment="1">
      <alignment horizontal="center" vertical="center" shrinkToFit="1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100" xfId="0" applyFont="1" applyFill="1" applyBorder="1" applyAlignment="1">
      <alignment horizontal="center" vertical="center" shrinkToFit="1"/>
    </xf>
    <xf numFmtId="0" fontId="53" fillId="0" borderId="44" xfId="0" applyFont="1" applyFill="1" applyBorder="1" applyAlignment="1">
      <alignment horizontal="center" vertical="center" shrinkToFit="1"/>
    </xf>
    <xf numFmtId="0" fontId="53" fillId="0" borderId="32" xfId="0" applyFont="1" applyFill="1" applyBorder="1" applyAlignment="1">
      <alignment horizontal="center" vertical="center" shrinkToFit="1"/>
    </xf>
    <xf numFmtId="0" fontId="53" fillId="0" borderId="11" xfId="0" applyFont="1" applyFill="1" applyBorder="1" applyAlignment="1">
      <alignment horizontal="center" vertical="center" shrinkToFit="1"/>
    </xf>
    <xf numFmtId="0" fontId="53" fillId="0" borderId="102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4" borderId="51" xfId="0" applyFont="1" applyFill="1" applyBorder="1" applyAlignment="1">
      <alignment horizontal="center" vertical="center" wrapText="1" shrinkToFit="1"/>
    </xf>
    <xf numFmtId="0" fontId="53" fillId="4" borderId="52" xfId="0" applyFont="1" applyFill="1" applyBorder="1" applyAlignment="1">
      <alignment horizontal="center" vertical="center" wrapText="1" shrinkToFit="1"/>
    </xf>
    <xf numFmtId="0" fontId="53" fillId="4" borderId="43" xfId="0" applyFont="1" applyFill="1" applyBorder="1" applyAlignment="1">
      <alignment horizontal="center" vertical="center" wrapText="1" shrinkToFit="1"/>
    </xf>
    <xf numFmtId="0" fontId="53" fillId="4" borderId="1" xfId="0" applyFont="1" applyFill="1" applyBorder="1" applyAlignment="1">
      <alignment horizontal="center" vertical="center" wrapText="1" shrinkToFit="1"/>
    </xf>
    <xf numFmtId="0" fontId="53" fillId="0" borderId="98" xfId="0" applyFont="1" applyFill="1" applyBorder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31" xfId="0" applyFont="1" applyFill="1" applyBorder="1" applyAlignment="1">
      <alignment horizontal="center" vertical="center" shrinkToFit="1"/>
    </xf>
    <xf numFmtId="0" fontId="53" fillId="0" borderId="109" xfId="0" applyFont="1" applyFill="1" applyBorder="1" applyAlignment="1">
      <alignment horizontal="center" vertical="center" shrinkToFit="1"/>
    </xf>
    <xf numFmtId="0" fontId="53" fillId="0" borderId="16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28" xfId="0" applyFont="1" applyFill="1" applyBorder="1" applyAlignment="1">
      <alignment horizontal="center" vertical="center" shrinkToFit="1"/>
    </xf>
    <xf numFmtId="0" fontId="53" fillId="0" borderId="99" xfId="0" applyFont="1" applyFill="1" applyBorder="1" applyAlignment="1">
      <alignment horizontal="center" vertical="center" shrinkToFit="1"/>
    </xf>
    <xf numFmtId="0" fontId="53" fillId="0" borderId="24" xfId="0" applyFont="1" applyFill="1" applyBorder="1" applyAlignment="1">
      <alignment horizontal="center" vertical="center" shrinkToFit="1"/>
    </xf>
    <xf numFmtId="0" fontId="53" fillId="0" borderId="101" xfId="0" applyFont="1" applyFill="1" applyBorder="1" applyAlignment="1">
      <alignment horizontal="center" vertical="center" shrinkToFit="1"/>
    </xf>
    <xf numFmtId="0" fontId="48" fillId="0" borderId="0" xfId="0" applyFont="1" applyAlignment="1">
      <alignment horizontal="center" vertical="center"/>
    </xf>
    <xf numFmtId="0" fontId="53" fillId="4" borderId="1" xfId="0" applyFont="1" applyFill="1" applyBorder="1" applyAlignment="1">
      <alignment horizontal="center" vertical="center" shrinkToFit="1"/>
    </xf>
    <xf numFmtId="0" fontId="53" fillId="4" borderId="52" xfId="0" applyFont="1" applyFill="1" applyBorder="1" applyAlignment="1">
      <alignment horizontal="center" vertical="center" shrinkToFit="1"/>
    </xf>
    <xf numFmtId="0" fontId="53" fillId="4" borderId="53" xfId="0" applyFont="1" applyFill="1" applyBorder="1" applyAlignment="1">
      <alignment horizontal="center" vertical="center" shrinkToFit="1"/>
    </xf>
    <xf numFmtId="0" fontId="53" fillId="4" borderId="44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distributed" vertical="center"/>
    </xf>
    <xf numFmtId="0" fontId="55" fillId="0" borderId="0" xfId="0" applyFont="1" applyFill="1" applyBorder="1" applyAlignment="1">
      <alignment horizontal="distributed" vertical="center"/>
    </xf>
    <xf numFmtId="0" fontId="82" fillId="0" borderId="0" xfId="0" applyFont="1" applyFill="1" applyBorder="1" applyAlignment="1">
      <alignment horizontal="left" vertical="center"/>
    </xf>
    <xf numFmtId="3" fontId="74" fillId="0" borderId="0" xfId="0" applyNumberFormat="1" applyFont="1" applyBorder="1" applyAlignment="1">
      <alignment horizontal="left" vertical="center" shrinkToFit="1"/>
    </xf>
    <xf numFmtId="0" fontId="46" fillId="0" borderId="0" xfId="0" applyFont="1" applyAlignment="1">
      <alignment horizontal="center" vertical="center"/>
    </xf>
    <xf numFmtId="0" fontId="48" fillId="0" borderId="0" xfId="0" applyFont="1" applyAlignment="1"/>
    <xf numFmtId="3" fontId="74" fillId="0" borderId="98" xfId="0" applyNumberFormat="1" applyFont="1" applyBorder="1" applyAlignment="1">
      <alignment horizontal="center" vertical="center" wrapText="1"/>
    </xf>
    <xf numFmtId="3" fontId="74" fillId="0" borderId="10" xfId="0" applyNumberFormat="1" applyFont="1" applyBorder="1" applyAlignment="1">
      <alignment horizontal="center" vertical="center"/>
    </xf>
    <xf numFmtId="3" fontId="74" fillId="0" borderId="109" xfId="0" applyNumberFormat="1" applyFont="1" applyBorder="1" applyAlignment="1">
      <alignment horizontal="center" vertical="center"/>
    </xf>
    <xf numFmtId="3" fontId="74" fillId="0" borderId="1" xfId="0" applyNumberFormat="1" applyFont="1" applyBorder="1" applyAlignment="1">
      <alignment horizontal="center" vertical="center" wrapText="1"/>
    </xf>
    <xf numFmtId="3" fontId="74" fillId="0" borderId="1" xfId="0" applyNumberFormat="1" applyFont="1" applyBorder="1" applyAlignment="1">
      <alignment horizontal="center" vertical="center"/>
    </xf>
    <xf numFmtId="3" fontId="74" fillId="4" borderId="27" xfId="0" applyNumberFormat="1" applyFont="1" applyFill="1" applyBorder="1" applyAlignment="1">
      <alignment horizontal="center" vertical="center"/>
    </xf>
    <xf numFmtId="3" fontId="74" fillId="4" borderId="25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0" xfId="0" applyFont="1" applyAlignment="1"/>
    <xf numFmtId="0" fontId="8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0" fontId="77" fillId="0" borderId="1" xfId="0" applyFont="1" applyFill="1" applyBorder="1" applyAlignment="1">
      <alignment horizontal="center" vertical="center" shrinkToFit="1"/>
    </xf>
    <xf numFmtId="0" fontId="39" fillId="3" borderId="20" xfId="0" applyFont="1" applyFill="1" applyBorder="1" applyAlignment="1">
      <alignment horizontal="center" vertical="center"/>
    </xf>
    <xf numFmtId="0" fontId="39" fillId="3" borderId="21" xfId="0" applyFont="1" applyFill="1" applyBorder="1" applyAlignment="1">
      <alignment horizontal="center" vertical="center"/>
    </xf>
    <xf numFmtId="190" fontId="24" fillId="0" borderId="65" xfId="0" applyNumberFormat="1" applyFont="1" applyBorder="1" applyAlignment="1">
      <alignment horizontal="center" vertical="center"/>
    </xf>
    <xf numFmtId="190" fontId="24" fillId="0" borderId="23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82" xfId="0" applyFont="1" applyBorder="1" applyAlignment="1">
      <alignment horizontal="left" vertical="center"/>
    </xf>
    <xf numFmtId="0" fontId="39" fillId="0" borderId="24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60" xfId="0" applyFont="1" applyBorder="1" applyAlignment="1">
      <alignment horizontal="left" vertical="center"/>
    </xf>
    <xf numFmtId="192" fontId="39" fillId="0" borderId="65" xfId="0" applyNumberFormat="1" applyFont="1" applyBorder="1" applyAlignment="1">
      <alignment horizontal="center" vertical="center"/>
    </xf>
    <xf numFmtId="192" fontId="39" fillId="0" borderId="23" xfId="0" applyNumberFormat="1" applyFont="1" applyBorder="1" applyAlignment="1">
      <alignment horizontal="center" vertical="center"/>
    </xf>
    <xf numFmtId="0" fontId="39" fillId="0" borderId="6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87" xfId="0" applyFont="1" applyBorder="1" applyAlignment="1">
      <alignment horizontal="center" vertical="center"/>
    </xf>
    <xf numFmtId="0" fontId="39" fillId="0" borderId="88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3" fontId="39" fillId="0" borderId="65" xfId="95" applyNumberFormat="1" applyFont="1" applyFill="1" applyBorder="1" applyAlignment="1">
      <alignment horizontal="center" vertical="center"/>
    </xf>
    <xf numFmtId="3" fontId="39" fillId="0" borderId="23" xfId="95" applyNumberFormat="1" applyFont="1" applyFill="1" applyBorder="1" applyAlignment="1">
      <alignment horizontal="center" vertical="center"/>
    </xf>
    <xf numFmtId="0" fontId="39" fillId="0" borderId="20" xfId="0" applyFont="1" applyBorder="1" applyAlignment="1">
      <alignment horizontal="left" vertical="center"/>
    </xf>
    <xf numFmtId="0" fontId="39" fillId="0" borderId="57" xfId="0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0" fontId="39" fillId="0" borderId="28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82" xfId="0" applyFont="1" applyBorder="1" applyAlignment="1">
      <alignment horizontal="center" vertical="center"/>
    </xf>
    <xf numFmtId="192" fontId="39" fillId="0" borderId="35" xfId="0" applyNumberFormat="1" applyFont="1" applyBorder="1" applyAlignment="1">
      <alignment horizontal="center" vertical="center"/>
    </xf>
    <xf numFmtId="192" fontId="39" fillId="0" borderId="40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39" fillId="0" borderId="28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39" fillId="0" borderId="82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60" xfId="0" applyFont="1" applyBorder="1" applyAlignment="1">
      <alignment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39" fillId="0" borderId="18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24" fillId="0" borderId="34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39" fillId="0" borderId="70" xfId="0" applyFont="1" applyBorder="1" applyAlignment="1">
      <alignment horizontal="left" vertical="center"/>
    </xf>
    <xf numFmtId="0" fontId="39" fillId="0" borderId="71" xfId="0" applyFont="1" applyBorder="1" applyAlignment="1">
      <alignment horizontal="left" vertical="center"/>
    </xf>
    <xf numFmtId="0" fontId="39" fillId="0" borderId="72" xfId="0" applyFont="1" applyBorder="1" applyAlignment="1">
      <alignment horizontal="left" vertical="center"/>
    </xf>
    <xf numFmtId="0" fontId="24" fillId="0" borderId="7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40" fillId="0" borderId="66" xfId="0" applyFont="1" applyBorder="1" applyAlignment="1">
      <alignment horizontal="left" vertical="center" indent="1" shrinkToFit="1"/>
    </xf>
    <xf numFmtId="0" fontId="40" fillId="0" borderId="67" xfId="0" applyFont="1" applyBorder="1" applyAlignment="1">
      <alignment horizontal="left" vertical="center" indent="1" shrinkToFit="1"/>
    </xf>
    <xf numFmtId="0" fontId="40" fillId="0" borderId="68" xfId="0" applyFont="1" applyBorder="1" applyAlignment="1">
      <alignment horizontal="left" vertical="center" indent="1" shrinkToFit="1"/>
    </xf>
    <xf numFmtId="0" fontId="40" fillId="0" borderId="69" xfId="0" applyFont="1" applyBorder="1" applyAlignment="1">
      <alignment horizontal="left" vertical="center" indent="1" shrinkToFit="1"/>
    </xf>
    <xf numFmtId="0" fontId="41" fillId="0" borderId="34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65" xfId="0" applyFont="1" applyBorder="1" applyAlignment="1">
      <alignment horizontal="center" vertical="center"/>
    </xf>
    <xf numFmtId="0" fontId="41" fillId="0" borderId="56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</cellXfs>
  <cellStyles count="103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7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2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8"/>
    <cellStyle name="표준 7" xfId="99"/>
    <cellStyle name="표준 8" xfId="100"/>
    <cellStyle name="표준 9" xfId="101"/>
    <cellStyle name="標準_Akia(F）-8" xfId="43"/>
    <cellStyle name="표준_성서네거리~이곡네거리 외 2개소 포장보수공사" xfId="95"/>
    <cellStyle name="표준_위치도(원안)" xfId="96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57150</xdr:colOff>
      <xdr:row>21</xdr:row>
      <xdr:rowOff>114301</xdr:rowOff>
    </xdr:from>
    <xdr:to>
      <xdr:col>48</xdr:col>
      <xdr:colOff>60903</xdr:colOff>
      <xdr:row>23</xdr:row>
      <xdr:rowOff>171451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5667375" y="5314951"/>
          <a:ext cx="308032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168564</xdr:colOff>
      <xdr:row>47</xdr:row>
      <xdr:rowOff>38100</xdr:rowOff>
    </xdr:from>
    <xdr:to>
      <xdr:col>50</xdr:col>
      <xdr:colOff>142875</xdr:colOff>
      <xdr:row>48</xdr:row>
      <xdr:rowOff>142874</xdr:rowOff>
    </xdr:to>
    <xdr:pic>
      <xdr:nvPicPr>
        <xdr:cNvPr id="3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7226589" y="11877675"/>
          <a:ext cx="196503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162</xdr:row>
      <xdr:rowOff>57150</xdr:rowOff>
    </xdr:from>
    <xdr:to>
      <xdr:col>40</xdr:col>
      <xdr:colOff>104775</xdr:colOff>
      <xdr:row>183</xdr:row>
      <xdr:rowOff>133349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1813500"/>
          <a:ext cx="6505575" cy="4476749"/>
        </a:xfrm>
        <a:prstGeom prst="rect">
          <a:avLst/>
        </a:prstGeom>
      </xdr:spPr>
    </xdr:pic>
    <xdr:clientData/>
  </xdr:twoCellAnchor>
  <xdr:twoCellAnchor>
    <xdr:from>
      <xdr:col>14</xdr:col>
      <xdr:colOff>115957</xdr:colOff>
      <xdr:row>143</xdr:row>
      <xdr:rowOff>16564</xdr:rowOff>
    </xdr:from>
    <xdr:to>
      <xdr:col>31</xdr:col>
      <xdr:colOff>66261</xdr:colOff>
      <xdr:row>148</xdr:row>
      <xdr:rowOff>74544</xdr:rowOff>
    </xdr:to>
    <xdr:sp macro="" textlink="">
      <xdr:nvSpPr>
        <xdr:cNvPr id="15" name="자유형 14"/>
        <xdr:cNvSpPr/>
      </xdr:nvSpPr>
      <xdr:spPr>
        <a:xfrm>
          <a:off x="2435087" y="28119455"/>
          <a:ext cx="2766391" cy="1093306"/>
        </a:xfrm>
        <a:custGeom>
          <a:avLst/>
          <a:gdLst>
            <a:gd name="connsiteX0" fmla="*/ 0 w 2766391"/>
            <a:gd name="connsiteY0" fmla="*/ 1093305 h 1093305"/>
            <a:gd name="connsiteX1" fmla="*/ 256761 w 2766391"/>
            <a:gd name="connsiteY1" fmla="*/ 737153 h 1093305"/>
            <a:gd name="connsiteX2" fmla="*/ 579783 w 2766391"/>
            <a:gd name="connsiteY2" fmla="*/ 621196 h 1093305"/>
            <a:gd name="connsiteX3" fmla="*/ 1714500 w 2766391"/>
            <a:gd name="connsiteY3" fmla="*/ 339587 h 1093305"/>
            <a:gd name="connsiteX4" fmla="*/ 2766391 w 2766391"/>
            <a:gd name="connsiteY4" fmla="*/ 0 h 10933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766391" h="1093305">
              <a:moveTo>
                <a:pt x="0" y="1093305"/>
              </a:moveTo>
              <a:lnTo>
                <a:pt x="256761" y="737153"/>
              </a:lnTo>
              <a:lnTo>
                <a:pt x="579783" y="621196"/>
              </a:lnTo>
              <a:lnTo>
                <a:pt x="1714500" y="339587"/>
              </a:lnTo>
              <a:lnTo>
                <a:pt x="2766391" y="0"/>
              </a:lnTo>
            </a:path>
          </a:pathLst>
        </a:custGeom>
        <a:noFill/>
        <a:ln w="476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82510</xdr:colOff>
      <xdr:row>93</xdr:row>
      <xdr:rowOff>49697</xdr:rowOff>
    </xdr:from>
    <xdr:to>
      <xdr:col>40</xdr:col>
      <xdr:colOff>109906</xdr:colOff>
      <xdr:row>114</xdr:row>
      <xdr:rowOff>77077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10" y="18638101"/>
          <a:ext cx="6475088" cy="3925303"/>
        </a:xfrm>
        <a:prstGeom prst="rect">
          <a:avLst/>
        </a:prstGeom>
      </xdr:spPr>
    </xdr:pic>
    <xdr:clientData/>
  </xdr:twoCellAnchor>
  <xdr:twoCellAnchor>
    <xdr:from>
      <xdr:col>14</xdr:col>
      <xdr:colOff>57980</xdr:colOff>
      <xdr:row>103</xdr:row>
      <xdr:rowOff>66578</xdr:rowOff>
    </xdr:from>
    <xdr:to>
      <xdr:col>32</xdr:col>
      <xdr:colOff>107674</xdr:colOff>
      <xdr:row>105</xdr:row>
      <xdr:rowOff>95250</xdr:rowOff>
    </xdr:to>
    <xdr:cxnSp macro="">
      <xdr:nvCxnSpPr>
        <xdr:cNvPr id="16" name="직선 연결선 15"/>
        <xdr:cNvCxnSpPr/>
      </xdr:nvCxnSpPr>
      <xdr:spPr>
        <a:xfrm flipH="1" flipV="1">
          <a:off x="2314672" y="20779790"/>
          <a:ext cx="2951156" cy="351056"/>
        </a:xfrm>
        <a:prstGeom prst="line">
          <a:avLst/>
        </a:prstGeom>
        <a:ln w="444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72634</xdr:colOff>
      <xdr:row>96</xdr:row>
      <xdr:rowOff>122646</xdr:rowOff>
    </xdr:from>
    <xdr:to>
      <xdr:col>14</xdr:col>
      <xdr:colOff>80916</xdr:colOff>
      <xdr:row>103</xdr:row>
      <xdr:rowOff>81232</xdr:rowOff>
    </xdr:to>
    <xdr:cxnSp macro="">
      <xdr:nvCxnSpPr>
        <xdr:cNvPr id="18" name="직선 연결선 17"/>
        <xdr:cNvCxnSpPr/>
      </xdr:nvCxnSpPr>
      <xdr:spPr>
        <a:xfrm flipH="1" flipV="1">
          <a:off x="2329326" y="19348492"/>
          <a:ext cx="8282" cy="1445952"/>
        </a:xfrm>
        <a:prstGeom prst="line">
          <a:avLst/>
        </a:prstGeom>
        <a:ln w="444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53200</xdr:colOff>
      <xdr:row>70</xdr:row>
      <xdr:rowOff>36635</xdr:rowOff>
    </xdr:from>
    <xdr:to>
      <xdr:col>40</xdr:col>
      <xdr:colOff>80597</xdr:colOff>
      <xdr:row>91</xdr:row>
      <xdr:rowOff>73269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200" y="14133635"/>
          <a:ext cx="6475089" cy="3985846"/>
        </a:xfrm>
        <a:prstGeom prst="rect">
          <a:avLst/>
        </a:prstGeom>
      </xdr:spPr>
    </xdr:pic>
    <xdr:clientData/>
  </xdr:twoCellAnchor>
  <xdr:twoCellAnchor>
    <xdr:from>
      <xdr:col>20</xdr:col>
      <xdr:colOff>127106</xdr:colOff>
      <xdr:row>75</xdr:row>
      <xdr:rowOff>157370</xdr:rowOff>
    </xdr:from>
    <xdr:to>
      <xdr:col>22</xdr:col>
      <xdr:colOff>11149</xdr:colOff>
      <xdr:row>84</xdr:row>
      <xdr:rowOff>97799</xdr:rowOff>
    </xdr:to>
    <xdr:cxnSp macro="">
      <xdr:nvCxnSpPr>
        <xdr:cNvPr id="21" name="직선 연결선 20"/>
        <xdr:cNvCxnSpPr/>
      </xdr:nvCxnSpPr>
      <xdr:spPr>
        <a:xfrm flipH="1">
          <a:off x="3350952" y="15316774"/>
          <a:ext cx="206428" cy="1698890"/>
        </a:xfrm>
        <a:prstGeom prst="line">
          <a:avLst/>
        </a:prstGeom>
        <a:ln w="698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66900</xdr:colOff>
      <xdr:row>47</xdr:row>
      <xdr:rowOff>49697</xdr:rowOff>
    </xdr:from>
    <xdr:to>
      <xdr:col>40</xdr:col>
      <xdr:colOff>65944</xdr:colOff>
      <xdr:row>68</xdr:row>
      <xdr:rowOff>22619</xdr:rowOff>
    </xdr:to>
    <xdr:pic>
      <xdr:nvPicPr>
        <xdr:cNvPr id="22" name="그림 2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00" y="9706582"/>
          <a:ext cx="6446736" cy="3870845"/>
        </a:xfrm>
        <a:prstGeom prst="rect">
          <a:avLst/>
        </a:prstGeom>
      </xdr:spPr>
    </xdr:pic>
    <xdr:clientData/>
  </xdr:twoCellAnchor>
  <xdr:twoCellAnchor>
    <xdr:from>
      <xdr:col>20</xdr:col>
      <xdr:colOff>115958</xdr:colOff>
      <xdr:row>50</xdr:row>
      <xdr:rowOff>15609</xdr:rowOff>
    </xdr:from>
    <xdr:to>
      <xdr:col>21</xdr:col>
      <xdr:colOff>16566</xdr:colOff>
      <xdr:row>64</xdr:row>
      <xdr:rowOff>91746</xdr:rowOff>
    </xdr:to>
    <xdr:cxnSp macro="">
      <xdr:nvCxnSpPr>
        <xdr:cNvPr id="24" name="직선 연결선 23"/>
        <xdr:cNvCxnSpPr/>
      </xdr:nvCxnSpPr>
      <xdr:spPr>
        <a:xfrm>
          <a:off x="3339804" y="10309936"/>
          <a:ext cx="61800" cy="2691848"/>
        </a:xfrm>
        <a:prstGeom prst="line">
          <a:avLst/>
        </a:prstGeom>
        <a:ln w="603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73270</xdr:colOff>
      <xdr:row>24</xdr:row>
      <xdr:rowOff>42372</xdr:rowOff>
    </xdr:from>
    <xdr:to>
      <xdr:col>40</xdr:col>
      <xdr:colOff>101622</xdr:colOff>
      <xdr:row>45</xdr:row>
      <xdr:rowOff>65943</xdr:rowOff>
    </xdr:to>
    <xdr:pic>
      <xdr:nvPicPr>
        <xdr:cNvPr id="25" name="그림 2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270" y="5259141"/>
          <a:ext cx="6476044" cy="3921494"/>
        </a:xfrm>
        <a:prstGeom prst="rect">
          <a:avLst/>
        </a:prstGeom>
      </xdr:spPr>
    </xdr:pic>
    <xdr:clientData/>
  </xdr:twoCellAnchor>
  <xdr:twoCellAnchor>
    <xdr:from>
      <xdr:col>11</xdr:col>
      <xdr:colOff>115000</xdr:colOff>
      <xdr:row>30</xdr:row>
      <xdr:rowOff>24209</xdr:rowOff>
    </xdr:from>
    <xdr:to>
      <xdr:col>30</xdr:col>
      <xdr:colOff>131566</xdr:colOff>
      <xdr:row>30</xdr:row>
      <xdr:rowOff>170429</xdr:rowOff>
    </xdr:to>
    <xdr:sp macro="" textlink="">
      <xdr:nvSpPr>
        <xdr:cNvPr id="29" name="자유형 28"/>
        <xdr:cNvSpPr/>
      </xdr:nvSpPr>
      <xdr:spPr>
        <a:xfrm>
          <a:off x="1888115" y="6515863"/>
          <a:ext cx="3079220" cy="146220"/>
        </a:xfrm>
        <a:custGeom>
          <a:avLst/>
          <a:gdLst>
            <a:gd name="connsiteX0" fmla="*/ 0 w 3163957"/>
            <a:gd name="connsiteY0" fmla="*/ 8283 h 140804"/>
            <a:gd name="connsiteX1" fmla="*/ 1548848 w 3163957"/>
            <a:gd name="connsiteY1" fmla="*/ 0 h 140804"/>
            <a:gd name="connsiteX2" fmla="*/ 1987827 w 3163957"/>
            <a:gd name="connsiteY2" fmla="*/ 33130 h 140804"/>
            <a:gd name="connsiteX3" fmla="*/ 2575892 w 3163957"/>
            <a:gd name="connsiteY3" fmla="*/ 140804 h 140804"/>
            <a:gd name="connsiteX4" fmla="*/ 3163957 w 3163957"/>
            <a:gd name="connsiteY4" fmla="*/ 132522 h 1408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163957" h="140804">
              <a:moveTo>
                <a:pt x="0" y="8283"/>
              </a:moveTo>
              <a:lnTo>
                <a:pt x="1548848" y="0"/>
              </a:lnTo>
              <a:lnTo>
                <a:pt x="1987827" y="33130"/>
              </a:lnTo>
              <a:lnTo>
                <a:pt x="2575892" y="140804"/>
              </a:lnTo>
              <a:lnTo>
                <a:pt x="3163957" y="132522"/>
              </a:lnTo>
            </a:path>
          </a:pathLst>
        </a:custGeom>
        <a:noFill/>
        <a:ln w="412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102578</xdr:colOff>
      <xdr:row>2</xdr:row>
      <xdr:rowOff>43961</xdr:rowOff>
    </xdr:from>
    <xdr:to>
      <xdr:col>40</xdr:col>
      <xdr:colOff>65944</xdr:colOff>
      <xdr:row>22</xdr:row>
      <xdr:rowOff>101304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578" y="930519"/>
          <a:ext cx="6411058" cy="3845362"/>
        </a:xfrm>
        <a:prstGeom prst="rect">
          <a:avLst/>
        </a:prstGeom>
      </xdr:spPr>
    </xdr:pic>
    <xdr:clientData/>
  </xdr:twoCellAnchor>
  <xdr:twoCellAnchor>
    <xdr:from>
      <xdr:col>15</xdr:col>
      <xdr:colOff>107674</xdr:colOff>
      <xdr:row>6</xdr:row>
      <xdr:rowOff>198783</xdr:rowOff>
    </xdr:from>
    <xdr:to>
      <xdr:col>26</xdr:col>
      <xdr:colOff>107673</xdr:colOff>
      <xdr:row>12</xdr:row>
      <xdr:rowOff>107674</xdr:rowOff>
    </xdr:to>
    <xdr:cxnSp macro="">
      <xdr:nvCxnSpPr>
        <xdr:cNvPr id="34" name="직선 연결선 33"/>
        <xdr:cNvCxnSpPr/>
      </xdr:nvCxnSpPr>
      <xdr:spPr>
        <a:xfrm flipH="1">
          <a:off x="2592457" y="1913283"/>
          <a:ext cx="1822173" cy="1151282"/>
        </a:xfrm>
        <a:prstGeom prst="line">
          <a:avLst/>
        </a:prstGeom>
        <a:ln w="571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116</xdr:row>
      <xdr:rowOff>67233</xdr:rowOff>
    </xdr:from>
    <xdr:to>
      <xdr:col>39</xdr:col>
      <xdr:colOff>152164</xdr:colOff>
      <xdr:row>137</xdr:row>
      <xdr:rowOff>78440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6882" y="22871204"/>
          <a:ext cx="6113694" cy="3866030"/>
        </a:xfrm>
        <a:prstGeom prst="rect">
          <a:avLst/>
        </a:prstGeom>
      </xdr:spPr>
    </xdr:pic>
    <xdr:clientData/>
  </xdr:twoCellAnchor>
  <xdr:twoCellAnchor>
    <xdr:from>
      <xdr:col>9</xdr:col>
      <xdr:colOff>142875</xdr:colOff>
      <xdr:row>125</xdr:row>
      <xdr:rowOff>114300</xdr:rowOff>
    </xdr:from>
    <xdr:to>
      <xdr:col>29</xdr:col>
      <xdr:colOff>95250</xdr:colOff>
      <xdr:row>125</xdr:row>
      <xdr:rowOff>161925</xdr:rowOff>
    </xdr:to>
    <xdr:cxnSp macro="">
      <xdr:nvCxnSpPr>
        <xdr:cNvPr id="5" name="직선 연결선 4"/>
        <xdr:cNvCxnSpPr/>
      </xdr:nvCxnSpPr>
      <xdr:spPr>
        <a:xfrm flipV="1">
          <a:off x="1600200" y="24917400"/>
          <a:ext cx="3190875" cy="47625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85725</xdr:colOff>
      <xdr:row>139</xdr:row>
      <xdr:rowOff>133350</xdr:rowOff>
    </xdr:from>
    <xdr:to>
      <xdr:col>40</xdr:col>
      <xdr:colOff>83174</xdr:colOff>
      <xdr:row>160</xdr:row>
      <xdr:rowOff>28575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725" y="27470100"/>
          <a:ext cx="6474449" cy="3771900"/>
        </a:xfrm>
        <a:prstGeom prst="rect">
          <a:avLst/>
        </a:prstGeom>
      </xdr:spPr>
    </xdr:pic>
    <xdr:clientData/>
  </xdr:twoCellAnchor>
  <xdr:twoCellAnchor>
    <xdr:from>
      <xdr:col>23</xdr:col>
      <xdr:colOff>76200</xdr:colOff>
      <xdr:row>149</xdr:row>
      <xdr:rowOff>133350</xdr:rowOff>
    </xdr:from>
    <xdr:to>
      <xdr:col>30</xdr:col>
      <xdr:colOff>66675</xdr:colOff>
      <xdr:row>150</xdr:row>
      <xdr:rowOff>85725</xdr:rowOff>
    </xdr:to>
    <xdr:sp macro="" textlink="">
      <xdr:nvSpPr>
        <xdr:cNvPr id="7" name="자유형 6"/>
        <xdr:cNvSpPr/>
      </xdr:nvSpPr>
      <xdr:spPr>
        <a:xfrm rot="184876">
          <a:off x="3800475" y="29565600"/>
          <a:ext cx="1123950" cy="114300"/>
        </a:xfrm>
        <a:custGeom>
          <a:avLst/>
          <a:gdLst>
            <a:gd name="connsiteX0" fmla="*/ 0 w 1123950"/>
            <a:gd name="connsiteY0" fmla="*/ 114300 h 114300"/>
            <a:gd name="connsiteX1" fmla="*/ 838200 w 1123950"/>
            <a:gd name="connsiteY1" fmla="*/ 66675 h 114300"/>
            <a:gd name="connsiteX2" fmla="*/ 1123950 w 1123950"/>
            <a:gd name="connsiteY2" fmla="*/ 0 h 114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123950" h="114300">
              <a:moveTo>
                <a:pt x="0" y="114300"/>
              </a:moveTo>
              <a:lnTo>
                <a:pt x="838200" y="66675"/>
              </a:lnTo>
              <a:lnTo>
                <a:pt x="1123950" y="0"/>
              </a:lnTo>
            </a:path>
          </a:pathLst>
        </a:cu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15</xdr:col>
      <xdr:colOff>123825</xdr:colOff>
      <xdr:row>173</xdr:row>
      <xdr:rowOff>123825</xdr:rowOff>
    </xdr:from>
    <xdr:to>
      <xdr:col>21</xdr:col>
      <xdr:colOff>76200</xdr:colOff>
      <xdr:row>174</xdr:row>
      <xdr:rowOff>114300</xdr:rowOff>
    </xdr:to>
    <xdr:sp macro="" textlink="">
      <xdr:nvSpPr>
        <xdr:cNvPr id="9" name="자유형 8"/>
        <xdr:cNvSpPr/>
      </xdr:nvSpPr>
      <xdr:spPr>
        <a:xfrm>
          <a:off x="2552700" y="34185225"/>
          <a:ext cx="923925" cy="200025"/>
        </a:xfrm>
        <a:custGeom>
          <a:avLst/>
          <a:gdLst>
            <a:gd name="connsiteX0" fmla="*/ 0 w 923925"/>
            <a:gd name="connsiteY0" fmla="*/ 200025 h 200025"/>
            <a:gd name="connsiteX1" fmla="*/ 0 w 923925"/>
            <a:gd name="connsiteY1" fmla="*/ 200025 h 200025"/>
            <a:gd name="connsiteX2" fmla="*/ 923925 w 923925"/>
            <a:gd name="connsiteY2" fmla="*/ 0 h 2000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923925" h="200025">
              <a:moveTo>
                <a:pt x="0" y="200025"/>
              </a:moveTo>
              <a:lnTo>
                <a:pt x="0" y="200025"/>
              </a:lnTo>
              <a:lnTo>
                <a:pt x="923925" y="0"/>
              </a:lnTo>
            </a:path>
          </a:pathLst>
        </a:cu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85725</xdr:colOff>
      <xdr:row>185</xdr:row>
      <xdr:rowOff>76200</xdr:rowOff>
    </xdr:from>
    <xdr:to>
      <xdr:col>40</xdr:col>
      <xdr:colOff>85725</xdr:colOff>
      <xdr:row>206</xdr:row>
      <xdr:rowOff>123825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5725" y="36833175"/>
          <a:ext cx="6477000" cy="4448175"/>
        </a:xfrm>
        <a:prstGeom prst="rect">
          <a:avLst/>
        </a:prstGeom>
      </xdr:spPr>
    </xdr:pic>
    <xdr:clientData/>
  </xdr:twoCellAnchor>
  <xdr:twoCellAnchor>
    <xdr:from>
      <xdr:col>25</xdr:col>
      <xdr:colOff>28575</xdr:colOff>
      <xdr:row>193</xdr:row>
      <xdr:rowOff>76200</xdr:rowOff>
    </xdr:from>
    <xdr:to>
      <xdr:col>27</xdr:col>
      <xdr:colOff>95250</xdr:colOff>
      <xdr:row>193</xdr:row>
      <xdr:rowOff>190500</xdr:rowOff>
    </xdr:to>
    <xdr:cxnSp macro="">
      <xdr:nvCxnSpPr>
        <xdr:cNvPr id="12" name="직선 연결선 11"/>
        <xdr:cNvCxnSpPr/>
      </xdr:nvCxnSpPr>
      <xdr:spPr>
        <a:xfrm flipV="1">
          <a:off x="4076700" y="38509575"/>
          <a:ext cx="390525" cy="114300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66675</xdr:colOff>
      <xdr:row>208</xdr:row>
      <xdr:rowOff>76200</xdr:rowOff>
    </xdr:from>
    <xdr:to>
      <xdr:col>40</xdr:col>
      <xdr:colOff>95250</xdr:colOff>
      <xdr:row>229</xdr:row>
      <xdr:rowOff>85725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675" y="41833800"/>
          <a:ext cx="6505575" cy="441007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218</xdr:row>
      <xdr:rowOff>19050</xdr:rowOff>
    </xdr:from>
    <xdr:to>
      <xdr:col>26</xdr:col>
      <xdr:colOff>19050</xdr:colOff>
      <xdr:row>218</xdr:row>
      <xdr:rowOff>47625</xdr:rowOff>
    </xdr:to>
    <xdr:cxnSp macro="">
      <xdr:nvCxnSpPr>
        <xdr:cNvPr id="20" name="직선 연결선 19"/>
        <xdr:cNvCxnSpPr/>
      </xdr:nvCxnSpPr>
      <xdr:spPr>
        <a:xfrm flipV="1">
          <a:off x="1619250" y="43872150"/>
          <a:ext cx="2609850" cy="28575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129"/>
  <sheetViews>
    <sheetView tabSelected="1" view="pageBreakPreview" zoomScale="85" zoomScaleNormal="75" zoomScaleSheetLayoutView="85" workbookViewId="0">
      <selection activeCell="V53" sqref="V53"/>
    </sheetView>
  </sheetViews>
  <sheetFormatPr defaultColWidth="3.1640625" defaultRowHeight="20.100000000000001" customHeight="1"/>
  <cols>
    <col min="1" max="63" width="3.1640625" style="160"/>
    <col min="64" max="64" width="4" style="160" bestFit="1" customWidth="1"/>
    <col min="65" max="16384" width="3.1640625" style="160"/>
  </cols>
  <sheetData>
    <row r="1" spans="1:52" ht="20.100000000000001" customHeight="1">
      <c r="A1" s="157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9"/>
    </row>
    <row r="2" spans="1:52" ht="20.100000000000001" customHeight="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3"/>
    </row>
    <row r="3" spans="1:52" s="170" customFormat="1" ht="20.100000000000001" customHeight="1">
      <c r="A3" s="164"/>
      <c r="B3" s="165"/>
      <c r="C3" s="406" t="str">
        <f>C31</f>
        <v>2022년도</v>
      </c>
      <c r="D3" s="406"/>
      <c r="E3" s="406"/>
      <c r="F3" s="406"/>
      <c r="G3" s="406"/>
      <c r="H3" s="406"/>
      <c r="I3" s="406"/>
      <c r="J3" s="406"/>
      <c r="K3" s="406"/>
      <c r="L3" s="166"/>
      <c r="M3" s="167"/>
      <c r="N3" s="167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8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9"/>
    </row>
    <row r="4" spans="1:52" s="170" customFormat="1" ht="20.100000000000001" customHeight="1">
      <c r="A4" s="164"/>
      <c r="B4" s="165"/>
      <c r="C4" s="406"/>
      <c r="D4" s="406"/>
      <c r="E4" s="406"/>
      <c r="F4" s="406"/>
      <c r="G4" s="406"/>
      <c r="H4" s="406"/>
      <c r="I4" s="406"/>
      <c r="J4" s="406"/>
      <c r="K4" s="406"/>
      <c r="L4" s="166"/>
      <c r="M4" s="167"/>
      <c r="N4" s="167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8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9"/>
    </row>
    <row r="5" spans="1:52" s="170" customFormat="1" ht="20.100000000000001" customHeight="1">
      <c r="A5" s="164"/>
      <c r="B5" s="165"/>
      <c r="C5" s="171"/>
      <c r="D5" s="171"/>
      <c r="E5" s="171"/>
      <c r="F5" s="171"/>
      <c r="G5" s="171"/>
      <c r="H5" s="171"/>
      <c r="I5" s="171"/>
      <c r="J5" s="171"/>
      <c r="K5" s="166"/>
      <c r="L5" s="166"/>
      <c r="M5" s="167"/>
      <c r="N5" s="167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8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9"/>
    </row>
    <row r="6" spans="1:52" s="170" customFormat="1" ht="20.100000000000001" customHeight="1">
      <c r="A6" s="164"/>
      <c r="B6" s="165"/>
      <c r="C6" s="171"/>
      <c r="D6" s="171"/>
      <c r="E6" s="171"/>
      <c r="F6" s="171"/>
      <c r="G6" s="171"/>
      <c r="H6" s="171"/>
      <c r="I6" s="171"/>
      <c r="J6" s="171"/>
      <c r="K6" s="166"/>
      <c r="L6" s="166"/>
      <c r="M6" s="167"/>
      <c r="N6" s="167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8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9"/>
    </row>
    <row r="7" spans="1:52" s="174" customFormat="1" ht="20.100000000000001" customHeight="1">
      <c r="A7" s="172"/>
      <c r="B7" s="173"/>
      <c r="C7" s="405" t="str">
        <f>C34</f>
        <v>상화북로(월촌고가교~제림아파트) 등 10개소 노면표시 도색공사</v>
      </c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05"/>
      <c r="AT7" s="405"/>
      <c r="AU7" s="405"/>
      <c r="AV7" s="405"/>
      <c r="AW7" s="405"/>
      <c r="AX7" s="405"/>
      <c r="AZ7" s="175"/>
    </row>
    <row r="8" spans="1:52" s="174" customFormat="1" ht="20.100000000000001" customHeight="1">
      <c r="A8" s="172"/>
      <c r="B8" s="173"/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Z8" s="175"/>
    </row>
    <row r="9" spans="1:52" s="174" customFormat="1" ht="20.100000000000001" customHeight="1">
      <c r="A9" s="172"/>
      <c r="B9" s="173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Z9" s="175"/>
    </row>
    <row r="10" spans="1:52" s="174" customFormat="1" ht="20.100000000000001" customHeight="1">
      <c r="A10" s="172"/>
      <c r="B10" s="173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Z10" s="175"/>
    </row>
    <row r="11" spans="1:52" s="174" customFormat="1" ht="20.100000000000001" customHeight="1">
      <c r="A11" s="172"/>
      <c r="B11" s="173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Z11" s="175"/>
    </row>
    <row r="12" spans="1:52" s="174" customFormat="1" ht="20.100000000000001" customHeight="1">
      <c r="A12" s="172"/>
      <c r="B12" s="173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Z12" s="175"/>
    </row>
    <row r="13" spans="1:52" s="174" customFormat="1" ht="20.100000000000001" customHeight="1">
      <c r="A13" s="172"/>
      <c r="B13" s="173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Z13" s="175"/>
    </row>
    <row r="14" spans="1:52" s="174" customFormat="1" ht="20.100000000000001" customHeight="1">
      <c r="A14" s="172"/>
      <c r="B14" s="173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Z14" s="175"/>
    </row>
    <row r="15" spans="1:52" s="174" customFormat="1" ht="20.100000000000001" customHeight="1">
      <c r="A15" s="172"/>
      <c r="B15" s="173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Z15" s="175"/>
    </row>
    <row r="16" spans="1:52" s="174" customFormat="1" ht="20.100000000000001" customHeight="1">
      <c r="A16" s="172"/>
      <c r="B16" s="173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Z16" s="175"/>
    </row>
    <row r="17" spans="1:54" s="174" customFormat="1" ht="20.100000000000001" customHeight="1">
      <c r="A17" s="172"/>
      <c r="B17" s="173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Z17" s="175"/>
    </row>
    <row r="18" spans="1:54" s="174" customFormat="1" ht="20.100000000000001" customHeight="1">
      <c r="A18" s="172"/>
      <c r="B18" s="173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Z18" s="175"/>
    </row>
    <row r="19" spans="1:54" s="174" customFormat="1" ht="20.100000000000001" customHeight="1">
      <c r="A19" s="172"/>
      <c r="B19" s="173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Z19" s="175"/>
    </row>
    <row r="20" spans="1:54" s="174" customFormat="1" ht="20.100000000000001" customHeight="1">
      <c r="A20" s="172"/>
      <c r="B20" s="173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Z20" s="175"/>
    </row>
    <row r="21" spans="1:54" s="174" customFormat="1" ht="20.100000000000001" customHeight="1">
      <c r="A21" s="172"/>
      <c r="B21" s="173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Z21" s="175"/>
    </row>
    <row r="22" spans="1:54" s="174" customFormat="1" ht="20.100000000000001" customHeight="1">
      <c r="A22" s="172"/>
      <c r="B22" s="173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Z22" s="175"/>
    </row>
    <row r="23" spans="1:54" s="174" customFormat="1" ht="20.100000000000001" customHeight="1">
      <c r="A23" s="172"/>
      <c r="B23" s="173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Z23" s="175"/>
    </row>
    <row r="24" spans="1:54" s="174" customFormat="1" ht="20.100000000000001" customHeight="1">
      <c r="A24" s="172"/>
      <c r="B24" s="173"/>
      <c r="C24" s="177"/>
      <c r="D24" s="177"/>
      <c r="E24" s="178"/>
      <c r="F24" s="178"/>
      <c r="G24" s="178"/>
      <c r="H24" s="178"/>
      <c r="I24" s="178"/>
      <c r="J24" s="179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  <c r="AH24" s="180"/>
      <c r="AZ24" s="175"/>
    </row>
    <row r="25" spans="1:54" s="174" customFormat="1" ht="20.100000000000001" customHeight="1" thickBot="1">
      <c r="A25" s="182"/>
      <c r="B25" s="183"/>
      <c r="C25" s="184"/>
      <c r="D25" s="184"/>
      <c r="E25" s="185"/>
      <c r="F25" s="185"/>
      <c r="G25" s="185"/>
      <c r="H25" s="185"/>
      <c r="I25" s="185"/>
      <c r="J25" s="186"/>
      <c r="K25" s="187"/>
      <c r="L25" s="187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1"/>
      <c r="BA25" s="192"/>
      <c r="BB25" s="192"/>
    </row>
    <row r="26" spans="1:54" s="166" customFormat="1" ht="20.100000000000001" customHeight="1">
      <c r="A26" s="426" t="s">
        <v>139</v>
      </c>
      <c r="B26" s="419"/>
      <c r="C26" s="419"/>
      <c r="D26" s="423"/>
      <c r="E26" s="423"/>
      <c r="F26" s="423"/>
      <c r="G26" s="423"/>
      <c r="H26" s="423"/>
      <c r="I26" s="423"/>
      <c r="J26" s="423"/>
      <c r="K26" s="422" t="s">
        <v>140</v>
      </c>
      <c r="L26" s="419"/>
      <c r="M26" s="419"/>
      <c r="N26" s="419"/>
      <c r="O26" s="419"/>
      <c r="P26" s="419"/>
      <c r="Q26" s="419"/>
      <c r="R26" s="419"/>
      <c r="S26" s="419"/>
      <c r="T26" s="419"/>
      <c r="U26" s="415" t="s">
        <v>141</v>
      </c>
      <c r="V26" s="416"/>
      <c r="W26" s="416"/>
      <c r="X26" s="407"/>
      <c r="Y26" s="407"/>
      <c r="Z26" s="407"/>
      <c r="AA26" s="407"/>
      <c r="AB26" s="407"/>
      <c r="AC26" s="407"/>
      <c r="AD26" s="407"/>
      <c r="AE26" s="429" t="s">
        <v>142</v>
      </c>
      <c r="AF26" s="407"/>
      <c r="AG26" s="407"/>
      <c r="AH26" s="407"/>
      <c r="AI26" s="407"/>
      <c r="AJ26" s="407"/>
      <c r="AK26" s="407"/>
      <c r="AL26" s="407"/>
      <c r="AM26" s="407"/>
      <c r="AN26" s="407"/>
      <c r="AO26" s="407" t="s">
        <v>257</v>
      </c>
      <c r="AP26" s="407"/>
      <c r="AQ26" s="407"/>
      <c r="AR26" s="407"/>
      <c r="AS26" s="407"/>
      <c r="AT26" s="407"/>
      <c r="AU26" s="407"/>
      <c r="AV26" s="407"/>
      <c r="AW26" s="407"/>
      <c r="AX26" s="407"/>
      <c r="AY26" s="407"/>
      <c r="AZ26" s="408"/>
    </row>
    <row r="27" spans="1:54" s="166" customFormat="1" ht="20.100000000000001" customHeight="1">
      <c r="A27" s="427"/>
      <c r="B27" s="420"/>
      <c r="C27" s="420"/>
      <c r="D27" s="424"/>
      <c r="E27" s="424"/>
      <c r="F27" s="424"/>
      <c r="G27" s="424"/>
      <c r="H27" s="424"/>
      <c r="I27" s="424"/>
      <c r="J27" s="424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17"/>
      <c r="V27" s="417"/>
      <c r="W27" s="417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09"/>
      <c r="AT27" s="409"/>
      <c r="AU27" s="409"/>
      <c r="AV27" s="409"/>
      <c r="AW27" s="409"/>
      <c r="AX27" s="409"/>
      <c r="AY27" s="409"/>
      <c r="AZ27" s="410"/>
    </row>
    <row r="28" spans="1:54" s="166" customFormat="1" ht="20.100000000000001" customHeight="1">
      <c r="A28" s="427"/>
      <c r="B28" s="420"/>
      <c r="C28" s="420"/>
      <c r="D28" s="424"/>
      <c r="E28" s="424"/>
      <c r="F28" s="424"/>
      <c r="G28" s="424"/>
      <c r="H28" s="424"/>
      <c r="I28" s="424"/>
      <c r="J28" s="424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17"/>
      <c r="V28" s="417"/>
      <c r="W28" s="417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10"/>
    </row>
    <row r="29" spans="1:54" s="166" customFormat="1" ht="20.100000000000001" customHeight="1">
      <c r="A29" s="428"/>
      <c r="B29" s="421"/>
      <c r="C29" s="421"/>
      <c r="D29" s="425"/>
      <c r="E29" s="425"/>
      <c r="F29" s="425"/>
      <c r="G29" s="425"/>
      <c r="H29" s="425"/>
      <c r="I29" s="425"/>
      <c r="J29" s="425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18"/>
      <c r="V29" s="418"/>
      <c r="W29" s="418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1"/>
      <c r="AX29" s="411"/>
      <c r="AY29" s="411"/>
      <c r="AZ29" s="412"/>
    </row>
    <row r="30" spans="1:54" s="166" customFormat="1" ht="20.100000000000001" customHeight="1">
      <c r="A30" s="193"/>
      <c r="B30" s="194"/>
      <c r="C30" s="194"/>
      <c r="D30" s="195"/>
      <c r="E30" s="195"/>
      <c r="F30" s="195"/>
      <c r="G30" s="195"/>
      <c r="H30" s="195"/>
      <c r="I30" s="195"/>
      <c r="J30" s="195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6"/>
      <c r="V30" s="196"/>
      <c r="W30" s="196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9"/>
    </row>
    <row r="31" spans="1:54" s="166" customFormat="1" ht="20.100000000000001" customHeight="1">
      <c r="A31" s="200"/>
      <c r="B31" s="201"/>
      <c r="C31" s="413" t="s">
        <v>249</v>
      </c>
      <c r="D31" s="413"/>
      <c r="E31" s="413"/>
      <c r="F31" s="413"/>
      <c r="G31" s="413"/>
      <c r="H31" s="413"/>
      <c r="I31" s="413"/>
      <c r="J31" s="413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3"/>
      <c r="AH31" s="202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5"/>
    </row>
    <row r="32" spans="1:54" s="166" customFormat="1" ht="20.100000000000001" customHeight="1">
      <c r="A32" s="200"/>
      <c r="B32" s="201"/>
      <c r="C32" s="413"/>
      <c r="D32" s="413"/>
      <c r="E32" s="413"/>
      <c r="F32" s="413"/>
      <c r="G32" s="413"/>
      <c r="H32" s="413"/>
      <c r="I32" s="413"/>
      <c r="J32" s="413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3"/>
      <c r="AH32" s="202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5"/>
    </row>
    <row r="33" spans="1:54" s="166" customFormat="1" ht="20.100000000000001" customHeight="1">
      <c r="A33" s="200"/>
      <c r="B33" s="201"/>
      <c r="C33" s="206"/>
      <c r="D33" s="206"/>
      <c r="E33" s="206"/>
      <c r="F33" s="206"/>
      <c r="G33" s="206"/>
      <c r="H33" s="206"/>
      <c r="I33" s="206"/>
      <c r="J33" s="206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3"/>
      <c r="AH33" s="202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5"/>
    </row>
    <row r="34" spans="1:54" s="174" customFormat="1" ht="20.100000000000001" customHeight="1">
      <c r="A34" s="207"/>
      <c r="B34" s="208"/>
      <c r="C34" s="405" t="s">
        <v>256</v>
      </c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178"/>
      <c r="AZ34" s="209"/>
    </row>
    <row r="35" spans="1:54" s="174" customFormat="1" ht="20.100000000000001" customHeight="1">
      <c r="A35" s="207"/>
      <c r="B35" s="210"/>
      <c r="C35" s="405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5"/>
      <c r="AJ35" s="405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211"/>
      <c r="AZ35" s="209"/>
    </row>
    <row r="36" spans="1:54" s="215" customFormat="1" ht="20.100000000000001" customHeight="1">
      <c r="A36" s="212"/>
      <c r="B36" s="213"/>
      <c r="C36" s="214"/>
      <c r="D36" s="21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7"/>
    </row>
    <row r="37" spans="1:54" s="215" customFormat="1" ht="20.100000000000001" customHeight="1">
      <c r="A37" s="212"/>
      <c r="B37" s="213"/>
      <c r="C37" s="214"/>
      <c r="D37" s="220" t="s">
        <v>228</v>
      </c>
      <c r="F37" s="221"/>
      <c r="G37" s="221"/>
      <c r="H37" s="221"/>
      <c r="I37" s="221"/>
      <c r="J37" s="221"/>
      <c r="K37" s="220"/>
      <c r="L37" s="204" t="s">
        <v>276</v>
      </c>
      <c r="M37" s="221"/>
      <c r="N37" s="221"/>
      <c r="O37" s="221"/>
      <c r="P37" s="221"/>
      <c r="Q37" s="221"/>
      <c r="R37" s="220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17"/>
    </row>
    <row r="38" spans="1:54" s="215" customFormat="1" ht="24.95" customHeight="1">
      <c r="A38" s="212"/>
      <c r="B38" s="218"/>
      <c r="C38" s="219"/>
      <c r="D38" s="220"/>
      <c r="E38" s="220"/>
      <c r="F38" s="220"/>
      <c r="G38" s="220"/>
      <c r="H38" s="220"/>
      <c r="I38" s="220"/>
      <c r="J38" s="220"/>
      <c r="K38" s="220"/>
      <c r="L38" s="430" t="s">
        <v>277</v>
      </c>
      <c r="M38" s="430"/>
      <c r="N38" s="430"/>
      <c r="O38" s="430"/>
      <c r="P38" s="430"/>
      <c r="Q38" s="430"/>
      <c r="R38" s="430"/>
      <c r="S38" s="430"/>
      <c r="T38" s="430"/>
      <c r="U38" s="430"/>
      <c r="V38" s="430"/>
      <c r="W38" s="430"/>
      <c r="X38" s="430"/>
      <c r="Y38" s="430"/>
      <c r="Z38" s="430"/>
      <c r="AA38" s="430"/>
      <c r="AB38" s="430"/>
      <c r="AC38" s="430"/>
      <c r="AD38" s="430"/>
      <c r="AE38" s="430"/>
      <c r="AF38" s="430"/>
      <c r="AG38" s="430"/>
      <c r="AH38" s="430"/>
      <c r="AI38" s="430"/>
      <c r="AJ38" s="430"/>
      <c r="AK38" s="430"/>
      <c r="AL38" s="430"/>
      <c r="AM38" s="430"/>
      <c r="AN38" s="430"/>
      <c r="AO38" s="430"/>
      <c r="AP38" s="430"/>
      <c r="AQ38" s="430"/>
      <c r="AR38" s="430"/>
      <c r="AS38" s="430"/>
      <c r="AT38" s="430"/>
      <c r="AU38" s="430"/>
      <c r="AV38" s="430"/>
      <c r="AW38" s="220"/>
      <c r="AX38" s="220"/>
      <c r="AY38" s="220"/>
      <c r="AZ38" s="226"/>
    </row>
    <row r="39" spans="1:54" s="220" customFormat="1" ht="24.95" customHeight="1">
      <c r="A39" s="223"/>
      <c r="B39" s="224"/>
      <c r="C39" s="225"/>
      <c r="L39" s="204" t="s">
        <v>275</v>
      </c>
      <c r="M39" s="221"/>
      <c r="N39" s="221"/>
      <c r="O39" s="221"/>
      <c r="P39" s="221"/>
      <c r="Q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2"/>
      <c r="AP39" s="215"/>
      <c r="AQ39" s="222"/>
      <c r="AR39" s="222"/>
      <c r="AS39" s="222"/>
      <c r="AT39" s="222"/>
      <c r="AZ39" s="226"/>
    </row>
    <row r="40" spans="1:54" s="220" customFormat="1" ht="24.95" customHeight="1">
      <c r="A40" s="223"/>
      <c r="B40" s="227"/>
      <c r="C40" s="228"/>
      <c r="D40" s="228"/>
      <c r="L40" s="204"/>
      <c r="M40" s="221"/>
      <c r="N40" s="221"/>
      <c r="O40" s="221"/>
      <c r="P40" s="221"/>
      <c r="Q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1"/>
      <c r="AO40" s="222"/>
      <c r="AP40" s="215"/>
      <c r="AQ40" s="222"/>
      <c r="AR40" s="222"/>
      <c r="AS40" s="222"/>
      <c r="AT40" s="222"/>
      <c r="AU40" s="222"/>
      <c r="AV40" s="222"/>
      <c r="AW40" s="222"/>
      <c r="AX40" s="222"/>
      <c r="AY40" s="222"/>
      <c r="AZ40" s="226"/>
    </row>
    <row r="41" spans="1:54" s="232" customFormat="1" ht="24.95" customHeight="1">
      <c r="A41" s="229"/>
      <c r="B41" s="230"/>
      <c r="C41" s="231"/>
      <c r="D41" s="231"/>
      <c r="E41" s="230"/>
      <c r="F41" s="230"/>
      <c r="G41" s="230"/>
      <c r="H41" s="230"/>
      <c r="I41" s="230"/>
      <c r="J41" s="230"/>
      <c r="K41" s="230"/>
      <c r="L41" s="430"/>
      <c r="M41" s="430"/>
      <c r="N41" s="430"/>
      <c r="O41" s="430"/>
      <c r="P41" s="430"/>
      <c r="Q41" s="430"/>
      <c r="R41" s="430"/>
      <c r="S41" s="430"/>
      <c r="T41" s="430"/>
      <c r="U41" s="430"/>
      <c r="V41" s="430"/>
      <c r="W41" s="430"/>
      <c r="X41" s="430"/>
      <c r="Y41" s="430"/>
      <c r="Z41" s="430"/>
      <c r="AA41" s="430"/>
      <c r="AB41" s="430"/>
      <c r="AC41" s="430"/>
      <c r="AD41" s="430"/>
      <c r="AE41" s="430"/>
      <c r="AF41" s="430"/>
      <c r="AG41" s="430"/>
      <c r="AH41" s="430"/>
      <c r="AI41" s="430"/>
      <c r="AJ41" s="430"/>
      <c r="AK41" s="430"/>
      <c r="AL41" s="430"/>
      <c r="AM41" s="430"/>
      <c r="AN41" s="430"/>
      <c r="AO41" s="430"/>
      <c r="AP41" s="430"/>
      <c r="AQ41" s="430"/>
      <c r="AR41" s="430"/>
      <c r="AS41" s="430"/>
      <c r="AT41" s="430"/>
      <c r="AU41" s="430"/>
      <c r="AV41" s="430"/>
      <c r="AW41" s="220"/>
      <c r="AX41" s="220"/>
      <c r="AY41" s="220"/>
      <c r="AZ41" s="233"/>
    </row>
    <row r="42" spans="1:54" s="232" customFormat="1" ht="24.95" customHeight="1">
      <c r="A42" s="229"/>
      <c r="B42" s="230"/>
      <c r="C42" s="231"/>
      <c r="D42" s="231"/>
      <c r="E42" s="230"/>
      <c r="F42" s="230"/>
      <c r="G42" s="230"/>
      <c r="H42" s="230"/>
      <c r="I42" s="230"/>
      <c r="J42" s="230"/>
      <c r="K42" s="230"/>
      <c r="L42" s="204"/>
      <c r="M42" s="221"/>
      <c r="N42" s="221"/>
      <c r="O42" s="221"/>
      <c r="P42" s="221"/>
      <c r="Q42" s="221"/>
      <c r="R42" s="220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2"/>
      <c r="AP42" s="215"/>
      <c r="AQ42" s="222"/>
      <c r="AR42" s="222"/>
      <c r="AS42" s="222"/>
      <c r="AT42" s="222"/>
      <c r="AU42" s="220"/>
      <c r="AV42" s="220"/>
      <c r="AW42" s="220"/>
      <c r="AX42" s="220"/>
      <c r="AY42" s="220"/>
      <c r="AZ42" s="233"/>
    </row>
    <row r="43" spans="1:54" s="232" customFormat="1" ht="24.95" customHeight="1">
      <c r="A43" s="229"/>
      <c r="B43" s="230"/>
      <c r="C43" s="231"/>
      <c r="D43" s="231"/>
      <c r="E43" s="230"/>
      <c r="F43" s="230"/>
      <c r="G43" s="230"/>
      <c r="H43" s="230"/>
      <c r="I43" s="230"/>
      <c r="J43" s="230"/>
      <c r="K43" s="230"/>
      <c r="L43" s="220"/>
      <c r="M43" s="221"/>
      <c r="N43" s="221"/>
      <c r="O43" s="221"/>
      <c r="P43" s="221"/>
      <c r="Q43" s="221"/>
      <c r="R43" s="220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2"/>
      <c r="AP43" s="220"/>
      <c r="AQ43" s="220"/>
      <c r="AR43" s="220"/>
      <c r="AS43" s="220"/>
      <c r="AT43" s="220"/>
      <c r="AZ43" s="233"/>
    </row>
    <row r="44" spans="1:54" s="174" customFormat="1" ht="20.100000000000001" customHeight="1">
      <c r="A44" s="172"/>
      <c r="B44" s="173"/>
      <c r="C44" s="234"/>
      <c r="D44" s="234"/>
      <c r="E44" s="235"/>
      <c r="F44" s="235"/>
      <c r="G44" s="235"/>
      <c r="H44" s="235"/>
      <c r="I44" s="235"/>
      <c r="J44" s="235"/>
      <c r="K44" s="235"/>
      <c r="L44" s="236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6"/>
      <c r="AT44" s="236"/>
      <c r="AU44" s="236"/>
      <c r="AV44" s="236"/>
      <c r="AW44" s="236"/>
      <c r="AX44" s="236"/>
      <c r="AY44" s="236"/>
      <c r="AZ44" s="237"/>
    </row>
    <row r="45" spans="1:54" s="215" customFormat="1" ht="20.100000000000001" customHeight="1">
      <c r="A45" s="212"/>
      <c r="B45" s="218"/>
      <c r="C45" s="414" t="str">
        <f>"총공사비 : 금"&amp;TEXT((원가계산서!G34),"#,##0원")&amp;"(금"&amp;NUMBERSTRING(원가계산서!G34,1)&amp;"원)"</f>
        <v>총공사비 : 금0원(금영원)</v>
      </c>
      <c r="D45" s="414"/>
      <c r="E45" s="414"/>
      <c r="F45" s="414"/>
      <c r="G45" s="414"/>
      <c r="H45" s="414"/>
      <c r="I45" s="414"/>
      <c r="J45" s="414"/>
      <c r="K45" s="414"/>
      <c r="L45" s="414"/>
      <c r="M45" s="414"/>
      <c r="N45" s="414"/>
      <c r="O45" s="414"/>
      <c r="P45" s="414"/>
      <c r="Q45" s="414"/>
      <c r="R45" s="414"/>
      <c r="S45" s="414"/>
      <c r="T45" s="414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4"/>
      <c r="AJ45" s="414"/>
      <c r="AK45" s="414"/>
      <c r="AL45" s="414"/>
      <c r="AM45" s="414"/>
      <c r="AN45" s="414"/>
      <c r="AO45" s="414"/>
      <c r="AP45" s="414"/>
      <c r="AQ45" s="414"/>
      <c r="AR45" s="414"/>
      <c r="AS45" s="414"/>
      <c r="AT45" s="414"/>
      <c r="AU45" s="414"/>
      <c r="AV45" s="414"/>
      <c r="AW45" s="414"/>
      <c r="AX45" s="414"/>
      <c r="AY45" s="222"/>
      <c r="AZ45" s="217"/>
    </row>
    <row r="46" spans="1:54" s="243" customFormat="1" ht="20.100000000000001" customHeight="1">
      <c r="A46" s="238"/>
      <c r="B46" s="239"/>
      <c r="C46" s="414"/>
      <c r="D46" s="414"/>
      <c r="E46" s="414"/>
      <c r="F46" s="414"/>
      <c r="G46" s="414"/>
      <c r="H46" s="414"/>
      <c r="I46" s="414"/>
      <c r="J46" s="414"/>
      <c r="K46" s="414"/>
      <c r="L46" s="414"/>
      <c r="M46" s="414"/>
      <c r="N46" s="414"/>
      <c r="O46" s="414"/>
      <c r="P46" s="414"/>
      <c r="Q46" s="414"/>
      <c r="R46" s="414"/>
      <c r="S46" s="414"/>
      <c r="T46" s="414"/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4"/>
      <c r="AJ46" s="414"/>
      <c r="AK46" s="414"/>
      <c r="AL46" s="414"/>
      <c r="AM46" s="414"/>
      <c r="AN46" s="414"/>
      <c r="AO46" s="414"/>
      <c r="AP46" s="414"/>
      <c r="AQ46" s="414"/>
      <c r="AR46" s="414"/>
      <c r="AS46" s="414"/>
      <c r="AT46" s="414"/>
      <c r="AU46" s="414"/>
      <c r="AV46" s="414"/>
      <c r="AW46" s="414"/>
      <c r="AX46" s="414"/>
      <c r="AY46" s="240"/>
      <c r="AZ46" s="241"/>
      <c r="BA46" s="242"/>
      <c r="BB46" s="242"/>
    </row>
    <row r="47" spans="1:54" s="243" customFormat="1" ht="20.100000000000001" customHeight="1">
      <c r="A47" s="238"/>
      <c r="B47" s="239"/>
      <c r="C47" s="244"/>
      <c r="D47" s="244"/>
      <c r="E47" s="244"/>
      <c r="F47" s="245"/>
      <c r="G47" s="245"/>
      <c r="H47" s="245"/>
      <c r="I47" s="245"/>
      <c r="J47" s="245"/>
      <c r="K47" s="245"/>
      <c r="L47" s="245"/>
      <c r="M47" s="245"/>
      <c r="N47" s="245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7"/>
      <c r="AE47" s="247"/>
      <c r="AF47" s="247"/>
      <c r="AG47" s="247"/>
      <c r="AH47" s="247"/>
      <c r="AI47" s="247"/>
      <c r="AJ47" s="247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1"/>
      <c r="BA47" s="242"/>
      <c r="BB47" s="242"/>
    </row>
    <row r="48" spans="1:54" s="215" customFormat="1" ht="20.100000000000001" customHeight="1">
      <c r="A48" s="212"/>
      <c r="B48" s="213"/>
      <c r="C48" s="214"/>
      <c r="D48" s="21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7"/>
    </row>
    <row r="49" spans="1:52" s="251" customFormat="1" ht="20.100000000000001" customHeight="1" thickBot="1">
      <c r="A49" s="248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50"/>
    </row>
    <row r="50" spans="1:52" s="251" customFormat="1" ht="20.100000000000001" customHeight="1"/>
    <row r="51" spans="1:52" s="251" customFormat="1" ht="20.100000000000001" customHeight="1"/>
    <row r="52" spans="1:52" s="251" customFormat="1" ht="20.100000000000001" customHeight="1"/>
    <row r="53" spans="1:52" s="251" customFormat="1" ht="20.100000000000001" customHeight="1"/>
    <row r="54" spans="1:52" s="251" customFormat="1" ht="20.100000000000001" customHeight="1"/>
    <row r="55" spans="1:52" s="251" customFormat="1" ht="20.100000000000001" customHeight="1"/>
    <row r="56" spans="1:52" s="251" customFormat="1" ht="20.100000000000001" customHeight="1"/>
    <row r="57" spans="1:52" s="251" customFormat="1" ht="20.100000000000001" customHeight="1"/>
    <row r="58" spans="1:52" s="251" customFormat="1" ht="20.100000000000001" customHeight="1"/>
    <row r="59" spans="1:52" s="251" customFormat="1" ht="20.100000000000001" customHeight="1"/>
    <row r="60" spans="1:52" s="251" customFormat="1" ht="20.100000000000001" customHeight="1"/>
    <row r="61" spans="1:52" s="251" customFormat="1" ht="20.100000000000001" customHeight="1"/>
    <row r="62" spans="1:52" s="251" customFormat="1" ht="20.100000000000001" customHeight="1"/>
    <row r="63" spans="1:52" s="253" customFormat="1" ht="20.100000000000001" customHeight="1">
      <c r="A63" s="252"/>
      <c r="B63" s="252"/>
    </row>
    <row r="64" spans="1:52" s="251" customFormat="1" ht="20.100000000000001" customHeight="1"/>
    <row r="65" s="251" customFormat="1" ht="20.100000000000001" customHeight="1"/>
    <row r="66" s="251" customFormat="1" ht="20.100000000000001" customHeight="1"/>
    <row r="67" s="251" customFormat="1" ht="20.100000000000001" customHeight="1"/>
    <row r="68" s="251" customFormat="1" ht="20.100000000000001" customHeight="1"/>
    <row r="69" s="251" customFormat="1" ht="20.100000000000001" customHeight="1"/>
    <row r="70" s="251" customFormat="1" ht="20.100000000000001" customHeight="1"/>
    <row r="71" s="251" customFormat="1" ht="20.100000000000001" customHeight="1"/>
    <row r="72" s="251" customFormat="1" ht="20.100000000000001" customHeight="1"/>
    <row r="73" s="251" customFormat="1" ht="20.100000000000001" customHeight="1"/>
    <row r="74" s="251" customFormat="1" ht="20.100000000000001" customHeight="1"/>
    <row r="75" s="251" customFormat="1" ht="20.100000000000001" customHeight="1"/>
    <row r="76" s="251" customFormat="1" ht="20.100000000000001" customHeight="1"/>
    <row r="77" s="251" customFormat="1" ht="20.100000000000001" customHeight="1"/>
    <row r="78" s="251" customFormat="1" ht="20.100000000000001" customHeight="1"/>
    <row r="79" s="251" customFormat="1" ht="20.100000000000001" customHeight="1"/>
    <row r="80" s="251" customFormat="1" ht="20.100000000000001" customHeight="1"/>
    <row r="81" spans="1:2" s="251" customFormat="1" ht="20.100000000000001" customHeight="1"/>
    <row r="82" spans="1:2" s="251" customFormat="1" ht="20.100000000000001" customHeight="1"/>
    <row r="83" spans="1:2" s="251" customFormat="1" ht="20.100000000000001" customHeight="1"/>
    <row r="84" spans="1:2" s="251" customFormat="1" ht="20.100000000000001" customHeight="1"/>
    <row r="85" spans="1:2" s="253" customFormat="1" ht="20.100000000000001" customHeight="1">
      <c r="A85" s="252"/>
      <c r="B85" s="252"/>
    </row>
    <row r="86" spans="1:2" s="251" customFormat="1" ht="20.100000000000001" customHeight="1"/>
    <row r="87" spans="1:2" s="251" customFormat="1" ht="20.100000000000001" customHeight="1"/>
    <row r="88" spans="1:2" s="251" customFormat="1" ht="20.100000000000001" customHeight="1"/>
    <row r="89" spans="1:2" s="251" customFormat="1" ht="20.100000000000001" customHeight="1"/>
    <row r="90" spans="1:2" s="251" customFormat="1" ht="20.100000000000001" customHeight="1"/>
    <row r="91" spans="1:2" s="251" customFormat="1" ht="20.100000000000001" customHeight="1"/>
    <row r="92" spans="1:2" s="251" customFormat="1" ht="20.100000000000001" customHeight="1"/>
    <row r="93" spans="1:2" s="251" customFormat="1" ht="20.100000000000001" customHeight="1"/>
    <row r="94" spans="1:2" s="251" customFormat="1" ht="20.100000000000001" customHeight="1"/>
    <row r="95" spans="1:2" s="251" customFormat="1" ht="20.100000000000001" customHeight="1"/>
    <row r="96" spans="1:2" s="251" customFormat="1" ht="20.100000000000001" customHeight="1"/>
    <row r="97" spans="1:2" s="251" customFormat="1" ht="20.100000000000001" customHeight="1"/>
    <row r="98" spans="1:2" s="251" customFormat="1" ht="20.100000000000001" customHeight="1"/>
    <row r="99" spans="1:2" s="251" customFormat="1" ht="20.100000000000001" customHeight="1"/>
    <row r="100" spans="1:2" s="251" customFormat="1" ht="20.100000000000001" customHeight="1"/>
    <row r="101" spans="1:2" s="251" customFormat="1" ht="20.100000000000001" customHeight="1"/>
    <row r="102" spans="1:2" s="251" customFormat="1" ht="20.100000000000001" customHeight="1"/>
    <row r="103" spans="1:2" s="251" customFormat="1" ht="20.100000000000001" customHeight="1"/>
    <row r="104" spans="1:2" s="251" customFormat="1" ht="20.100000000000001" customHeight="1"/>
    <row r="105" spans="1:2" s="251" customFormat="1" ht="20.100000000000001" customHeight="1"/>
    <row r="106" spans="1:2" s="251" customFormat="1" ht="20.100000000000001" customHeight="1"/>
    <row r="107" spans="1:2" s="253" customFormat="1" ht="20.100000000000001" customHeight="1">
      <c r="A107" s="252"/>
      <c r="B107" s="252"/>
    </row>
    <row r="108" spans="1:2" s="251" customFormat="1" ht="20.100000000000001" customHeight="1"/>
    <row r="109" spans="1:2" s="251" customFormat="1" ht="20.100000000000001" customHeight="1"/>
    <row r="110" spans="1:2" s="251" customFormat="1" ht="20.100000000000001" customHeight="1"/>
    <row r="111" spans="1:2" s="251" customFormat="1" ht="20.100000000000001" customHeight="1"/>
    <row r="112" spans="1:2" s="251" customFormat="1" ht="20.100000000000001" customHeight="1"/>
    <row r="113" s="251" customFormat="1" ht="20.100000000000001" customHeight="1"/>
    <row r="114" s="251" customFormat="1" ht="20.100000000000001" customHeight="1"/>
    <row r="115" s="251" customFormat="1" ht="20.100000000000001" customHeight="1"/>
    <row r="116" s="251" customFormat="1" ht="20.100000000000001" customHeight="1"/>
    <row r="117" s="251" customFormat="1" ht="20.100000000000001" customHeight="1"/>
    <row r="118" s="251" customFormat="1" ht="20.100000000000001" customHeight="1"/>
    <row r="119" s="251" customFormat="1" ht="20.100000000000001" customHeight="1"/>
    <row r="120" s="251" customFormat="1" ht="20.100000000000001" customHeight="1"/>
    <row r="121" s="251" customFormat="1" ht="20.100000000000001" customHeight="1"/>
    <row r="122" s="251" customFormat="1" ht="20.100000000000001" customHeight="1"/>
    <row r="123" s="251" customFormat="1" ht="20.100000000000001" customHeight="1"/>
    <row r="124" s="251" customFormat="1" ht="20.100000000000001" customHeight="1"/>
    <row r="125" s="251" customFormat="1" ht="20.100000000000001" customHeight="1"/>
    <row r="126" s="251" customFormat="1" ht="20.100000000000001" customHeight="1"/>
    <row r="127" s="251" customFormat="1" ht="20.100000000000001" customHeight="1"/>
    <row r="128" s="251" customFormat="1" ht="20.100000000000001" customHeight="1"/>
    <row r="129" spans="1:2" s="253" customFormat="1" ht="20.100000000000001" customHeight="1">
      <c r="A129" s="252"/>
      <c r="B129" s="252"/>
    </row>
  </sheetData>
  <mergeCells count="16">
    <mergeCell ref="C7:AX8"/>
    <mergeCell ref="C3:K4"/>
    <mergeCell ref="AO26:AZ29"/>
    <mergeCell ref="C31:J32"/>
    <mergeCell ref="C45:AX46"/>
    <mergeCell ref="U26:W29"/>
    <mergeCell ref="N26:T29"/>
    <mergeCell ref="K26:M29"/>
    <mergeCell ref="D26:J29"/>
    <mergeCell ref="A26:C29"/>
    <mergeCell ref="C34:AX35"/>
    <mergeCell ref="AH26:AN29"/>
    <mergeCell ref="AE26:AG29"/>
    <mergeCell ref="X26:AD29"/>
    <mergeCell ref="L38:AV38"/>
    <mergeCell ref="L41:AV41"/>
  </mergeCells>
  <phoneticPr fontId="2" type="noConversion"/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230"/>
  <sheetViews>
    <sheetView view="pageBreakPreview" topLeftCell="A186" zoomScaleSheetLayoutView="100" workbookViewId="0">
      <selection activeCell="BJ47" sqref="BJ47"/>
    </sheetView>
  </sheetViews>
  <sheetFormatPr defaultColWidth="2.83203125" defaultRowHeight="13.5"/>
  <cols>
    <col min="1" max="16384" width="2.83203125" style="254"/>
  </cols>
  <sheetData>
    <row r="1" spans="1:41" ht="39.950000000000003" customHeight="1" thickBot="1">
      <c r="A1" s="434" t="s">
        <v>143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</row>
    <row r="2" spans="1:41" ht="30" customHeight="1">
      <c r="A2" s="431" t="s">
        <v>248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  <c r="AG2" s="432"/>
      <c r="AH2" s="432"/>
      <c r="AI2" s="432"/>
      <c r="AJ2" s="432"/>
      <c r="AK2" s="432"/>
      <c r="AL2" s="432"/>
      <c r="AM2" s="432"/>
      <c r="AN2" s="432"/>
      <c r="AO2" s="433"/>
    </row>
    <row r="3" spans="1:41" ht="16.5">
      <c r="A3" s="255"/>
      <c r="B3" s="256"/>
      <c r="C3" s="256"/>
      <c r="D3" s="256"/>
      <c r="E3" s="256"/>
      <c r="F3" s="256"/>
      <c r="G3" s="256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8"/>
    </row>
    <row r="4" spans="1:41" ht="16.5">
      <c r="A4" s="255"/>
      <c r="B4" s="256"/>
      <c r="C4" s="256"/>
      <c r="D4" s="256"/>
      <c r="E4" s="256"/>
      <c r="F4" s="256"/>
      <c r="G4" s="256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8"/>
    </row>
    <row r="5" spans="1:41" ht="16.5">
      <c r="A5" s="255"/>
      <c r="B5" s="256"/>
      <c r="C5" s="256"/>
      <c r="D5" s="256"/>
      <c r="E5" s="256"/>
      <c r="F5" s="256"/>
      <c r="G5" s="256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8"/>
    </row>
    <row r="6" spans="1:41" ht="16.5">
      <c r="A6" s="255"/>
      <c r="B6" s="256"/>
      <c r="C6" s="256"/>
      <c r="D6" s="256"/>
      <c r="E6" s="256"/>
      <c r="F6" s="256"/>
      <c r="G6" s="256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8"/>
    </row>
    <row r="7" spans="1:41" ht="16.5">
      <c r="A7" s="255"/>
      <c r="B7" s="256"/>
      <c r="C7" s="256"/>
      <c r="D7" s="256"/>
      <c r="E7" s="256"/>
      <c r="F7" s="256"/>
      <c r="G7" s="256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8"/>
    </row>
    <row r="8" spans="1:41" ht="16.5">
      <c r="A8" s="255"/>
      <c r="B8" s="256"/>
      <c r="C8" s="256"/>
      <c r="D8" s="256"/>
      <c r="E8" s="256"/>
      <c r="F8" s="256"/>
      <c r="G8" s="256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8"/>
    </row>
    <row r="9" spans="1:41" ht="16.5">
      <c r="A9" s="255"/>
      <c r="B9" s="256"/>
      <c r="C9" s="256"/>
      <c r="D9" s="256"/>
      <c r="E9" s="256"/>
      <c r="F9" s="256"/>
      <c r="G9" s="256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8"/>
    </row>
    <row r="10" spans="1:41" ht="16.5">
      <c r="A10" s="255"/>
      <c r="B10" s="256"/>
      <c r="C10" s="256"/>
      <c r="D10" s="256"/>
      <c r="E10" s="256"/>
      <c r="F10" s="256"/>
      <c r="G10" s="256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8"/>
    </row>
    <row r="11" spans="1:41" ht="16.5">
      <c r="A11" s="255"/>
      <c r="B11" s="256"/>
      <c r="C11" s="256"/>
      <c r="D11" s="256"/>
      <c r="E11" s="256"/>
      <c r="F11" s="256"/>
      <c r="G11" s="256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8"/>
    </row>
    <row r="12" spans="1:41" ht="16.5">
      <c r="A12" s="255"/>
      <c r="B12" s="256"/>
      <c r="C12" s="256"/>
      <c r="D12" s="256"/>
      <c r="E12" s="256"/>
      <c r="F12" s="256"/>
      <c r="G12" s="256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8"/>
    </row>
    <row r="13" spans="1:41" ht="16.5">
      <c r="A13" s="255"/>
      <c r="B13" s="256"/>
      <c r="C13" s="256"/>
      <c r="D13" s="256"/>
      <c r="E13" s="256"/>
      <c r="F13" s="256"/>
      <c r="G13" s="256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8"/>
    </row>
    <row r="14" spans="1:41" ht="12.75" customHeight="1">
      <c r="A14" s="259"/>
      <c r="B14" s="260"/>
      <c r="C14" s="260"/>
      <c r="D14" s="260"/>
      <c r="E14" s="260"/>
      <c r="F14" s="260"/>
      <c r="G14" s="260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61"/>
    </row>
    <row r="15" spans="1:41" ht="12.75" customHeight="1">
      <c r="A15" s="259"/>
      <c r="B15" s="260"/>
      <c r="C15" s="260"/>
      <c r="D15" s="260"/>
      <c r="E15" s="260"/>
      <c r="F15" s="260"/>
      <c r="G15" s="260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61"/>
    </row>
    <row r="16" spans="1:41" ht="12.75" customHeight="1">
      <c r="A16" s="259"/>
      <c r="B16" s="260"/>
      <c r="C16" s="260"/>
      <c r="D16" s="260"/>
      <c r="E16" s="260"/>
      <c r="F16" s="260"/>
      <c r="G16" s="260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61"/>
    </row>
    <row r="17" spans="1:41" ht="12.75" customHeight="1">
      <c r="A17" s="259"/>
      <c r="B17" s="260"/>
      <c r="C17" s="260"/>
      <c r="D17" s="260"/>
      <c r="E17" s="260"/>
      <c r="F17" s="260"/>
      <c r="G17" s="260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  <c r="AM17" s="257"/>
      <c r="AN17" s="257"/>
      <c r="AO17" s="261"/>
    </row>
    <row r="18" spans="1:41" ht="12.75" customHeight="1">
      <c r="A18" s="259"/>
      <c r="B18" s="260"/>
      <c r="C18" s="260"/>
      <c r="D18" s="260"/>
      <c r="E18" s="260"/>
      <c r="F18" s="260"/>
      <c r="G18" s="260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61"/>
    </row>
    <row r="19" spans="1:41" ht="12.75" customHeight="1">
      <c r="A19" s="259"/>
      <c r="B19" s="260"/>
      <c r="C19" s="260"/>
      <c r="D19" s="260"/>
      <c r="E19" s="260"/>
      <c r="F19" s="260"/>
      <c r="G19" s="260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61"/>
    </row>
    <row r="20" spans="1:41" ht="12.75" customHeight="1">
      <c r="A20" s="259"/>
      <c r="B20" s="260"/>
      <c r="C20" s="260"/>
      <c r="D20" s="260"/>
      <c r="E20" s="260"/>
      <c r="F20" s="260"/>
      <c r="G20" s="260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61"/>
    </row>
    <row r="21" spans="1:41" ht="12.75" customHeight="1">
      <c r="A21" s="259"/>
      <c r="B21" s="260"/>
      <c r="C21" s="260"/>
      <c r="D21" s="260"/>
      <c r="E21" s="260"/>
      <c r="F21" s="260"/>
      <c r="G21" s="260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61"/>
    </row>
    <row r="22" spans="1:41" ht="12.75" customHeight="1">
      <c r="A22" s="259"/>
      <c r="B22" s="260"/>
      <c r="C22" s="260"/>
      <c r="D22" s="260"/>
      <c r="E22" s="260"/>
      <c r="F22" s="260"/>
      <c r="G22" s="260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61"/>
    </row>
    <row r="23" spans="1:41" ht="12.75" customHeight="1" thickBot="1">
      <c r="A23" s="263"/>
      <c r="B23" s="264"/>
      <c r="C23" s="264"/>
      <c r="D23" s="264"/>
      <c r="E23" s="264"/>
      <c r="F23" s="264"/>
      <c r="G23" s="264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5"/>
    </row>
    <row r="24" spans="1:41" ht="30" customHeight="1">
      <c r="A24" s="431" t="s">
        <v>265</v>
      </c>
      <c r="B24" s="432"/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432"/>
      <c r="AJ24" s="432"/>
      <c r="AK24" s="432"/>
      <c r="AL24" s="432"/>
      <c r="AM24" s="432"/>
      <c r="AN24" s="432"/>
      <c r="AO24" s="433"/>
    </row>
    <row r="25" spans="1:41" ht="16.5">
      <c r="A25" s="255"/>
      <c r="B25" s="256"/>
      <c r="C25" s="256"/>
      <c r="D25" s="256"/>
      <c r="E25" s="256"/>
      <c r="F25" s="256"/>
      <c r="G25" s="256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8"/>
    </row>
    <row r="26" spans="1:41" ht="16.5">
      <c r="A26" s="255"/>
      <c r="B26" s="256"/>
      <c r="C26" s="256"/>
      <c r="D26" s="256"/>
      <c r="E26" s="256"/>
      <c r="F26" s="256"/>
      <c r="G26" s="256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8"/>
    </row>
    <row r="27" spans="1:41" ht="16.5">
      <c r="A27" s="255"/>
      <c r="B27" s="256"/>
      <c r="C27" s="256"/>
      <c r="D27" s="256"/>
      <c r="E27" s="256"/>
      <c r="F27" s="256"/>
      <c r="G27" s="256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8"/>
    </row>
    <row r="28" spans="1:41" ht="16.5">
      <c r="A28" s="255"/>
      <c r="B28" s="256"/>
      <c r="C28" s="256"/>
      <c r="D28" s="256"/>
      <c r="E28" s="256"/>
      <c r="F28" s="256"/>
      <c r="G28" s="256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8"/>
    </row>
    <row r="29" spans="1:41" ht="16.5">
      <c r="A29" s="255"/>
      <c r="B29" s="256"/>
      <c r="C29" s="256"/>
      <c r="D29" s="256"/>
      <c r="E29" s="256"/>
      <c r="F29" s="256"/>
      <c r="G29" s="256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8"/>
    </row>
    <row r="30" spans="1:41" ht="16.5">
      <c r="A30" s="255"/>
      <c r="B30" s="256"/>
      <c r="C30" s="256"/>
      <c r="D30" s="256"/>
      <c r="E30" s="256"/>
      <c r="F30" s="256"/>
      <c r="G30" s="256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8"/>
    </row>
    <row r="31" spans="1:41" ht="16.5">
      <c r="A31" s="255"/>
      <c r="B31" s="256"/>
      <c r="C31" s="256"/>
      <c r="D31" s="256"/>
      <c r="E31" s="256"/>
      <c r="F31" s="256"/>
      <c r="G31" s="256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8"/>
    </row>
    <row r="32" spans="1:41" ht="16.5">
      <c r="A32" s="255"/>
      <c r="B32" s="256"/>
      <c r="C32" s="256"/>
      <c r="D32" s="256"/>
      <c r="E32" s="256"/>
      <c r="F32" s="256"/>
      <c r="G32" s="256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8"/>
    </row>
    <row r="33" spans="1:41" ht="16.5">
      <c r="A33" s="255"/>
      <c r="B33" s="256"/>
      <c r="C33" s="256"/>
      <c r="D33" s="256"/>
      <c r="E33" s="256"/>
      <c r="F33" s="256"/>
      <c r="G33" s="256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8"/>
    </row>
    <row r="34" spans="1:41" ht="16.5">
      <c r="A34" s="255"/>
      <c r="B34" s="256"/>
      <c r="C34" s="256"/>
      <c r="D34" s="256"/>
      <c r="E34" s="256"/>
      <c r="F34" s="256"/>
      <c r="G34" s="256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8"/>
    </row>
    <row r="35" spans="1:41" ht="12.75" customHeight="1">
      <c r="A35" s="259"/>
      <c r="B35" s="260"/>
      <c r="C35" s="260"/>
      <c r="D35" s="260"/>
      <c r="E35" s="260"/>
      <c r="F35" s="260"/>
      <c r="G35" s="260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61"/>
    </row>
    <row r="36" spans="1:41" ht="12.75" customHeight="1">
      <c r="A36" s="259"/>
      <c r="B36" s="260"/>
      <c r="C36" s="260"/>
      <c r="D36" s="260"/>
      <c r="E36" s="260"/>
      <c r="F36" s="260"/>
      <c r="G36" s="260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61"/>
    </row>
    <row r="37" spans="1:41" ht="12.75" customHeight="1">
      <c r="A37" s="259"/>
      <c r="B37" s="260"/>
      <c r="C37" s="260"/>
      <c r="D37" s="260"/>
      <c r="E37" s="260"/>
      <c r="F37" s="260"/>
      <c r="G37" s="260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61"/>
    </row>
    <row r="38" spans="1:41" ht="12.75" customHeight="1">
      <c r="A38" s="259"/>
      <c r="B38" s="260"/>
      <c r="C38" s="260"/>
      <c r="D38" s="260"/>
      <c r="E38" s="260"/>
      <c r="F38" s="260"/>
      <c r="G38" s="260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61"/>
    </row>
    <row r="39" spans="1:41" ht="12.75" customHeight="1">
      <c r="A39" s="259"/>
      <c r="B39" s="260"/>
      <c r="C39" s="260"/>
      <c r="D39" s="260"/>
      <c r="E39" s="260"/>
      <c r="F39" s="260"/>
      <c r="G39" s="260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61"/>
    </row>
    <row r="40" spans="1:41" ht="12.75" customHeight="1">
      <c r="A40" s="259"/>
      <c r="B40" s="260"/>
      <c r="C40" s="260"/>
      <c r="D40" s="260"/>
      <c r="E40" s="260"/>
      <c r="F40" s="260"/>
      <c r="G40" s="260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61"/>
    </row>
    <row r="41" spans="1:41" ht="12.75" customHeight="1">
      <c r="A41" s="259"/>
      <c r="B41" s="260"/>
      <c r="C41" s="260"/>
      <c r="D41" s="260"/>
      <c r="E41" s="260"/>
      <c r="F41" s="260"/>
      <c r="G41" s="260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61"/>
    </row>
    <row r="42" spans="1:41" ht="12.75" customHeight="1">
      <c r="A42" s="259"/>
      <c r="B42" s="260"/>
      <c r="C42" s="260"/>
      <c r="D42" s="260"/>
      <c r="E42" s="260"/>
      <c r="F42" s="260"/>
      <c r="G42" s="260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61"/>
    </row>
    <row r="43" spans="1:41" ht="12.75" customHeight="1">
      <c r="A43" s="259"/>
      <c r="B43" s="260"/>
      <c r="C43" s="260"/>
      <c r="D43" s="260"/>
      <c r="E43" s="260"/>
      <c r="F43" s="260"/>
      <c r="G43" s="260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61"/>
    </row>
    <row r="44" spans="1:41" ht="12.75" customHeight="1">
      <c r="A44" s="259"/>
      <c r="B44" s="260"/>
      <c r="C44" s="260"/>
      <c r="D44" s="260"/>
      <c r="E44" s="260"/>
      <c r="F44" s="260"/>
      <c r="G44" s="260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57"/>
      <c r="AM44" s="257"/>
      <c r="AN44" s="257"/>
      <c r="AO44" s="261"/>
    </row>
    <row r="45" spans="1:41" ht="12.75" customHeight="1">
      <c r="A45" s="259"/>
      <c r="B45" s="260"/>
      <c r="C45" s="260"/>
      <c r="D45" s="260"/>
      <c r="E45" s="260"/>
      <c r="F45" s="260"/>
      <c r="G45" s="260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61"/>
    </row>
    <row r="46" spans="1:41" ht="12.75" customHeight="1" thickBot="1">
      <c r="A46" s="263"/>
      <c r="B46" s="264"/>
      <c r="C46" s="264"/>
      <c r="D46" s="264"/>
      <c r="E46" s="264"/>
      <c r="F46" s="264"/>
      <c r="G46" s="264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5"/>
    </row>
    <row r="47" spans="1:41" ht="30" customHeight="1">
      <c r="A47" s="431" t="s">
        <v>266</v>
      </c>
      <c r="B47" s="432"/>
      <c r="C47" s="432"/>
      <c r="D47" s="432"/>
      <c r="E47" s="432"/>
      <c r="F47" s="432"/>
      <c r="G47" s="432"/>
      <c r="H47" s="432"/>
      <c r="I47" s="432"/>
      <c r="J47" s="432"/>
      <c r="K47" s="432"/>
      <c r="L47" s="432"/>
      <c r="M47" s="432"/>
      <c r="N47" s="432"/>
      <c r="O47" s="432"/>
      <c r="P47" s="432"/>
      <c r="Q47" s="432"/>
      <c r="R47" s="432"/>
      <c r="S47" s="432"/>
      <c r="T47" s="432"/>
      <c r="U47" s="432"/>
      <c r="V47" s="432"/>
      <c r="W47" s="432"/>
      <c r="X47" s="432"/>
      <c r="Y47" s="432"/>
      <c r="Z47" s="432"/>
      <c r="AA47" s="432"/>
      <c r="AB47" s="432"/>
      <c r="AC47" s="432"/>
      <c r="AD47" s="432"/>
      <c r="AE47" s="432"/>
      <c r="AF47" s="432"/>
      <c r="AG47" s="432"/>
      <c r="AH47" s="432"/>
      <c r="AI47" s="432"/>
      <c r="AJ47" s="432"/>
      <c r="AK47" s="432"/>
      <c r="AL47" s="432"/>
      <c r="AM47" s="432"/>
      <c r="AN47" s="432"/>
      <c r="AO47" s="433"/>
    </row>
    <row r="48" spans="1:41" ht="16.5">
      <c r="A48" s="255"/>
      <c r="B48" s="256"/>
      <c r="C48" s="256"/>
      <c r="D48" s="256"/>
      <c r="E48" s="256"/>
      <c r="F48" s="256"/>
      <c r="G48" s="256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257"/>
      <c r="AL48" s="257"/>
      <c r="AM48" s="257"/>
      <c r="AN48" s="257"/>
      <c r="AO48" s="258"/>
    </row>
    <row r="49" spans="1:41" ht="16.5">
      <c r="A49" s="255"/>
      <c r="B49" s="256"/>
      <c r="C49" s="256"/>
      <c r="D49" s="256"/>
      <c r="E49" s="256"/>
      <c r="F49" s="256"/>
      <c r="G49" s="256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58"/>
    </row>
    <row r="50" spans="1:41" ht="16.5">
      <c r="A50" s="255"/>
      <c r="B50" s="256"/>
      <c r="C50" s="256"/>
      <c r="D50" s="256"/>
      <c r="E50" s="256"/>
      <c r="F50" s="256"/>
      <c r="G50" s="256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57"/>
      <c r="AM50" s="257"/>
      <c r="AN50" s="257"/>
      <c r="AO50" s="258"/>
    </row>
    <row r="51" spans="1:41" ht="16.5">
      <c r="A51" s="255"/>
      <c r="B51" s="256"/>
      <c r="C51" s="256"/>
      <c r="D51" s="256"/>
      <c r="E51" s="256"/>
      <c r="F51" s="256"/>
      <c r="G51" s="256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257"/>
      <c r="AJ51" s="257"/>
      <c r="AK51" s="257"/>
      <c r="AL51" s="257"/>
      <c r="AM51" s="257"/>
      <c r="AN51" s="257"/>
      <c r="AO51" s="258"/>
    </row>
    <row r="52" spans="1:41" ht="16.5">
      <c r="A52" s="255"/>
      <c r="B52" s="256"/>
      <c r="C52" s="256"/>
      <c r="D52" s="256"/>
      <c r="E52" s="256"/>
      <c r="F52" s="256"/>
      <c r="G52" s="256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8"/>
    </row>
    <row r="53" spans="1:41" ht="16.5">
      <c r="A53" s="255"/>
      <c r="B53" s="256"/>
      <c r="C53" s="256"/>
      <c r="D53" s="256"/>
      <c r="E53" s="256"/>
      <c r="F53" s="256"/>
      <c r="G53" s="256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58"/>
    </row>
    <row r="54" spans="1:41" ht="16.5">
      <c r="A54" s="255"/>
      <c r="B54" s="256"/>
      <c r="C54" s="256"/>
      <c r="D54" s="256"/>
      <c r="E54" s="256"/>
      <c r="F54" s="256"/>
      <c r="G54" s="256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  <c r="AJ54" s="257"/>
      <c r="AK54" s="257"/>
      <c r="AL54" s="257"/>
      <c r="AM54" s="257"/>
      <c r="AN54" s="257"/>
      <c r="AO54" s="258"/>
    </row>
    <row r="55" spans="1:41" ht="16.5">
      <c r="A55" s="255"/>
      <c r="B55" s="256"/>
      <c r="C55" s="256"/>
      <c r="D55" s="256"/>
      <c r="E55" s="256"/>
      <c r="F55" s="256"/>
      <c r="G55" s="256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8"/>
    </row>
    <row r="56" spans="1:41" ht="16.5">
      <c r="A56" s="255"/>
      <c r="B56" s="256"/>
      <c r="C56" s="256"/>
      <c r="D56" s="256"/>
      <c r="E56" s="256"/>
      <c r="F56" s="256"/>
      <c r="G56" s="256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8"/>
    </row>
    <row r="57" spans="1:41" ht="16.5">
      <c r="A57" s="255"/>
      <c r="B57" s="256"/>
      <c r="C57" s="256"/>
      <c r="D57" s="256"/>
      <c r="E57" s="256"/>
      <c r="F57" s="256"/>
      <c r="G57" s="256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58"/>
    </row>
    <row r="58" spans="1:41" ht="12.75" customHeight="1">
      <c r="A58" s="259"/>
      <c r="B58" s="260"/>
      <c r="C58" s="260"/>
      <c r="D58" s="260"/>
      <c r="E58" s="260"/>
      <c r="F58" s="260"/>
      <c r="G58" s="260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  <c r="AD58" s="257"/>
      <c r="AE58" s="257"/>
      <c r="AF58" s="257"/>
      <c r="AG58" s="257"/>
      <c r="AH58" s="257"/>
      <c r="AI58" s="257"/>
      <c r="AJ58" s="257"/>
      <c r="AK58" s="257"/>
      <c r="AL58" s="257"/>
      <c r="AM58" s="257"/>
      <c r="AN58" s="257"/>
      <c r="AO58" s="261"/>
    </row>
    <row r="59" spans="1:41" ht="12.75" customHeight="1">
      <c r="A59" s="259"/>
      <c r="B59" s="260"/>
      <c r="C59" s="260"/>
      <c r="D59" s="260"/>
      <c r="E59" s="260"/>
      <c r="F59" s="260"/>
      <c r="G59" s="260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D59" s="257"/>
      <c r="AE59" s="257"/>
      <c r="AF59" s="257"/>
      <c r="AG59" s="257"/>
      <c r="AH59" s="257"/>
      <c r="AI59" s="257"/>
      <c r="AJ59" s="257"/>
      <c r="AK59" s="257"/>
      <c r="AL59" s="257"/>
      <c r="AM59" s="257"/>
      <c r="AN59" s="257"/>
      <c r="AO59" s="261"/>
    </row>
    <row r="60" spans="1:41" ht="12.75" customHeight="1">
      <c r="A60" s="259"/>
      <c r="B60" s="260"/>
      <c r="C60" s="260"/>
      <c r="D60" s="260"/>
      <c r="E60" s="260"/>
      <c r="F60" s="260"/>
      <c r="G60" s="260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D60" s="257"/>
      <c r="AE60" s="257"/>
      <c r="AF60" s="257"/>
      <c r="AG60" s="257"/>
      <c r="AH60" s="257"/>
      <c r="AI60" s="257"/>
      <c r="AJ60" s="257"/>
      <c r="AK60" s="257"/>
      <c r="AL60" s="257"/>
      <c r="AM60" s="257"/>
      <c r="AN60" s="257"/>
      <c r="AO60" s="261"/>
    </row>
    <row r="61" spans="1:41" ht="12.75" customHeight="1">
      <c r="A61" s="259"/>
      <c r="B61" s="260"/>
      <c r="C61" s="260"/>
      <c r="D61" s="260"/>
      <c r="E61" s="260"/>
      <c r="F61" s="260"/>
      <c r="G61" s="260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D61" s="257"/>
      <c r="AE61" s="257"/>
      <c r="AF61" s="257"/>
      <c r="AG61" s="257"/>
      <c r="AH61" s="257"/>
      <c r="AI61" s="257"/>
      <c r="AJ61" s="257"/>
      <c r="AK61" s="257"/>
      <c r="AL61" s="257"/>
      <c r="AM61" s="257"/>
      <c r="AN61" s="257"/>
      <c r="AO61" s="261"/>
    </row>
    <row r="62" spans="1:41" ht="12.75" customHeight="1">
      <c r="A62" s="259"/>
      <c r="B62" s="260"/>
      <c r="C62" s="260"/>
      <c r="D62" s="260"/>
      <c r="E62" s="260"/>
      <c r="F62" s="260"/>
      <c r="G62" s="260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61"/>
    </row>
    <row r="63" spans="1:41" ht="12.75" customHeight="1">
      <c r="A63" s="259"/>
      <c r="B63" s="260"/>
      <c r="C63" s="260"/>
      <c r="D63" s="260"/>
      <c r="E63" s="260"/>
      <c r="F63" s="260"/>
      <c r="G63" s="260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57"/>
      <c r="AG63" s="257"/>
      <c r="AH63" s="257"/>
      <c r="AI63" s="257"/>
      <c r="AJ63" s="257"/>
      <c r="AK63" s="257"/>
      <c r="AL63" s="257"/>
      <c r="AM63" s="257"/>
      <c r="AN63" s="257"/>
      <c r="AO63" s="261"/>
    </row>
    <row r="64" spans="1:41" ht="12.75" customHeight="1">
      <c r="A64" s="259"/>
      <c r="B64" s="260"/>
      <c r="C64" s="260"/>
      <c r="D64" s="260"/>
      <c r="E64" s="260"/>
      <c r="F64" s="260"/>
      <c r="G64" s="260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57"/>
      <c r="AG64" s="257"/>
      <c r="AH64" s="257"/>
      <c r="AI64" s="257"/>
      <c r="AJ64" s="257"/>
      <c r="AK64" s="257"/>
      <c r="AL64" s="257"/>
      <c r="AM64" s="257"/>
      <c r="AN64" s="257"/>
      <c r="AO64" s="261"/>
    </row>
    <row r="65" spans="1:41" ht="12.75" customHeight="1">
      <c r="A65" s="259"/>
      <c r="B65" s="260"/>
      <c r="C65" s="260"/>
      <c r="D65" s="260"/>
      <c r="E65" s="260"/>
      <c r="F65" s="260"/>
      <c r="G65" s="260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61"/>
    </row>
    <row r="66" spans="1:41" ht="12.75" customHeight="1">
      <c r="A66" s="259"/>
      <c r="B66" s="260"/>
      <c r="C66" s="260"/>
      <c r="D66" s="260"/>
      <c r="E66" s="260"/>
      <c r="F66" s="260"/>
      <c r="G66" s="260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57"/>
      <c r="AG66" s="257"/>
      <c r="AH66" s="257"/>
      <c r="AI66" s="257"/>
      <c r="AJ66" s="257"/>
      <c r="AK66" s="257"/>
      <c r="AL66" s="257"/>
      <c r="AM66" s="257"/>
      <c r="AN66" s="257"/>
      <c r="AO66" s="261"/>
    </row>
    <row r="67" spans="1:41" ht="12.75" customHeight="1">
      <c r="A67" s="259"/>
      <c r="B67" s="260"/>
      <c r="C67" s="260"/>
      <c r="D67" s="260"/>
      <c r="E67" s="260"/>
      <c r="F67" s="260"/>
      <c r="G67" s="260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57"/>
      <c r="AG67" s="257"/>
      <c r="AH67" s="257"/>
      <c r="AI67" s="257"/>
      <c r="AJ67" s="257"/>
      <c r="AK67" s="257"/>
      <c r="AL67" s="257"/>
      <c r="AM67" s="257"/>
      <c r="AN67" s="257"/>
      <c r="AO67" s="261"/>
    </row>
    <row r="68" spans="1:41" ht="12.75" customHeight="1">
      <c r="A68" s="259"/>
      <c r="B68" s="260"/>
      <c r="C68" s="260"/>
      <c r="D68" s="260"/>
      <c r="E68" s="260"/>
      <c r="F68" s="260"/>
      <c r="G68" s="260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57"/>
      <c r="AG68" s="257"/>
      <c r="AH68" s="257"/>
      <c r="AI68" s="257"/>
      <c r="AJ68" s="257"/>
      <c r="AK68" s="257"/>
      <c r="AL68" s="257"/>
      <c r="AM68" s="257"/>
      <c r="AN68" s="257"/>
      <c r="AO68" s="261"/>
    </row>
    <row r="69" spans="1:41" ht="12.75" customHeight="1" thickBot="1">
      <c r="A69" s="263"/>
      <c r="B69" s="264"/>
      <c r="C69" s="264"/>
      <c r="D69" s="264"/>
      <c r="E69" s="264"/>
      <c r="F69" s="264"/>
      <c r="G69" s="264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2"/>
      <c r="V69" s="262"/>
      <c r="W69" s="262"/>
      <c r="X69" s="262"/>
      <c r="Y69" s="262"/>
      <c r="Z69" s="262"/>
      <c r="AA69" s="262"/>
      <c r="AB69" s="262"/>
      <c r="AC69" s="262"/>
      <c r="AD69" s="262"/>
      <c r="AE69" s="262"/>
      <c r="AF69" s="262"/>
      <c r="AG69" s="262"/>
      <c r="AH69" s="262"/>
      <c r="AI69" s="262"/>
      <c r="AJ69" s="262"/>
      <c r="AK69" s="262"/>
      <c r="AL69" s="262"/>
      <c r="AM69" s="262"/>
      <c r="AN69" s="262"/>
      <c r="AO69" s="265"/>
    </row>
    <row r="70" spans="1:41" ht="30" customHeight="1">
      <c r="A70" s="431" t="s">
        <v>267</v>
      </c>
      <c r="B70" s="432"/>
      <c r="C70" s="432"/>
      <c r="D70" s="432"/>
      <c r="E70" s="432"/>
      <c r="F70" s="432"/>
      <c r="G70" s="432"/>
      <c r="H70" s="432"/>
      <c r="I70" s="432"/>
      <c r="J70" s="432"/>
      <c r="K70" s="432"/>
      <c r="L70" s="432"/>
      <c r="M70" s="432"/>
      <c r="N70" s="432"/>
      <c r="O70" s="432"/>
      <c r="P70" s="432"/>
      <c r="Q70" s="432"/>
      <c r="R70" s="432"/>
      <c r="S70" s="432"/>
      <c r="T70" s="432"/>
      <c r="U70" s="432"/>
      <c r="V70" s="432"/>
      <c r="W70" s="432"/>
      <c r="X70" s="432"/>
      <c r="Y70" s="432"/>
      <c r="Z70" s="432"/>
      <c r="AA70" s="432"/>
      <c r="AB70" s="432"/>
      <c r="AC70" s="432"/>
      <c r="AD70" s="432"/>
      <c r="AE70" s="432"/>
      <c r="AF70" s="432"/>
      <c r="AG70" s="432"/>
      <c r="AH70" s="432"/>
      <c r="AI70" s="432"/>
      <c r="AJ70" s="432"/>
      <c r="AK70" s="432"/>
      <c r="AL70" s="432"/>
      <c r="AM70" s="432"/>
      <c r="AN70" s="432"/>
      <c r="AO70" s="433"/>
    </row>
    <row r="71" spans="1:41" ht="16.5">
      <c r="A71" s="255"/>
      <c r="B71" s="256"/>
      <c r="C71" s="256"/>
      <c r="D71" s="256"/>
      <c r="E71" s="256"/>
      <c r="F71" s="256"/>
      <c r="G71" s="256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57"/>
      <c r="AG71" s="257"/>
      <c r="AH71" s="257"/>
      <c r="AI71" s="257"/>
      <c r="AJ71" s="257"/>
      <c r="AK71" s="257"/>
      <c r="AL71" s="257"/>
      <c r="AM71" s="257"/>
      <c r="AN71" s="257"/>
      <c r="AO71" s="258"/>
    </row>
    <row r="72" spans="1:41" ht="16.5">
      <c r="A72" s="255"/>
      <c r="B72" s="256"/>
      <c r="C72" s="256"/>
      <c r="D72" s="256"/>
      <c r="E72" s="256"/>
      <c r="F72" s="256"/>
      <c r="G72" s="256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57"/>
      <c r="AI72" s="257"/>
      <c r="AJ72" s="257"/>
      <c r="AK72" s="257"/>
      <c r="AL72" s="257"/>
      <c r="AM72" s="257"/>
      <c r="AN72" s="257"/>
      <c r="AO72" s="258"/>
    </row>
    <row r="73" spans="1:41" ht="16.5">
      <c r="A73" s="255"/>
      <c r="B73" s="256"/>
      <c r="C73" s="256"/>
      <c r="D73" s="256"/>
      <c r="E73" s="256"/>
      <c r="F73" s="256"/>
      <c r="G73" s="256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57"/>
      <c r="AG73" s="257"/>
      <c r="AH73" s="257"/>
      <c r="AI73" s="257"/>
      <c r="AJ73" s="257"/>
      <c r="AK73" s="257"/>
      <c r="AL73" s="257"/>
      <c r="AM73" s="257"/>
      <c r="AN73" s="257"/>
      <c r="AO73" s="258"/>
    </row>
    <row r="74" spans="1:41" ht="16.5">
      <c r="A74" s="255"/>
      <c r="B74" s="256"/>
      <c r="C74" s="256"/>
      <c r="D74" s="256"/>
      <c r="E74" s="256"/>
      <c r="F74" s="256"/>
      <c r="G74" s="256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57"/>
      <c r="AJ74" s="257"/>
      <c r="AK74" s="257"/>
      <c r="AL74" s="257"/>
      <c r="AM74" s="257"/>
      <c r="AN74" s="257"/>
      <c r="AO74" s="258"/>
    </row>
    <row r="75" spans="1:41" ht="16.5">
      <c r="A75" s="255"/>
      <c r="B75" s="256"/>
      <c r="C75" s="256"/>
      <c r="D75" s="256"/>
      <c r="E75" s="256"/>
      <c r="F75" s="256"/>
      <c r="G75" s="256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57"/>
      <c r="AG75" s="257"/>
      <c r="AH75" s="257"/>
      <c r="AI75" s="257"/>
      <c r="AJ75" s="257"/>
      <c r="AK75" s="257"/>
      <c r="AL75" s="257"/>
      <c r="AM75" s="257"/>
      <c r="AN75" s="257"/>
      <c r="AO75" s="258"/>
    </row>
    <row r="76" spans="1:41" ht="16.5">
      <c r="A76" s="255"/>
      <c r="B76" s="256"/>
      <c r="C76" s="256"/>
      <c r="D76" s="256"/>
      <c r="E76" s="256"/>
      <c r="F76" s="256"/>
      <c r="G76" s="256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57"/>
      <c r="AG76" s="257"/>
      <c r="AH76" s="257"/>
      <c r="AI76" s="257"/>
      <c r="AJ76" s="257"/>
      <c r="AK76" s="257"/>
      <c r="AL76" s="257"/>
      <c r="AM76" s="257"/>
      <c r="AN76" s="257"/>
      <c r="AO76" s="258"/>
    </row>
    <row r="77" spans="1:41" ht="16.5">
      <c r="A77" s="255"/>
      <c r="B77" s="256"/>
      <c r="C77" s="256"/>
      <c r="D77" s="256"/>
      <c r="E77" s="256"/>
      <c r="F77" s="256"/>
      <c r="G77" s="256"/>
      <c r="H77" s="257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57"/>
      <c r="AG77" s="257"/>
      <c r="AH77" s="257"/>
      <c r="AI77" s="257"/>
      <c r="AJ77" s="257"/>
      <c r="AK77" s="257"/>
      <c r="AL77" s="257"/>
      <c r="AM77" s="257"/>
      <c r="AN77" s="257"/>
      <c r="AO77" s="258"/>
    </row>
    <row r="78" spans="1:41" ht="16.5">
      <c r="A78" s="255"/>
      <c r="B78" s="256"/>
      <c r="C78" s="256"/>
      <c r="D78" s="256"/>
      <c r="E78" s="256"/>
      <c r="F78" s="256"/>
      <c r="G78" s="256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257"/>
      <c r="AL78" s="257"/>
      <c r="AM78" s="257"/>
      <c r="AN78" s="257"/>
      <c r="AO78" s="258"/>
    </row>
    <row r="79" spans="1:41" ht="16.5">
      <c r="A79" s="255"/>
      <c r="B79" s="256"/>
      <c r="C79" s="256"/>
      <c r="D79" s="256"/>
      <c r="E79" s="256"/>
      <c r="F79" s="256"/>
      <c r="G79" s="256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  <c r="AJ79" s="257"/>
      <c r="AK79" s="257"/>
      <c r="AL79" s="257"/>
      <c r="AM79" s="257"/>
      <c r="AN79" s="257"/>
      <c r="AO79" s="258"/>
    </row>
    <row r="80" spans="1:41" ht="16.5">
      <c r="A80" s="255"/>
      <c r="B80" s="256"/>
      <c r="C80" s="256"/>
      <c r="D80" s="256"/>
      <c r="E80" s="256"/>
      <c r="F80" s="256"/>
      <c r="G80" s="256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7"/>
      <c r="AL80" s="257"/>
      <c r="AM80" s="257"/>
      <c r="AN80" s="257"/>
      <c r="AO80" s="258"/>
    </row>
    <row r="81" spans="1:41" ht="16.5">
      <c r="A81" s="255"/>
      <c r="B81" s="256"/>
      <c r="C81" s="256"/>
      <c r="D81" s="256"/>
      <c r="E81" s="256"/>
      <c r="F81" s="256"/>
      <c r="G81" s="256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  <c r="AJ81" s="257"/>
      <c r="AK81" s="257"/>
      <c r="AL81" s="257"/>
      <c r="AM81" s="257"/>
      <c r="AN81" s="257"/>
      <c r="AO81" s="258"/>
    </row>
    <row r="82" spans="1:41" ht="12.75" customHeight="1">
      <c r="A82" s="259"/>
      <c r="B82" s="260"/>
      <c r="C82" s="260"/>
      <c r="D82" s="260"/>
      <c r="E82" s="260"/>
      <c r="F82" s="260"/>
      <c r="G82" s="260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/>
      <c r="AL82" s="257"/>
      <c r="AM82" s="257"/>
      <c r="AN82" s="257"/>
      <c r="AO82" s="261"/>
    </row>
    <row r="83" spans="1:41" ht="12.75" customHeight="1">
      <c r="A83" s="259"/>
      <c r="B83" s="260"/>
      <c r="C83" s="260"/>
      <c r="D83" s="260"/>
      <c r="E83" s="260"/>
      <c r="F83" s="260"/>
      <c r="G83" s="260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257"/>
      <c r="AL83" s="257"/>
      <c r="AM83" s="257"/>
      <c r="AN83" s="257"/>
      <c r="AO83" s="261"/>
    </row>
    <row r="84" spans="1:41" ht="12.75" customHeight="1">
      <c r="A84" s="259"/>
      <c r="B84" s="260"/>
      <c r="C84" s="260"/>
      <c r="D84" s="260"/>
      <c r="E84" s="260"/>
      <c r="F84" s="260"/>
      <c r="G84" s="260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61"/>
    </row>
    <row r="85" spans="1:41" ht="12.75" customHeight="1">
      <c r="A85" s="259"/>
      <c r="B85" s="260"/>
      <c r="C85" s="260"/>
      <c r="D85" s="260"/>
      <c r="E85" s="260"/>
      <c r="F85" s="260"/>
      <c r="G85" s="260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7"/>
      <c r="AL85" s="257"/>
      <c r="AM85" s="257"/>
      <c r="AN85" s="257"/>
      <c r="AO85" s="261"/>
    </row>
    <row r="86" spans="1:41" ht="12.75" customHeight="1">
      <c r="A86" s="259"/>
      <c r="B86" s="260"/>
      <c r="C86" s="260"/>
      <c r="D86" s="260"/>
      <c r="E86" s="260"/>
      <c r="F86" s="260"/>
      <c r="G86" s="260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57"/>
      <c r="AM86" s="257"/>
      <c r="AN86" s="257"/>
      <c r="AO86" s="261"/>
    </row>
    <row r="87" spans="1:41" ht="12.75" customHeight="1">
      <c r="A87" s="259"/>
      <c r="B87" s="260"/>
      <c r="C87" s="260"/>
      <c r="D87" s="260"/>
      <c r="E87" s="260"/>
      <c r="F87" s="260"/>
      <c r="G87" s="260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E87" s="257"/>
      <c r="AF87" s="257"/>
      <c r="AG87" s="257"/>
      <c r="AH87" s="257"/>
      <c r="AI87" s="257"/>
      <c r="AJ87" s="257"/>
      <c r="AK87" s="257"/>
      <c r="AL87" s="257"/>
      <c r="AM87" s="257"/>
      <c r="AN87" s="257"/>
      <c r="AO87" s="261"/>
    </row>
    <row r="88" spans="1:41" ht="12.75" customHeight="1">
      <c r="A88" s="259"/>
      <c r="B88" s="260"/>
      <c r="C88" s="260"/>
      <c r="D88" s="260"/>
      <c r="E88" s="260"/>
      <c r="F88" s="260"/>
      <c r="G88" s="260"/>
      <c r="H88" s="257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  <c r="AM88" s="257"/>
      <c r="AN88" s="257"/>
      <c r="AO88" s="261"/>
    </row>
    <row r="89" spans="1:41" ht="12.75" customHeight="1">
      <c r="A89" s="259"/>
      <c r="B89" s="260"/>
      <c r="C89" s="260"/>
      <c r="D89" s="260"/>
      <c r="E89" s="260"/>
      <c r="F89" s="260"/>
      <c r="G89" s="260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  <c r="AJ89" s="257"/>
      <c r="AK89" s="257"/>
      <c r="AL89" s="257"/>
      <c r="AM89" s="257"/>
      <c r="AN89" s="257"/>
      <c r="AO89" s="261"/>
    </row>
    <row r="90" spans="1:41" ht="12.75" customHeight="1">
      <c r="A90" s="259"/>
      <c r="B90" s="260"/>
      <c r="C90" s="260"/>
      <c r="D90" s="260"/>
      <c r="E90" s="260"/>
      <c r="F90" s="260"/>
      <c r="G90" s="260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  <c r="AM90" s="257"/>
      <c r="AN90" s="257"/>
      <c r="AO90" s="261"/>
    </row>
    <row r="91" spans="1:41" ht="12.75" customHeight="1">
      <c r="A91" s="259"/>
      <c r="B91" s="260"/>
      <c r="C91" s="260"/>
      <c r="D91" s="260"/>
      <c r="E91" s="260"/>
      <c r="F91" s="260"/>
      <c r="G91" s="260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  <c r="AM91" s="257"/>
      <c r="AN91" s="257"/>
      <c r="AO91" s="261"/>
    </row>
    <row r="92" spans="1:41" ht="12.75" customHeight="1" thickBot="1">
      <c r="A92" s="259"/>
      <c r="B92" s="260"/>
      <c r="C92" s="260"/>
      <c r="D92" s="260"/>
      <c r="E92" s="260"/>
      <c r="F92" s="260"/>
      <c r="G92" s="260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57"/>
      <c r="AM92" s="257"/>
      <c r="AN92" s="257"/>
      <c r="AO92" s="261"/>
    </row>
    <row r="93" spans="1:41" ht="30" customHeight="1">
      <c r="A93" s="431" t="s">
        <v>268</v>
      </c>
      <c r="B93" s="432"/>
      <c r="C93" s="432"/>
      <c r="D93" s="432"/>
      <c r="E93" s="432"/>
      <c r="F93" s="432"/>
      <c r="G93" s="432"/>
      <c r="H93" s="432"/>
      <c r="I93" s="432"/>
      <c r="J93" s="432"/>
      <c r="K93" s="432"/>
      <c r="L93" s="432"/>
      <c r="M93" s="432"/>
      <c r="N93" s="432"/>
      <c r="O93" s="432"/>
      <c r="P93" s="432"/>
      <c r="Q93" s="432"/>
      <c r="R93" s="432"/>
      <c r="S93" s="432"/>
      <c r="T93" s="432"/>
      <c r="U93" s="432"/>
      <c r="V93" s="432"/>
      <c r="W93" s="432"/>
      <c r="X93" s="432"/>
      <c r="Y93" s="432"/>
      <c r="Z93" s="432"/>
      <c r="AA93" s="432"/>
      <c r="AB93" s="432"/>
      <c r="AC93" s="432"/>
      <c r="AD93" s="432"/>
      <c r="AE93" s="432"/>
      <c r="AF93" s="432"/>
      <c r="AG93" s="432"/>
      <c r="AH93" s="432"/>
      <c r="AI93" s="432"/>
      <c r="AJ93" s="432"/>
      <c r="AK93" s="432"/>
      <c r="AL93" s="432"/>
      <c r="AM93" s="432"/>
      <c r="AN93" s="432"/>
      <c r="AO93" s="433"/>
    </row>
    <row r="94" spans="1:41" ht="16.5">
      <c r="A94" s="255"/>
      <c r="B94" s="256"/>
      <c r="C94" s="256"/>
      <c r="D94" s="256"/>
      <c r="E94" s="256"/>
      <c r="F94" s="256"/>
      <c r="G94" s="256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257"/>
      <c r="AF94" s="257"/>
      <c r="AG94" s="257"/>
      <c r="AH94" s="257"/>
      <c r="AI94" s="257"/>
      <c r="AJ94" s="257"/>
      <c r="AK94" s="257"/>
      <c r="AL94" s="257"/>
      <c r="AM94" s="257"/>
      <c r="AN94" s="257"/>
      <c r="AO94" s="258"/>
    </row>
    <row r="95" spans="1:41" ht="16.5">
      <c r="A95" s="255"/>
      <c r="B95" s="256"/>
      <c r="C95" s="256"/>
      <c r="D95" s="256"/>
      <c r="E95" s="256"/>
      <c r="F95" s="256"/>
      <c r="G95" s="256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  <c r="AJ95" s="257"/>
      <c r="AK95" s="257"/>
      <c r="AL95" s="257"/>
      <c r="AM95" s="257"/>
      <c r="AN95" s="257"/>
      <c r="AO95" s="258"/>
    </row>
    <row r="96" spans="1:41" ht="16.5">
      <c r="A96" s="255"/>
      <c r="B96" s="256"/>
      <c r="C96" s="256"/>
      <c r="D96" s="256"/>
      <c r="E96" s="256"/>
      <c r="F96" s="256"/>
      <c r="G96" s="256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57"/>
      <c r="AM96" s="257"/>
      <c r="AN96" s="257"/>
      <c r="AO96" s="258"/>
    </row>
    <row r="97" spans="1:41" ht="16.5">
      <c r="A97" s="255"/>
      <c r="B97" s="256"/>
      <c r="C97" s="256"/>
      <c r="D97" s="256"/>
      <c r="E97" s="256"/>
      <c r="F97" s="256"/>
      <c r="G97" s="256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57"/>
      <c r="AH97" s="257"/>
      <c r="AI97" s="257"/>
      <c r="AJ97" s="257"/>
      <c r="AK97" s="257"/>
      <c r="AL97" s="257"/>
      <c r="AM97" s="257"/>
      <c r="AN97" s="257"/>
      <c r="AO97" s="258"/>
    </row>
    <row r="98" spans="1:41" ht="16.5">
      <c r="A98" s="255"/>
      <c r="B98" s="256"/>
      <c r="C98" s="256"/>
      <c r="D98" s="256"/>
      <c r="E98" s="256"/>
      <c r="F98" s="256"/>
      <c r="G98" s="256"/>
      <c r="H98" s="257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7"/>
      <c r="AH98" s="257"/>
      <c r="AI98" s="257"/>
      <c r="AJ98" s="257"/>
      <c r="AK98" s="257"/>
      <c r="AL98" s="257"/>
      <c r="AM98" s="257"/>
      <c r="AN98" s="257"/>
      <c r="AO98" s="258"/>
    </row>
    <row r="99" spans="1:41" ht="16.5">
      <c r="A99" s="255"/>
      <c r="B99" s="256"/>
      <c r="C99" s="256"/>
      <c r="D99" s="256"/>
      <c r="E99" s="256"/>
      <c r="F99" s="256"/>
      <c r="G99" s="256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57"/>
      <c r="AJ99" s="257"/>
      <c r="AK99" s="257"/>
      <c r="AL99" s="257"/>
      <c r="AM99" s="257"/>
      <c r="AN99" s="257"/>
      <c r="AO99" s="258"/>
    </row>
    <row r="100" spans="1:41" ht="16.5">
      <c r="A100" s="255"/>
      <c r="B100" s="256"/>
      <c r="C100" s="256"/>
      <c r="D100" s="256"/>
      <c r="E100" s="256"/>
      <c r="F100" s="256"/>
      <c r="G100" s="256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  <c r="AL100" s="257"/>
      <c r="AM100" s="257"/>
      <c r="AN100" s="257"/>
      <c r="AO100" s="258"/>
    </row>
    <row r="101" spans="1:41" ht="16.5">
      <c r="A101" s="255"/>
      <c r="B101" s="256"/>
      <c r="C101" s="256"/>
      <c r="D101" s="256"/>
      <c r="E101" s="256"/>
      <c r="F101" s="256"/>
      <c r="G101" s="256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  <c r="AL101" s="257"/>
      <c r="AM101" s="257"/>
      <c r="AN101" s="257"/>
      <c r="AO101" s="258"/>
    </row>
    <row r="102" spans="1:41" ht="16.5">
      <c r="A102" s="255"/>
      <c r="B102" s="256"/>
      <c r="C102" s="256"/>
      <c r="D102" s="256"/>
      <c r="E102" s="256"/>
      <c r="F102" s="256"/>
      <c r="G102" s="256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  <c r="AL102" s="257"/>
      <c r="AM102" s="257"/>
      <c r="AN102" s="257"/>
      <c r="AO102" s="258"/>
    </row>
    <row r="103" spans="1:41" ht="16.5">
      <c r="A103" s="255"/>
      <c r="B103" s="256"/>
      <c r="C103" s="256"/>
      <c r="D103" s="256"/>
      <c r="E103" s="256"/>
      <c r="F103" s="256"/>
      <c r="G103" s="256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  <c r="AL103" s="257"/>
      <c r="AM103" s="257"/>
      <c r="AN103" s="257"/>
      <c r="AO103" s="258"/>
    </row>
    <row r="104" spans="1:41" ht="12.75" customHeight="1">
      <c r="A104" s="259"/>
      <c r="B104" s="260"/>
      <c r="C104" s="260"/>
      <c r="D104" s="260"/>
      <c r="E104" s="260"/>
      <c r="F104" s="260"/>
      <c r="G104" s="260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61"/>
    </row>
    <row r="105" spans="1:41" ht="12.75" customHeight="1">
      <c r="A105" s="259"/>
      <c r="B105" s="260"/>
      <c r="C105" s="260"/>
      <c r="D105" s="260"/>
      <c r="E105" s="260"/>
      <c r="F105" s="260"/>
      <c r="G105" s="260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61"/>
    </row>
    <row r="106" spans="1:41" ht="12.75" customHeight="1">
      <c r="A106" s="259"/>
      <c r="B106" s="260"/>
      <c r="C106" s="260"/>
      <c r="D106" s="260"/>
      <c r="E106" s="260"/>
      <c r="F106" s="260"/>
      <c r="G106" s="260"/>
      <c r="H106" s="257"/>
      <c r="I106" s="257"/>
      <c r="J106" s="257"/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  <c r="AL106" s="257"/>
      <c r="AM106" s="257"/>
      <c r="AN106" s="257"/>
      <c r="AO106" s="261"/>
    </row>
    <row r="107" spans="1:41" ht="12.75" customHeight="1">
      <c r="A107" s="259"/>
      <c r="B107" s="260"/>
      <c r="C107" s="260"/>
      <c r="D107" s="260"/>
      <c r="E107" s="260"/>
      <c r="F107" s="260"/>
      <c r="G107" s="260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  <c r="AM107" s="257"/>
      <c r="AN107" s="257"/>
      <c r="AO107" s="261"/>
    </row>
    <row r="108" spans="1:41" ht="12.75" customHeight="1">
      <c r="A108" s="259"/>
      <c r="B108" s="260"/>
      <c r="C108" s="260"/>
      <c r="D108" s="260"/>
      <c r="E108" s="260"/>
      <c r="F108" s="260"/>
      <c r="G108" s="260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7"/>
      <c r="AM108" s="257"/>
      <c r="AN108" s="257"/>
      <c r="AO108" s="261"/>
    </row>
    <row r="109" spans="1:41" ht="12.75" customHeight="1">
      <c r="A109" s="259"/>
      <c r="B109" s="260"/>
      <c r="C109" s="260"/>
      <c r="D109" s="260"/>
      <c r="E109" s="260"/>
      <c r="F109" s="260"/>
      <c r="G109" s="260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257"/>
      <c r="AM109" s="257"/>
      <c r="AN109" s="257"/>
      <c r="AO109" s="261"/>
    </row>
    <row r="110" spans="1:41" ht="12.75" customHeight="1">
      <c r="A110" s="259"/>
      <c r="B110" s="260"/>
      <c r="C110" s="260"/>
      <c r="D110" s="260"/>
      <c r="E110" s="260"/>
      <c r="F110" s="260"/>
      <c r="G110" s="260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257"/>
      <c r="AM110" s="257"/>
      <c r="AN110" s="257"/>
      <c r="AO110" s="261"/>
    </row>
    <row r="111" spans="1:41" ht="12.75" customHeight="1">
      <c r="A111" s="259"/>
      <c r="B111" s="260"/>
      <c r="C111" s="260"/>
      <c r="D111" s="260"/>
      <c r="E111" s="260"/>
      <c r="F111" s="260"/>
      <c r="G111" s="260"/>
      <c r="H111" s="257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  <c r="AL111" s="257"/>
      <c r="AM111" s="257"/>
      <c r="AN111" s="257"/>
      <c r="AO111" s="261"/>
    </row>
    <row r="112" spans="1:41" ht="12.75" customHeight="1">
      <c r="A112" s="259"/>
      <c r="B112" s="260"/>
      <c r="C112" s="260"/>
      <c r="D112" s="260"/>
      <c r="E112" s="260"/>
      <c r="F112" s="260"/>
      <c r="G112" s="260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61"/>
    </row>
    <row r="113" spans="1:41" ht="12.75" customHeight="1">
      <c r="A113" s="259"/>
      <c r="B113" s="260"/>
      <c r="C113" s="260"/>
      <c r="D113" s="260"/>
      <c r="E113" s="260"/>
      <c r="F113" s="260"/>
      <c r="G113" s="260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  <c r="AL113" s="257"/>
      <c r="AM113" s="257"/>
      <c r="AN113" s="257"/>
      <c r="AO113" s="261"/>
    </row>
    <row r="114" spans="1:41" ht="12.75" customHeight="1">
      <c r="A114" s="259"/>
      <c r="B114" s="260"/>
      <c r="C114" s="260"/>
      <c r="D114" s="260"/>
      <c r="E114" s="260"/>
      <c r="F114" s="260"/>
      <c r="G114" s="260"/>
      <c r="H114" s="257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  <c r="AL114" s="257"/>
      <c r="AM114" s="257"/>
      <c r="AN114" s="257"/>
      <c r="AO114" s="261"/>
    </row>
    <row r="115" spans="1:41" ht="12.75" customHeight="1" thickBot="1">
      <c r="A115" s="263"/>
      <c r="B115" s="264"/>
      <c r="C115" s="264"/>
      <c r="D115" s="264"/>
      <c r="E115" s="264"/>
      <c r="F115" s="264"/>
      <c r="G115" s="264"/>
      <c r="H115" s="262"/>
      <c r="I115" s="262"/>
      <c r="J115" s="262"/>
      <c r="K115" s="262"/>
      <c r="L115" s="262"/>
      <c r="M115" s="262"/>
      <c r="N115" s="262"/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62"/>
      <c r="AI115" s="262"/>
      <c r="AJ115" s="262"/>
      <c r="AK115" s="262"/>
      <c r="AL115" s="262"/>
      <c r="AM115" s="262"/>
      <c r="AN115" s="262"/>
      <c r="AO115" s="265"/>
    </row>
    <row r="116" spans="1:41" ht="30" customHeight="1">
      <c r="A116" s="431" t="s">
        <v>269</v>
      </c>
      <c r="B116" s="432"/>
      <c r="C116" s="432"/>
      <c r="D116" s="432"/>
      <c r="E116" s="432"/>
      <c r="F116" s="432"/>
      <c r="G116" s="432"/>
      <c r="H116" s="432"/>
      <c r="I116" s="432"/>
      <c r="J116" s="432"/>
      <c r="K116" s="432"/>
      <c r="L116" s="432"/>
      <c r="M116" s="432"/>
      <c r="N116" s="432"/>
      <c r="O116" s="432"/>
      <c r="P116" s="432"/>
      <c r="Q116" s="432"/>
      <c r="R116" s="432"/>
      <c r="S116" s="432"/>
      <c r="T116" s="432"/>
      <c r="U116" s="432"/>
      <c r="V116" s="432"/>
      <c r="W116" s="432"/>
      <c r="X116" s="432"/>
      <c r="Y116" s="432"/>
      <c r="Z116" s="432"/>
      <c r="AA116" s="432"/>
      <c r="AB116" s="432"/>
      <c r="AC116" s="432"/>
      <c r="AD116" s="432"/>
      <c r="AE116" s="432"/>
      <c r="AF116" s="432"/>
      <c r="AG116" s="432"/>
      <c r="AH116" s="432"/>
      <c r="AI116" s="432"/>
      <c r="AJ116" s="432"/>
      <c r="AK116" s="432"/>
      <c r="AL116" s="432"/>
      <c r="AM116" s="432"/>
      <c r="AN116" s="432"/>
      <c r="AO116" s="433"/>
    </row>
    <row r="117" spans="1:41" ht="16.5">
      <c r="A117" s="255"/>
      <c r="B117" s="256"/>
      <c r="C117" s="256"/>
      <c r="D117" s="256"/>
      <c r="E117" s="256"/>
      <c r="F117" s="256"/>
      <c r="G117" s="256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7"/>
      <c r="AM117" s="257"/>
      <c r="AN117" s="257"/>
      <c r="AO117" s="258"/>
    </row>
    <row r="118" spans="1:41" ht="16.5">
      <c r="A118" s="255"/>
      <c r="B118" s="256"/>
      <c r="C118" s="256"/>
      <c r="D118" s="256"/>
      <c r="E118" s="256"/>
      <c r="F118" s="256"/>
      <c r="G118" s="256"/>
      <c r="H118" s="257"/>
      <c r="I118" s="257"/>
      <c r="J118" s="257"/>
      <c r="K118" s="257"/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  <c r="AL118" s="257"/>
      <c r="AM118" s="257"/>
      <c r="AN118" s="257"/>
      <c r="AO118" s="258"/>
    </row>
    <row r="119" spans="1:41" ht="16.5">
      <c r="A119" s="255"/>
      <c r="B119" s="256"/>
      <c r="C119" s="256"/>
      <c r="D119" s="256"/>
      <c r="E119" s="256"/>
      <c r="F119" s="256"/>
      <c r="G119" s="256"/>
      <c r="H119" s="257"/>
      <c r="I119" s="257"/>
      <c r="J119" s="257"/>
      <c r="K119" s="257"/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57"/>
      <c r="AL119" s="257"/>
      <c r="AM119" s="257"/>
      <c r="AN119" s="257"/>
      <c r="AO119" s="258"/>
    </row>
    <row r="120" spans="1:41" ht="16.5">
      <c r="A120" s="255"/>
      <c r="B120" s="256"/>
      <c r="C120" s="256"/>
      <c r="D120" s="256"/>
      <c r="E120" s="256"/>
      <c r="F120" s="256"/>
      <c r="G120" s="256"/>
      <c r="H120" s="257"/>
      <c r="I120" s="257"/>
      <c r="J120" s="257"/>
      <c r="K120" s="257"/>
      <c r="L120" s="257"/>
      <c r="M120" s="257"/>
      <c r="N120" s="257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  <c r="AL120" s="257"/>
      <c r="AM120" s="257"/>
      <c r="AN120" s="257"/>
      <c r="AO120" s="258"/>
    </row>
    <row r="121" spans="1:41" ht="16.5">
      <c r="A121" s="255"/>
      <c r="B121" s="256"/>
      <c r="C121" s="256"/>
      <c r="D121" s="256"/>
      <c r="E121" s="256"/>
      <c r="F121" s="256"/>
      <c r="G121" s="256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257"/>
      <c r="AM121" s="257"/>
      <c r="AN121" s="257"/>
      <c r="AO121" s="258"/>
    </row>
    <row r="122" spans="1:41" ht="16.5">
      <c r="A122" s="255"/>
      <c r="B122" s="256"/>
      <c r="C122" s="256"/>
      <c r="D122" s="256"/>
      <c r="E122" s="256"/>
      <c r="F122" s="256"/>
      <c r="G122" s="256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257"/>
      <c r="AM122" s="257"/>
      <c r="AN122" s="257"/>
      <c r="AO122" s="258"/>
    </row>
    <row r="123" spans="1:41" ht="16.5">
      <c r="A123" s="255"/>
      <c r="B123" s="256"/>
      <c r="C123" s="256"/>
      <c r="D123" s="256"/>
      <c r="E123" s="256"/>
      <c r="F123" s="256"/>
      <c r="G123" s="256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  <c r="AL123" s="257"/>
      <c r="AM123" s="257"/>
      <c r="AN123" s="257"/>
      <c r="AO123" s="258"/>
    </row>
    <row r="124" spans="1:41" ht="16.5">
      <c r="A124" s="255"/>
      <c r="B124" s="256"/>
      <c r="C124" s="256"/>
      <c r="D124" s="256"/>
      <c r="E124" s="256"/>
      <c r="F124" s="256"/>
      <c r="G124" s="256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  <c r="AL124" s="257"/>
      <c r="AM124" s="257"/>
      <c r="AN124" s="257"/>
      <c r="AO124" s="258"/>
    </row>
    <row r="125" spans="1:41" ht="16.5">
      <c r="A125" s="255"/>
      <c r="B125" s="256"/>
      <c r="C125" s="256"/>
      <c r="D125" s="256"/>
      <c r="E125" s="256"/>
      <c r="F125" s="256"/>
      <c r="G125" s="256"/>
      <c r="H125" s="257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  <c r="AL125" s="257"/>
      <c r="AM125" s="257"/>
      <c r="AN125" s="257"/>
      <c r="AO125" s="258"/>
    </row>
    <row r="126" spans="1:41" ht="16.5">
      <c r="A126" s="255"/>
      <c r="B126" s="256"/>
      <c r="C126" s="256"/>
      <c r="D126" s="256"/>
      <c r="E126" s="256"/>
      <c r="F126" s="256"/>
      <c r="G126" s="256"/>
      <c r="H126" s="257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  <c r="AL126" s="257"/>
      <c r="AM126" s="257"/>
      <c r="AN126" s="257"/>
      <c r="AO126" s="258"/>
    </row>
    <row r="127" spans="1:41" ht="12.75" customHeight="1">
      <c r="A127" s="259"/>
      <c r="B127" s="260"/>
      <c r="C127" s="260"/>
      <c r="D127" s="260"/>
      <c r="E127" s="260"/>
      <c r="F127" s="260"/>
      <c r="G127" s="260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  <c r="AL127" s="257"/>
      <c r="AM127" s="257"/>
      <c r="AN127" s="257"/>
      <c r="AO127" s="261"/>
    </row>
    <row r="128" spans="1:41" ht="12.75" customHeight="1">
      <c r="A128" s="259"/>
      <c r="B128" s="260"/>
      <c r="C128" s="260"/>
      <c r="D128" s="260"/>
      <c r="E128" s="260"/>
      <c r="F128" s="260"/>
      <c r="G128" s="260"/>
      <c r="H128" s="257"/>
      <c r="I128" s="257"/>
      <c r="J128" s="257"/>
      <c r="K128" s="257"/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7"/>
      <c r="AL128" s="257"/>
      <c r="AM128" s="257"/>
      <c r="AN128" s="257"/>
      <c r="AO128" s="261"/>
    </row>
    <row r="129" spans="1:41" ht="12.75" customHeight="1">
      <c r="A129" s="259"/>
      <c r="B129" s="260"/>
      <c r="C129" s="260"/>
      <c r="D129" s="260"/>
      <c r="E129" s="260"/>
      <c r="F129" s="260"/>
      <c r="G129" s="260"/>
      <c r="H129" s="257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7"/>
      <c r="AL129" s="257"/>
      <c r="AM129" s="257"/>
      <c r="AN129" s="257"/>
      <c r="AO129" s="261"/>
    </row>
    <row r="130" spans="1:41" ht="12.75" customHeight="1">
      <c r="A130" s="259"/>
      <c r="B130" s="260"/>
      <c r="C130" s="260"/>
      <c r="D130" s="260"/>
      <c r="E130" s="260"/>
      <c r="F130" s="260"/>
      <c r="G130" s="260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257"/>
      <c r="AL130" s="257"/>
      <c r="AM130" s="257"/>
      <c r="AN130" s="257"/>
      <c r="AO130" s="261"/>
    </row>
    <row r="131" spans="1:41" ht="12.75" customHeight="1">
      <c r="A131" s="259"/>
      <c r="B131" s="260"/>
      <c r="C131" s="260"/>
      <c r="D131" s="260"/>
      <c r="E131" s="260"/>
      <c r="F131" s="260"/>
      <c r="G131" s="260"/>
      <c r="H131" s="257"/>
      <c r="I131" s="257"/>
      <c r="J131" s="257"/>
      <c r="K131" s="257"/>
      <c r="L131" s="257"/>
      <c r="M131" s="257"/>
      <c r="N131" s="257"/>
      <c r="O131" s="257"/>
      <c r="P131" s="257"/>
      <c r="Q131" s="257"/>
      <c r="R131" s="257"/>
      <c r="S131" s="257"/>
      <c r="T131" s="257"/>
      <c r="U131" s="257"/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257"/>
      <c r="AL131" s="257"/>
      <c r="AM131" s="257"/>
      <c r="AN131" s="257"/>
      <c r="AO131" s="261"/>
    </row>
    <row r="132" spans="1:41" ht="12.75" customHeight="1">
      <c r="A132" s="259"/>
      <c r="B132" s="260"/>
      <c r="C132" s="260"/>
      <c r="D132" s="260"/>
      <c r="E132" s="260"/>
      <c r="F132" s="260"/>
      <c r="G132" s="260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7"/>
      <c r="U132" s="257"/>
      <c r="V132" s="257"/>
      <c r="W132" s="257"/>
      <c r="X132" s="257"/>
      <c r="Y132" s="257"/>
      <c r="Z132" s="257"/>
      <c r="AA132" s="257"/>
      <c r="AB132" s="257"/>
      <c r="AC132" s="257"/>
      <c r="AD132" s="257"/>
      <c r="AE132" s="257"/>
      <c r="AF132" s="257"/>
      <c r="AG132" s="257"/>
      <c r="AH132" s="257"/>
      <c r="AI132" s="257"/>
      <c r="AJ132" s="257"/>
      <c r="AK132" s="257"/>
      <c r="AL132" s="257"/>
      <c r="AM132" s="257"/>
      <c r="AN132" s="257"/>
      <c r="AO132" s="261"/>
    </row>
    <row r="133" spans="1:41" ht="12.75" customHeight="1">
      <c r="A133" s="259"/>
      <c r="B133" s="260"/>
      <c r="C133" s="260"/>
      <c r="D133" s="260"/>
      <c r="E133" s="260"/>
      <c r="F133" s="260"/>
      <c r="G133" s="260"/>
      <c r="H133" s="257"/>
      <c r="I133" s="257"/>
      <c r="J133" s="257"/>
      <c r="K133" s="257"/>
      <c r="L133" s="257"/>
      <c r="M133" s="257"/>
      <c r="N133" s="257"/>
      <c r="O133" s="257"/>
      <c r="P133" s="257"/>
      <c r="Q133" s="257"/>
      <c r="R133" s="257"/>
      <c r="S133" s="257"/>
      <c r="T133" s="257"/>
      <c r="U133" s="257"/>
      <c r="V133" s="257"/>
      <c r="W133" s="257"/>
      <c r="X133" s="257"/>
      <c r="Y133" s="257"/>
      <c r="Z133" s="257"/>
      <c r="AA133" s="257"/>
      <c r="AB133" s="257"/>
      <c r="AC133" s="257"/>
      <c r="AD133" s="257"/>
      <c r="AE133" s="257"/>
      <c r="AF133" s="257"/>
      <c r="AG133" s="257"/>
      <c r="AH133" s="257"/>
      <c r="AI133" s="257"/>
      <c r="AJ133" s="257"/>
      <c r="AK133" s="257"/>
      <c r="AL133" s="257"/>
      <c r="AM133" s="257"/>
      <c r="AN133" s="257"/>
      <c r="AO133" s="261"/>
    </row>
    <row r="134" spans="1:41" ht="12.75" customHeight="1">
      <c r="A134" s="259"/>
      <c r="B134" s="260"/>
      <c r="C134" s="260"/>
      <c r="D134" s="260"/>
      <c r="E134" s="260"/>
      <c r="F134" s="260"/>
      <c r="G134" s="260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257"/>
      <c r="X134" s="257"/>
      <c r="Y134" s="257"/>
      <c r="Z134" s="257"/>
      <c r="AA134" s="257"/>
      <c r="AB134" s="257"/>
      <c r="AC134" s="257"/>
      <c r="AD134" s="257"/>
      <c r="AE134" s="257"/>
      <c r="AF134" s="257"/>
      <c r="AG134" s="257"/>
      <c r="AH134" s="257"/>
      <c r="AI134" s="257"/>
      <c r="AJ134" s="257"/>
      <c r="AK134" s="257"/>
      <c r="AL134" s="257"/>
      <c r="AM134" s="257"/>
      <c r="AN134" s="257"/>
      <c r="AO134" s="261"/>
    </row>
    <row r="135" spans="1:41" ht="12.75" customHeight="1">
      <c r="A135" s="259"/>
      <c r="B135" s="260"/>
      <c r="C135" s="260"/>
      <c r="D135" s="260"/>
      <c r="E135" s="260"/>
      <c r="F135" s="260"/>
      <c r="G135" s="260"/>
      <c r="H135" s="257"/>
      <c r="I135" s="257"/>
      <c r="J135" s="257"/>
      <c r="K135" s="257"/>
      <c r="L135" s="257"/>
      <c r="M135" s="257"/>
      <c r="N135" s="257"/>
      <c r="O135" s="257"/>
      <c r="P135" s="257"/>
      <c r="Q135" s="257"/>
      <c r="R135" s="257"/>
      <c r="S135" s="257"/>
      <c r="T135" s="257"/>
      <c r="U135" s="257"/>
      <c r="V135" s="257"/>
      <c r="W135" s="257"/>
      <c r="X135" s="257"/>
      <c r="Y135" s="257"/>
      <c r="Z135" s="257"/>
      <c r="AA135" s="257"/>
      <c r="AB135" s="257"/>
      <c r="AC135" s="257"/>
      <c r="AD135" s="257"/>
      <c r="AE135" s="257"/>
      <c r="AF135" s="257"/>
      <c r="AG135" s="257"/>
      <c r="AH135" s="257"/>
      <c r="AI135" s="257"/>
      <c r="AJ135" s="257"/>
      <c r="AK135" s="257"/>
      <c r="AL135" s="257"/>
      <c r="AM135" s="257"/>
      <c r="AN135" s="257"/>
      <c r="AO135" s="261"/>
    </row>
    <row r="136" spans="1:41" ht="12.75" customHeight="1">
      <c r="A136" s="259"/>
      <c r="B136" s="260"/>
      <c r="C136" s="260"/>
      <c r="D136" s="260"/>
      <c r="E136" s="260"/>
      <c r="F136" s="260"/>
      <c r="G136" s="260"/>
      <c r="H136" s="257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7"/>
      <c r="W136" s="257"/>
      <c r="X136" s="257"/>
      <c r="Y136" s="257"/>
      <c r="Z136" s="257"/>
      <c r="AA136" s="257"/>
      <c r="AB136" s="257"/>
      <c r="AC136" s="257"/>
      <c r="AD136" s="257"/>
      <c r="AE136" s="257"/>
      <c r="AF136" s="257"/>
      <c r="AG136" s="257"/>
      <c r="AH136" s="257"/>
      <c r="AI136" s="257"/>
      <c r="AJ136" s="257"/>
      <c r="AK136" s="257"/>
      <c r="AL136" s="257"/>
      <c r="AM136" s="257"/>
      <c r="AN136" s="257"/>
      <c r="AO136" s="261"/>
    </row>
    <row r="137" spans="1:41" ht="12.75" customHeight="1">
      <c r="A137" s="259"/>
      <c r="B137" s="260"/>
      <c r="C137" s="260"/>
      <c r="D137" s="260"/>
      <c r="E137" s="260"/>
      <c r="F137" s="260"/>
      <c r="G137" s="260"/>
      <c r="H137" s="257"/>
      <c r="I137" s="257"/>
      <c r="J137" s="257"/>
      <c r="K137" s="257"/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Y137" s="257"/>
      <c r="Z137" s="257"/>
      <c r="AA137" s="257"/>
      <c r="AB137" s="257"/>
      <c r="AC137" s="257"/>
      <c r="AD137" s="257"/>
      <c r="AE137" s="257"/>
      <c r="AF137" s="257"/>
      <c r="AG137" s="257"/>
      <c r="AH137" s="257"/>
      <c r="AI137" s="257"/>
      <c r="AJ137" s="257"/>
      <c r="AK137" s="257"/>
      <c r="AL137" s="257"/>
      <c r="AM137" s="257"/>
      <c r="AN137" s="257"/>
      <c r="AO137" s="261"/>
    </row>
    <row r="138" spans="1:41" ht="12.75" customHeight="1" thickBot="1">
      <c r="A138" s="263"/>
      <c r="B138" s="264"/>
      <c r="C138" s="264"/>
      <c r="D138" s="264"/>
      <c r="E138" s="264"/>
      <c r="F138" s="264"/>
      <c r="G138" s="264"/>
      <c r="H138" s="262"/>
      <c r="I138" s="262"/>
      <c r="J138" s="262"/>
      <c r="K138" s="262"/>
      <c r="L138" s="262"/>
      <c r="M138" s="262"/>
      <c r="N138" s="262"/>
      <c r="O138" s="262"/>
      <c r="P138" s="262"/>
      <c r="Q138" s="262"/>
      <c r="R138" s="262"/>
      <c r="S138" s="262"/>
      <c r="T138" s="262"/>
      <c r="U138" s="262"/>
      <c r="V138" s="262"/>
      <c r="W138" s="262"/>
      <c r="X138" s="262"/>
      <c r="Y138" s="262"/>
      <c r="Z138" s="262"/>
      <c r="AA138" s="262"/>
      <c r="AB138" s="262"/>
      <c r="AC138" s="262"/>
      <c r="AD138" s="262"/>
      <c r="AE138" s="262"/>
      <c r="AF138" s="262"/>
      <c r="AG138" s="262"/>
      <c r="AH138" s="262"/>
      <c r="AI138" s="262"/>
      <c r="AJ138" s="262"/>
      <c r="AK138" s="262"/>
      <c r="AL138" s="262"/>
      <c r="AM138" s="262"/>
      <c r="AN138" s="262"/>
      <c r="AO138" s="265"/>
    </row>
    <row r="139" spans="1:41" ht="30" customHeight="1">
      <c r="A139" s="431" t="s">
        <v>270</v>
      </c>
      <c r="B139" s="432"/>
      <c r="C139" s="432"/>
      <c r="D139" s="432"/>
      <c r="E139" s="432"/>
      <c r="F139" s="432"/>
      <c r="G139" s="432"/>
      <c r="H139" s="432"/>
      <c r="I139" s="432"/>
      <c r="J139" s="432"/>
      <c r="K139" s="432"/>
      <c r="L139" s="432"/>
      <c r="M139" s="432"/>
      <c r="N139" s="432"/>
      <c r="O139" s="432"/>
      <c r="P139" s="432"/>
      <c r="Q139" s="432"/>
      <c r="R139" s="432"/>
      <c r="S139" s="432"/>
      <c r="T139" s="432"/>
      <c r="U139" s="432"/>
      <c r="V139" s="432"/>
      <c r="W139" s="432"/>
      <c r="X139" s="432"/>
      <c r="Y139" s="432"/>
      <c r="Z139" s="432"/>
      <c r="AA139" s="432"/>
      <c r="AB139" s="432"/>
      <c r="AC139" s="432"/>
      <c r="AD139" s="432"/>
      <c r="AE139" s="432"/>
      <c r="AF139" s="432"/>
      <c r="AG139" s="432"/>
      <c r="AH139" s="432"/>
      <c r="AI139" s="432"/>
      <c r="AJ139" s="432"/>
      <c r="AK139" s="432"/>
      <c r="AL139" s="432"/>
      <c r="AM139" s="432"/>
      <c r="AN139" s="432"/>
      <c r="AO139" s="433"/>
    </row>
    <row r="140" spans="1:41" ht="16.5">
      <c r="A140" s="255"/>
      <c r="B140" s="256"/>
      <c r="C140" s="256"/>
      <c r="D140" s="256"/>
      <c r="E140" s="256"/>
      <c r="F140" s="256"/>
      <c r="G140" s="256"/>
      <c r="H140" s="257"/>
      <c r="I140" s="257"/>
      <c r="J140" s="257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  <c r="W140" s="257"/>
      <c r="X140" s="257"/>
      <c r="Y140" s="257"/>
      <c r="Z140" s="257"/>
      <c r="AA140" s="257"/>
      <c r="AB140" s="257"/>
      <c r="AC140" s="257"/>
      <c r="AD140" s="257"/>
      <c r="AE140" s="257"/>
      <c r="AF140" s="257"/>
      <c r="AG140" s="257"/>
      <c r="AH140" s="257"/>
      <c r="AI140" s="257"/>
      <c r="AJ140" s="257"/>
      <c r="AK140" s="257"/>
      <c r="AL140" s="257"/>
      <c r="AM140" s="257"/>
      <c r="AN140" s="257"/>
      <c r="AO140" s="258"/>
    </row>
    <row r="141" spans="1:41" ht="16.5">
      <c r="A141" s="255"/>
      <c r="B141" s="256"/>
      <c r="C141" s="256"/>
      <c r="D141" s="256"/>
      <c r="E141" s="256"/>
      <c r="F141" s="256"/>
      <c r="G141" s="256"/>
      <c r="H141" s="257"/>
      <c r="I141" s="257"/>
      <c r="J141" s="257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7"/>
      <c r="V141" s="257"/>
      <c r="W141" s="257"/>
      <c r="X141" s="257"/>
      <c r="Y141" s="257"/>
      <c r="Z141" s="257"/>
      <c r="AA141" s="257"/>
      <c r="AB141" s="257"/>
      <c r="AC141" s="257"/>
      <c r="AD141" s="257"/>
      <c r="AE141" s="257"/>
      <c r="AF141" s="257"/>
      <c r="AG141" s="257"/>
      <c r="AH141" s="257"/>
      <c r="AI141" s="257"/>
      <c r="AJ141" s="257"/>
      <c r="AK141" s="257"/>
      <c r="AL141" s="257"/>
      <c r="AM141" s="257"/>
      <c r="AN141" s="257"/>
      <c r="AO141" s="258"/>
    </row>
    <row r="142" spans="1:41" ht="16.5">
      <c r="A142" s="255"/>
      <c r="B142" s="256"/>
      <c r="C142" s="256"/>
      <c r="D142" s="256"/>
      <c r="E142" s="256"/>
      <c r="F142" s="256"/>
      <c r="G142" s="256"/>
      <c r="H142" s="257"/>
      <c r="I142" s="257"/>
      <c r="J142" s="257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7"/>
      <c r="V142" s="257"/>
      <c r="W142" s="257"/>
      <c r="X142" s="257"/>
      <c r="Y142" s="257"/>
      <c r="Z142" s="257"/>
      <c r="AA142" s="257"/>
      <c r="AB142" s="257"/>
      <c r="AC142" s="257"/>
      <c r="AD142" s="257"/>
      <c r="AE142" s="257"/>
      <c r="AF142" s="257"/>
      <c r="AG142" s="257"/>
      <c r="AH142" s="257"/>
      <c r="AI142" s="257"/>
      <c r="AJ142" s="257"/>
      <c r="AK142" s="257"/>
      <c r="AL142" s="257"/>
      <c r="AM142" s="257"/>
      <c r="AN142" s="257"/>
      <c r="AO142" s="258"/>
    </row>
    <row r="143" spans="1:41" ht="16.5">
      <c r="A143" s="255"/>
      <c r="B143" s="256"/>
      <c r="C143" s="256"/>
      <c r="D143" s="256"/>
      <c r="E143" s="256"/>
      <c r="F143" s="256"/>
      <c r="G143" s="256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257"/>
      <c r="AL143" s="257"/>
      <c r="AM143" s="257"/>
      <c r="AN143" s="257"/>
      <c r="AO143" s="258"/>
    </row>
    <row r="144" spans="1:41" ht="16.5">
      <c r="A144" s="255"/>
      <c r="B144" s="256"/>
      <c r="C144" s="256"/>
      <c r="D144" s="256"/>
      <c r="E144" s="256"/>
      <c r="F144" s="256"/>
      <c r="G144" s="256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  <c r="Z144" s="257"/>
      <c r="AA144" s="257"/>
      <c r="AB144" s="257"/>
      <c r="AC144" s="257"/>
      <c r="AD144" s="257"/>
      <c r="AE144" s="257"/>
      <c r="AF144" s="257"/>
      <c r="AG144" s="257"/>
      <c r="AH144" s="257"/>
      <c r="AI144" s="257"/>
      <c r="AJ144" s="257"/>
      <c r="AK144" s="257"/>
      <c r="AL144" s="257"/>
      <c r="AM144" s="257"/>
      <c r="AN144" s="257"/>
      <c r="AO144" s="258"/>
    </row>
    <row r="145" spans="1:41" ht="16.5">
      <c r="A145" s="255"/>
      <c r="B145" s="256"/>
      <c r="C145" s="256"/>
      <c r="D145" s="256"/>
      <c r="E145" s="256"/>
      <c r="F145" s="256"/>
      <c r="G145" s="256"/>
      <c r="H145" s="257"/>
      <c r="I145" s="257"/>
      <c r="J145" s="257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257"/>
      <c r="AF145" s="257"/>
      <c r="AG145" s="257"/>
      <c r="AH145" s="257"/>
      <c r="AI145" s="257"/>
      <c r="AJ145" s="257"/>
      <c r="AK145" s="257"/>
      <c r="AL145" s="257"/>
      <c r="AM145" s="257"/>
      <c r="AN145" s="257"/>
      <c r="AO145" s="258"/>
    </row>
    <row r="146" spans="1:41" ht="16.5">
      <c r="A146" s="255"/>
      <c r="B146" s="256"/>
      <c r="C146" s="256"/>
      <c r="D146" s="256"/>
      <c r="E146" s="256"/>
      <c r="F146" s="256"/>
      <c r="G146" s="256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7"/>
      <c r="AD146" s="257"/>
      <c r="AE146" s="257"/>
      <c r="AF146" s="257"/>
      <c r="AG146" s="257"/>
      <c r="AH146" s="257"/>
      <c r="AI146" s="257"/>
      <c r="AJ146" s="257"/>
      <c r="AK146" s="257"/>
      <c r="AL146" s="257"/>
      <c r="AM146" s="257"/>
      <c r="AN146" s="257"/>
      <c r="AO146" s="258"/>
    </row>
    <row r="147" spans="1:41" ht="16.5">
      <c r="A147" s="255"/>
      <c r="B147" s="256"/>
      <c r="C147" s="256"/>
      <c r="D147" s="256"/>
      <c r="E147" s="256"/>
      <c r="F147" s="256"/>
      <c r="G147" s="256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  <c r="AD147" s="257"/>
      <c r="AE147" s="257"/>
      <c r="AF147" s="257"/>
      <c r="AG147" s="257"/>
      <c r="AH147" s="257"/>
      <c r="AI147" s="257"/>
      <c r="AJ147" s="257"/>
      <c r="AK147" s="257"/>
      <c r="AL147" s="257"/>
      <c r="AM147" s="257"/>
      <c r="AN147" s="257"/>
      <c r="AO147" s="258"/>
    </row>
    <row r="148" spans="1:41" ht="16.5">
      <c r="A148" s="255"/>
      <c r="B148" s="256"/>
      <c r="C148" s="256"/>
      <c r="D148" s="256"/>
      <c r="E148" s="256"/>
      <c r="F148" s="256"/>
      <c r="G148" s="256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8"/>
    </row>
    <row r="149" spans="1:41" ht="16.5">
      <c r="A149" s="255"/>
      <c r="B149" s="256"/>
      <c r="C149" s="256"/>
      <c r="D149" s="256"/>
      <c r="E149" s="256"/>
      <c r="F149" s="256"/>
      <c r="G149" s="256"/>
      <c r="H149" s="257"/>
      <c r="I149" s="257"/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  <c r="AA149" s="257"/>
      <c r="AB149" s="257"/>
      <c r="AC149" s="257"/>
      <c r="AD149" s="257"/>
      <c r="AE149" s="257"/>
      <c r="AF149" s="257"/>
      <c r="AG149" s="257"/>
      <c r="AH149" s="257"/>
      <c r="AI149" s="257"/>
      <c r="AJ149" s="257"/>
      <c r="AK149" s="257"/>
      <c r="AL149" s="257"/>
      <c r="AM149" s="257"/>
      <c r="AN149" s="257"/>
      <c r="AO149" s="258"/>
    </row>
    <row r="150" spans="1:41" ht="12.75" customHeight="1">
      <c r="A150" s="259"/>
      <c r="B150" s="260"/>
      <c r="C150" s="260"/>
      <c r="D150" s="260"/>
      <c r="E150" s="260"/>
      <c r="F150" s="260"/>
      <c r="G150" s="260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  <c r="AA150" s="257"/>
      <c r="AB150" s="257"/>
      <c r="AC150" s="257"/>
      <c r="AD150" s="257"/>
      <c r="AE150" s="257"/>
      <c r="AF150" s="257"/>
      <c r="AG150" s="257"/>
      <c r="AH150" s="257"/>
      <c r="AI150" s="257"/>
      <c r="AJ150" s="257"/>
      <c r="AK150" s="257"/>
      <c r="AL150" s="257"/>
      <c r="AM150" s="257"/>
      <c r="AN150" s="257"/>
      <c r="AO150" s="261"/>
    </row>
    <row r="151" spans="1:41" ht="12.75" customHeight="1">
      <c r="A151" s="259"/>
      <c r="B151" s="260"/>
      <c r="C151" s="260"/>
      <c r="D151" s="260"/>
      <c r="E151" s="260"/>
      <c r="F151" s="260"/>
      <c r="G151" s="260"/>
      <c r="H151" s="257"/>
      <c r="I151" s="257"/>
      <c r="J151" s="257"/>
      <c r="K151" s="257"/>
      <c r="L151" s="257"/>
      <c r="M151" s="257"/>
      <c r="N151" s="257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Y151" s="257"/>
      <c r="Z151" s="257"/>
      <c r="AA151" s="257"/>
      <c r="AB151" s="257"/>
      <c r="AC151" s="257"/>
      <c r="AD151" s="257"/>
      <c r="AE151" s="257"/>
      <c r="AF151" s="257"/>
      <c r="AG151" s="257"/>
      <c r="AH151" s="257"/>
      <c r="AI151" s="257"/>
      <c r="AJ151" s="257"/>
      <c r="AK151" s="257"/>
      <c r="AL151" s="257"/>
      <c r="AM151" s="257"/>
      <c r="AN151" s="257"/>
      <c r="AO151" s="261"/>
    </row>
    <row r="152" spans="1:41" ht="12.75" customHeight="1">
      <c r="A152" s="259"/>
      <c r="B152" s="260"/>
      <c r="C152" s="260"/>
      <c r="D152" s="260"/>
      <c r="E152" s="260"/>
      <c r="F152" s="260"/>
      <c r="G152" s="260"/>
      <c r="H152" s="257"/>
      <c r="I152" s="257"/>
      <c r="J152" s="257"/>
      <c r="K152" s="257"/>
      <c r="L152" s="257"/>
      <c r="M152" s="257"/>
      <c r="N152" s="257"/>
      <c r="O152" s="257"/>
      <c r="P152" s="257"/>
      <c r="Q152" s="257"/>
      <c r="R152" s="257"/>
      <c r="S152" s="257"/>
      <c r="T152" s="257"/>
      <c r="U152" s="257"/>
      <c r="V152" s="257"/>
      <c r="W152" s="257"/>
      <c r="X152" s="257"/>
      <c r="Y152" s="257"/>
      <c r="Z152" s="257"/>
      <c r="AA152" s="257"/>
      <c r="AB152" s="257"/>
      <c r="AC152" s="257"/>
      <c r="AD152" s="257"/>
      <c r="AE152" s="257"/>
      <c r="AF152" s="257"/>
      <c r="AG152" s="257"/>
      <c r="AH152" s="257"/>
      <c r="AI152" s="257"/>
      <c r="AJ152" s="257"/>
      <c r="AK152" s="257"/>
      <c r="AL152" s="257"/>
      <c r="AM152" s="257"/>
      <c r="AN152" s="257"/>
      <c r="AO152" s="261"/>
    </row>
    <row r="153" spans="1:41" ht="12.75" customHeight="1">
      <c r="A153" s="259"/>
      <c r="B153" s="260"/>
      <c r="C153" s="260"/>
      <c r="D153" s="260"/>
      <c r="E153" s="260"/>
      <c r="F153" s="260"/>
      <c r="G153" s="260"/>
      <c r="H153" s="257"/>
      <c r="I153" s="257"/>
      <c r="J153" s="257"/>
      <c r="K153" s="257"/>
      <c r="L153" s="257"/>
      <c r="M153" s="257"/>
      <c r="N153" s="257"/>
      <c r="O153" s="257"/>
      <c r="P153" s="257"/>
      <c r="Q153" s="257"/>
      <c r="R153" s="257"/>
      <c r="S153" s="257"/>
      <c r="T153" s="257"/>
      <c r="U153" s="257"/>
      <c r="V153" s="257"/>
      <c r="W153" s="257"/>
      <c r="X153" s="257"/>
      <c r="Y153" s="257"/>
      <c r="Z153" s="257"/>
      <c r="AA153" s="257"/>
      <c r="AB153" s="257"/>
      <c r="AC153" s="257"/>
      <c r="AD153" s="257"/>
      <c r="AE153" s="257"/>
      <c r="AF153" s="257"/>
      <c r="AG153" s="257"/>
      <c r="AH153" s="257"/>
      <c r="AI153" s="257"/>
      <c r="AJ153" s="257"/>
      <c r="AK153" s="257"/>
      <c r="AL153" s="257"/>
      <c r="AM153" s="257"/>
      <c r="AN153" s="257"/>
      <c r="AO153" s="261"/>
    </row>
    <row r="154" spans="1:41" ht="12.75" customHeight="1">
      <c r="A154" s="259"/>
      <c r="B154" s="260"/>
      <c r="C154" s="260"/>
      <c r="D154" s="260"/>
      <c r="E154" s="260"/>
      <c r="F154" s="260"/>
      <c r="G154" s="260"/>
      <c r="H154" s="257"/>
      <c r="I154" s="257"/>
      <c r="J154" s="257"/>
      <c r="K154" s="257"/>
      <c r="L154" s="257"/>
      <c r="M154" s="257"/>
      <c r="N154" s="257"/>
      <c r="O154" s="257"/>
      <c r="P154" s="257"/>
      <c r="Q154" s="257"/>
      <c r="R154" s="257"/>
      <c r="S154" s="257"/>
      <c r="T154" s="257"/>
      <c r="U154" s="257"/>
      <c r="V154" s="257"/>
      <c r="W154" s="257"/>
      <c r="X154" s="257"/>
      <c r="Y154" s="257"/>
      <c r="Z154" s="257"/>
      <c r="AA154" s="257"/>
      <c r="AB154" s="257"/>
      <c r="AC154" s="257"/>
      <c r="AD154" s="257"/>
      <c r="AE154" s="257"/>
      <c r="AF154" s="257"/>
      <c r="AG154" s="257"/>
      <c r="AH154" s="257"/>
      <c r="AI154" s="257"/>
      <c r="AJ154" s="257"/>
      <c r="AK154" s="257"/>
      <c r="AL154" s="257"/>
      <c r="AM154" s="257"/>
      <c r="AN154" s="257"/>
      <c r="AO154" s="261"/>
    </row>
    <row r="155" spans="1:41" ht="12.75" customHeight="1">
      <c r="A155" s="259"/>
      <c r="B155" s="260"/>
      <c r="C155" s="260"/>
      <c r="D155" s="260"/>
      <c r="E155" s="260"/>
      <c r="F155" s="260"/>
      <c r="G155" s="260"/>
      <c r="H155" s="257"/>
      <c r="I155" s="257"/>
      <c r="J155" s="257"/>
      <c r="K155" s="257"/>
      <c r="L155" s="257"/>
      <c r="M155" s="257"/>
      <c r="N155" s="257"/>
      <c r="O155" s="257"/>
      <c r="P155" s="257"/>
      <c r="Q155" s="257"/>
      <c r="R155" s="257"/>
      <c r="S155" s="257"/>
      <c r="T155" s="257"/>
      <c r="U155" s="257"/>
      <c r="V155" s="257"/>
      <c r="W155" s="257"/>
      <c r="X155" s="257"/>
      <c r="Y155" s="257"/>
      <c r="Z155" s="257"/>
      <c r="AA155" s="257"/>
      <c r="AB155" s="257"/>
      <c r="AC155" s="257"/>
      <c r="AD155" s="257"/>
      <c r="AE155" s="257"/>
      <c r="AF155" s="257"/>
      <c r="AG155" s="257"/>
      <c r="AH155" s="257"/>
      <c r="AI155" s="257"/>
      <c r="AJ155" s="257"/>
      <c r="AK155" s="257"/>
      <c r="AL155" s="257"/>
      <c r="AM155" s="257"/>
      <c r="AN155" s="257"/>
      <c r="AO155" s="261"/>
    </row>
    <row r="156" spans="1:41" ht="12.75" customHeight="1">
      <c r="A156" s="259"/>
      <c r="B156" s="260"/>
      <c r="C156" s="260"/>
      <c r="D156" s="260"/>
      <c r="E156" s="260"/>
      <c r="F156" s="260"/>
      <c r="G156" s="260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257"/>
      <c r="AF156" s="257"/>
      <c r="AG156" s="257"/>
      <c r="AH156" s="257"/>
      <c r="AI156" s="257"/>
      <c r="AJ156" s="257"/>
      <c r="AK156" s="257"/>
      <c r="AL156" s="257"/>
      <c r="AM156" s="257"/>
      <c r="AN156" s="257"/>
      <c r="AO156" s="261"/>
    </row>
    <row r="157" spans="1:41" ht="12.75" customHeight="1">
      <c r="A157" s="259"/>
      <c r="B157" s="260"/>
      <c r="C157" s="260"/>
      <c r="D157" s="260"/>
      <c r="E157" s="260"/>
      <c r="F157" s="260"/>
      <c r="G157" s="260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7"/>
      <c r="Z157" s="257"/>
      <c r="AA157" s="257"/>
      <c r="AB157" s="257"/>
      <c r="AC157" s="257"/>
      <c r="AD157" s="257"/>
      <c r="AE157" s="257"/>
      <c r="AF157" s="257"/>
      <c r="AG157" s="257"/>
      <c r="AH157" s="257"/>
      <c r="AI157" s="257"/>
      <c r="AJ157" s="257"/>
      <c r="AK157" s="257"/>
      <c r="AL157" s="257"/>
      <c r="AM157" s="257"/>
      <c r="AN157" s="257"/>
      <c r="AO157" s="261"/>
    </row>
    <row r="158" spans="1:41" ht="12.75" customHeight="1">
      <c r="A158" s="259"/>
      <c r="B158" s="260"/>
      <c r="C158" s="260"/>
      <c r="D158" s="260"/>
      <c r="E158" s="260"/>
      <c r="F158" s="260"/>
      <c r="G158" s="260"/>
      <c r="H158" s="257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57"/>
      <c r="AD158" s="257"/>
      <c r="AE158" s="257"/>
      <c r="AF158" s="257"/>
      <c r="AG158" s="257"/>
      <c r="AH158" s="257"/>
      <c r="AI158" s="257"/>
      <c r="AJ158" s="257"/>
      <c r="AK158" s="257"/>
      <c r="AL158" s="257"/>
      <c r="AM158" s="257"/>
      <c r="AN158" s="257"/>
      <c r="AO158" s="261"/>
    </row>
    <row r="159" spans="1:41" ht="12.75" customHeight="1">
      <c r="A159" s="259"/>
      <c r="B159" s="260"/>
      <c r="C159" s="260"/>
      <c r="D159" s="260"/>
      <c r="E159" s="260"/>
      <c r="F159" s="260"/>
      <c r="G159" s="260"/>
      <c r="H159" s="257"/>
      <c r="I159" s="257"/>
      <c r="J159" s="257"/>
      <c r="K159" s="257"/>
      <c r="L159" s="257"/>
      <c r="M159" s="257"/>
      <c r="N159" s="257"/>
      <c r="O159" s="257"/>
      <c r="P159" s="257"/>
      <c r="Q159" s="257"/>
      <c r="R159" s="257"/>
      <c r="S159" s="257"/>
      <c r="T159" s="257"/>
      <c r="U159" s="257"/>
      <c r="V159" s="257"/>
      <c r="W159" s="257"/>
      <c r="X159" s="257"/>
      <c r="Y159" s="257"/>
      <c r="Z159" s="257"/>
      <c r="AA159" s="257"/>
      <c r="AB159" s="257"/>
      <c r="AC159" s="257"/>
      <c r="AD159" s="257"/>
      <c r="AE159" s="257"/>
      <c r="AF159" s="257"/>
      <c r="AG159" s="257"/>
      <c r="AH159" s="257"/>
      <c r="AI159" s="257"/>
      <c r="AJ159" s="257"/>
      <c r="AK159" s="257"/>
      <c r="AL159" s="257"/>
      <c r="AM159" s="257"/>
      <c r="AN159" s="257"/>
      <c r="AO159" s="261"/>
    </row>
    <row r="160" spans="1:41" ht="12.75" customHeight="1">
      <c r="A160" s="259"/>
      <c r="B160" s="260"/>
      <c r="C160" s="260"/>
      <c r="D160" s="260"/>
      <c r="E160" s="260"/>
      <c r="F160" s="260"/>
      <c r="G160" s="260"/>
      <c r="H160" s="257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257"/>
      <c r="X160" s="257"/>
      <c r="Y160" s="257"/>
      <c r="Z160" s="257"/>
      <c r="AA160" s="257"/>
      <c r="AB160" s="257"/>
      <c r="AC160" s="257"/>
      <c r="AD160" s="257"/>
      <c r="AE160" s="257"/>
      <c r="AF160" s="257"/>
      <c r="AG160" s="257"/>
      <c r="AH160" s="257"/>
      <c r="AI160" s="257"/>
      <c r="AJ160" s="257"/>
      <c r="AK160" s="257"/>
      <c r="AL160" s="257"/>
      <c r="AM160" s="257"/>
      <c r="AN160" s="257"/>
      <c r="AO160" s="261"/>
    </row>
    <row r="161" spans="1:41" ht="12.75" customHeight="1" thickBot="1">
      <c r="A161" s="263"/>
      <c r="B161" s="264"/>
      <c r="C161" s="264"/>
      <c r="D161" s="264"/>
      <c r="E161" s="264"/>
      <c r="F161" s="264"/>
      <c r="G161" s="264"/>
      <c r="H161" s="262"/>
      <c r="I161" s="262"/>
      <c r="J161" s="262"/>
      <c r="K161" s="262"/>
      <c r="L161" s="262"/>
      <c r="M161" s="262"/>
      <c r="N161" s="262"/>
      <c r="O161" s="262"/>
      <c r="P161" s="262"/>
      <c r="Q161" s="262"/>
      <c r="R161" s="262"/>
      <c r="S161" s="262"/>
      <c r="T161" s="262"/>
      <c r="U161" s="262"/>
      <c r="V161" s="262"/>
      <c r="W161" s="262"/>
      <c r="X161" s="262"/>
      <c r="Y161" s="262"/>
      <c r="Z161" s="262"/>
      <c r="AA161" s="262"/>
      <c r="AB161" s="262"/>
      <c r="AC161" s="262"/>
      <c r="AD161" s="262"/>
      <c r="AE161" s="262"/>
      <c r="AF161" s="262"/>
      <c r="AG161" s="262"/>
      <c r="AH161" s="262"/>
      <c r="AI161" s="262"/>
      <c r="AJ161" s="262"/>
      <c r="AK161" s="262"/>
      <c r="AL161" s="262"/>
      <c r="AM161" s="262"/>
      <c r="AN161" s="262"/>
      <c r="AO161" s="265"/>
    </row>
    <row r="162" spans="1:41" ht="30" customHeight="1">
      <c r="A162" s="431" t="s">
        <v>271</v>
      </c>
      <c r="B162" s="432"/>
      <c r="C162" s="432"/>
      <c r="D162" s="432"/>
      <c r="E162" s="432"/>
      <c r="F162" s="432"/>
      <c r="G162" s="432"/>
      <c r="H162" s="432"/>
      <c r="I162" s="432"/>
      <c r="J162" s="432"/>
      <c r="K162" s="432"/>
      <c r="L162" s="432"/>
      <c r="M162" s="432"/>
      <c r="N162" s="432"/>
      <c r="O162" s="432"/>
      <c r="P162" s="432"/>
      <c r="Q162" s="432"/>
      <c r="R162" s="432"/>
      <c r="S162" s="432"/>
      <c r="T162" s="432"/>
      <c r="U162" s="432"/>
      <c r="V162" s="432"/>
      <c r="W162" s="432"/>
      <c r="X162" s="432"/>
      <c r="Y162" s="432"/>
      <c r="Z162" s="432"/>
      <c r="AA162" s="432"/>
      <c r="AB162" s="432"/>
      <c r="AC162" s="432"/>
      <c r="AD162" s="432"/>
      <c r="AE162" s="432"/>
      <c r="AF162" s="432"/>
      <c r="AG162" s="432"/>
      <c r="AH162" s="432"/>
      <c r="AI162" s="432"/>
      <c r="AJ162" s="432"/>
      <c r="AK162" s="432"/>
      <c r="AL162" s="432"/>
      <c r="AM162" s="432"/>
      <c r="AN162" s="432"/>
      <c r="AO162" s="433"/>
    </row>
    <row r="163" spans="1:41" ht="16.5">
      <c r="A163" s="255"/>
      <c r="B163" s="256"/>
      <c r="C163" s="256"/>
      <c r="D163" s="256"/>
      <c r="E163" s="256"/>
      <c r="F163" s="256"/>
      <c r="G163" s="256"/>
      <c r="H163" s="257"/>
      <c r="I163" s="257"/>
      <c r="J163" s="257"/>
      <c r="K163" s="257"/>
      <c r="L163" s="257"/>
      <c r="M163" s="257"/>
      <c r="N163" s="257"/>
      <c r="O163" s="257"/>
      <c r="P163" s="257"/>
      <c r="Q163" s="257"/>
      <c r="R163" s="257"/>
      <c r="S163" s="257"/>
      <c r="T163" s="257"/>
      <c r="U163" s="257"/>
      <c r="V163" s="257"/>
      <c r="W163" s="257"/>
      <c r="X163" s="257"/>
      <c r="Y163" s="257"/>
      <c r="Z163" s="257"/>
      <c r="AA163" s="257"/>
      <c r="AB163" s="257"/>
      <c r="AC163" s="257"/>
      <c r="AD163" s="257"/>
      <c r="AE163" s="257"/>
      <c r="AF163" s="257"/>
      <c r="AG163" s="257"/>
      <c r="AH163" s="257"/>
      <c r="AI163" s="257"/>
      <c r="AJ163" s="257"/>
      <c r="AK163" s="257"/>
      <c r="AL163" s="257"/>
      <c r="AM163" s="257"/>
      <c r="AN163" s="257"/>
      <c r="AO163" s="258"/>
    </row>
    <row r="164" spans="1:41" ht="16.5">
      <c r="A164" s="255"/>
      <c r="B164" s="256"/>
      <c r="C164" s="256"/>
      <c r="D164" s="256"/>
      <c r="E164" s="256"/>
      <c r="F164" s="256"/>
      <c r="G164" s="256"/>
      <c r="H164" s="257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7"/>
      <c r="T164" s="257"/>
      <c r="U164" s="257"/>
      <c r="V164" s="257"/>
      <c r="W164" s="257"/>
      <c r="X164" s="257"/>
      <c r="Y164" s="257"/>
      <c r="Z164" s="257"/>
      <c r="AA164" s="257"/>
      <c r="AB164" s="257"/>
      <c r="AC164" s="257"/>
      <c r="AD164" s="257"/>
      <c r="AE164" s="257"/>
      <c r="AF164" s="257"/>
      <c r="AG164" s="257"/>
      <c r="AH164" s="257"/>
      <c r="AI164" s="257"/>
      <c r="AJ164" s="257"/>
      <c r="AK164" s="257"/>
      <c r="AL164" s="257"/>
      <c r="AM164" s="257"/>
      <c r="AN164" s="257"/>
      <c r="AO164" s="258"/>
    </row>
    <row r="165" spans="1:41" ht="16.5">
      <c r="A165" s="255"/>
      <c r="B165" s="256"/>
      <c r="C165" s="256"/>
      <c r="D165" s="256"/>
      <c r="E165" s="256"/>
      <c r="F165" s="256"/>
      <c r="G165" s="256"/>
      <c r="H165" s="257"/>
      <c r="I165" s="257"/>
      <c r="J165" s="257"/>
      <c r="K165" s="257"/>
      <c r="L165" s="257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  <c r="W165" s="257"/>
      <c r="X165" s="257"/>
      <c r="Y165" s="257"/>
      <c r="Z165" s="257"/>
      <c r="AA165" s="257"/>
      <c r="AB165" s="257"/>
      <c r="AC165" s="257"/>
      <c r="AD165" s="257"/>
      <c r="AE165" s="257"/>
      <c r="AF165" s="257"/>
      <c r="AG165" s="257"/>
      <c r="AH165" s="257"/>
      <c r="AI165" s="257"/>
      <c r="AJ165" s="257"/>
      <c r="AK165" s="257"/>
      <c r="AL165" s="257"/>
      <c r="AM165" s="257"/>
      <c r="AN165" s="257"/>
      <c r="AO165" s="258"/>
    </row>
    <row r="166" spans="1:41" ht="16.5">
      <c r="A166" s="255"/>
      <c r="B166" s="256"/>
      <c r="C166" s="256"/>
      <c r="D166" s="256"/>
      <c r="E166" s="256"/>
      <c r="F166" s="256"/>
      <c r="G166" s="256"/>
      <c r="H166" s="257"/>
      <c r="I166" s="257"/>
      <c r="J166" s="257"/>
      <c r="K166" s="257"/>
      <c r="L166" s="257"/>
      <c r="M166" s="257"/>
      <c r="N166" s="257"/>
      <c r="O166" s="257"/>
      <c r="P166" s="257"/>
      <c r="Q166" s="257"/>
      <c r="R166" s="257"/>
      <c r="S166" s="257"/>
      <c r="T166" s="257"/>
      <c r="U166" s="257"/>
      <c r="V166" s="257"/>
      <c r="W166" s="257"/>
      <c r="X166" s="257"/>
      <c r="Y166" s="257"/>
      <c r="Z166" s="257"/>
      <c r="AA166" s="257"/>
      <c r="AB166" s="257"/>
      <c r="AC166" s="257"/>
      <c r="AD166" s="257"/>
      <c r="AE166" s="257"/>
      <c r="AF166" s="257"/>
      <c r="AG166" s="257"/>
      <c r="AH166" s="257"/>
      <c r="AI166" s="257"/>
      <c r="AJ166" s="257"/>
      <c r="AK166" s="257"/>
      <c r="AL166" s="257"/>
      <c r="AM166" s="257"/>
      <c r="AN166" s="257"/>
      <c r="AO166" s="258"/>
    </row>
    <row r="167" spans="1:41" ht="16.5">
      <c r="A167" s="255"/>
      <c r="B167" s="256"/>
      <c r="C167" s="256"/>
      <c r="D167" s="256"/>
      <c r="E167" s="256"/>
      <c r="F167" s="256"/>
      <c r="G167" s="256"/>
      <c r="H167" s="257"/>
      <c r="I167" s="257"/>
      <c r="J167" s="257"/>
      <c r="K167" s="257"/>
      <c r="L167" s="257"/>
      <c r="M167" s="257"/>
      <c r="N167" s="257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  <c r="AA167" s="257"/>
      <c r="AB167" s="257"/>
      <c r="AC167" s="257"/>
      <c r="AD167" s="257"/>
      <c r="AE167" s="257"/>
      <c r="AF167" s="257"/>
      <c r="AG167" s="257"/>
      <c r="AH167" s="257"/>
      <c r="AI167" s="257"/>
      <c r="AJ167" s="257"/>
      <c r="AK167" s="257"/>
      <c r="AL167" s="257"/>
      <c r="AM167" s="257"/>
      <c r="AN167" s="257"/>
      <c r="AO167" s="258"/>
    </row>
    <row r="168" spans="1:41" ht="16.5">
      <c r="A168" s="255"/>
      <c r="B168" s="256"/>
      <c r="C168" s="256"/>
      <c r="D168" s="256"/>
      <c r="E168" s="256"/>
      <c r="F168" s="256"/>
      <c r="G168" s="256"/>
      <c r="H168" s="257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7"/>
      <c r="T168" s="257"/>
      <c r="U168" s="257"/>
      <c r="V168" s="257"/>
      <c r="W168" s="257"/>
      <c r="X168" s="257"/>
      <c r="Y168" s="257"/>
      <c r="Z168" s="257"/>
      <c r="AA168" s="257"/>
      <c r="AB168" s="257"/>
      <c r="AC168" s="257"/>
      <c r="AD168" s="257"/>
      <c r="AE168" s="257"/>
      <c r="AF168" s="257"/>
      <c r="AG168" s="257"/>
      <c r="AH168" s="257"/>
      <c r="AI168" s="257"/>
      <c r="AJ168" s="257"/>
      <c r="AK168" s="257"/>
      <c r="AL168" s="257"/>
      <c r="AM168" s="257"/>
      <c r="AN168" s="257"/>
      <c r="AO168" s="258"/>
    </row>
    <row r="169" spans="1:41" ht="16.5">
      <c r="A169" s="255"/>
      <c r="B169" s="256"/>
      <c r="C169" s="256"/>
      <c r="D169" s="256"/>
      <c r="E169" s="256"/>
      <c r="F169" s="256"/>
      <c r="G169" s="256"/>
      <c r="H169" s="257"/>
      <c r="I169" s="257"/>
      <c r="J169" s="257"/>
      <c r="K169" s="257"/>
      <c r="L169" s="257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  <c r="W169" s="257"/>
      <c r="X169" s="257"/>
      <c r="Y169" s="257"/>
      <c r="Z169" s="257"/>
      <c r="AA169" s="257"/>
      <c r="AB169" s="257"/>
      <c r="AC169" s="257"/>
      <c r="AD169" s="257"/>
      <c r="AE169" s="257"/>
      <c r="AF169" s="257"/>
      <c r="AG169" s="257"/>
      <c r="AH169" s="257"/>
      <c r="AI169" s="257"/>
      <c r="AJ169" s="257"/>
      <c r="AK169" s="257"/>
      <c r="AL169" s="257"/>
      <c r="AM169" s="257"/>
      <c r="AN169" s="257"/>
      <c r="AO169" s="258"/>
    </row>
    <row r="170" spans="1:41" ht="16.5">
      <c r="A170" s="255"/>
      <c r="B170" s="256"/>
      <c r="C170" s="256"/>
      <c r="D170" s="256"/>
      <c r="E170" s="256"/>
      <c r="F170" s="256"/>
      <c r="G170" s="256"/>
      <c r="H170" s="257"/>
      <c r="I170" s="257"/>
      <c r="J170" s="257"/>
      <c r="K170" s="257"/>
      <c r="L170" s="257"/>
      <c r="M170" s="257"/>
      <c r="N170" s="257"/>
      <c r="O170" s="257"/>
      <c r="P170" s="257"/>
      <c r="Q170" s="257"/>
      <c r="R170" s="257"/>
      <c r="S170" s="257"/>
      <c r="T170" s="257"/>
      <c r="U170" s="257"/>
      <c r="V170" s="257"/>
      <c r="W170" s="257"/>
      <c r="X170" s="257"/>
      <c r="Y170" s="257"/>
      <c r="Z170" s="257"/>
      <c r="AA170" s="257"/>
      <c r="AB170" s="257"/>
      <c r="AC170" s="257"/>
      <c r="AD170" s="257"/>
      <c r="AE170" s="257"/>
      <c r="AF170" s="257"/>
      <c r="AG170" s="257"/>
      <c r="AH170" s="257"/>
      <c r="AI170" s="257"/>
      <c r="AJ170" s="257"/>
      <c r="AK170" s="257"/>
      <c r="AL170" s="257"/>
      <c r="AM170" s="257"/>
      <c r="AN170" s="257"/>
      <c r="AO170" s="258"/>
    </row>
    <row r="171" spans="1:41" ht="16.5">
      <c r="A171" s="255"/>
      <c r="B171" s="256"/>
      <c r="C171" s="256"/>
      <c r="D171" s="256"/>
      <c r="E171" s="256"/>
      <c r="F171" s="256"/>
      <c r="G171" s="256"/>
      <c r="H171" s="257"/>
      <c r="I171" s="257"/>
      <c r="J171" s="257"/>
      <c r="K171" s="257"/>
      <c r="L171" s="257"/>
      <c r="M171" s="257"/>
      <c r="N171" s="257"/>
      <c r="O171" s="257"/>
      <c r="P171" s="257"/>
      <c r="Q171" s="257"/>
      <c r="R171" s="257"/>
      <c r="S171" s="257"/>
      <c r="T171" s="257"/>
      <c r="U171" s="257"/>
      <c r="V171" s="257"/>
      <c r="W171" s="257"/>
      <c r="X171" s="257"/>
      <c r="Y171" s="257"/>
      <c r="Z171" s="257"/>
      <c r="AA171" s="257"/>
      <c r="AB171" s="257"/>
      <c r="AC171" s="257"/>
      <c r="AD171" s="257"/>
      <c r="AE171" s="257"/>
      <c r="AF171" s="257"/>
      <c r="AG171" s="257"/>
      <c r="AH171" s="257"/>
      <c r="AI171" s="257"/>
      <c r="AJ171" s="257"/>
      <c r="AK171" s="257"/>
      <c r="AL171" s="257"/>
      <c r="AM171" s="257"/>
      <c r="AN171" s="257"/>
      <c r="AO171" s="258"/>
    </row>
    <row r="172" spans="1:41" ht="16.5">
      <c r="A172" s="255"/>
      <c r="B172" s="256"/>
      <c r="C172" s="256"/>
      <c r="D172" s="256"/>
      <c r="E172" s="256"/>
      <c r="F172" s="256"/>
      <c r="G172" s="256"/>
      <c r="H172" s="257"/>
      <c r="I172" s="257"/>
      <c r="J172" s="257"/>
      <c r="K172" s="257"/>
      <c r="L172" s="257"/>
      <c r="M172" s="257"/>
      <c r="N172" s="257"/>
      <c r="O172" s="257"/>
      <c r="P172" s="257"/>
      <c r="Q172" s="257"/>
      <c r="R172" s="257"/>
      <c r="S172" s="257"/>
      <c r="T172" s="257"/>
      <c r="U172" s="257"/>
      <c r="V172" s="257"/>
      <c r="W172" s="257"/>
      <c r="X172" s="257"/>
      <c r="Y172" s="257"/>
      <c r="Z172" s="257"/>
      <c r="AA172" s="257"/>
      <c r="AB172" s="257"/>
      <c r="AC172" s="257"/>
      <c r="AD172" s="257"/>
      <c r="AE172" s="257"/>
      <c r="AF172" s="257"/>
      <c r="AG172" s="257"/>
      <c r="AH172" s="257"/>
      <c r="AI172" s="257"/>
      <c r="AJ172" s="257"/>
      <c r="AK172" s="257"/>
      <c r="AL172" s="257"/>
      <c r="AM172" s="257"/>
      <c r="AN172" s="257"/>
      <c r="AO172" s="258"/>
    </row>
    <row r="173" spans="1:41" ht="16.5">
      <c r="A173" s="259"/>
      <c r="B173" s="260"/>
      <c r="C173" s="260"/>
      <c r="D173" s="260"/>
      <c r="E173" s="260"/>
      <c r="F173" s="260"/>
      <c r="G173" s="260"/>
      <c r="H173" s="257"/>
      <c r="I173" s="257"/>
      <c r="J173" s="257"/>
      <c r="K173" s="257"/>
      <c r="L173" s="257"/>
      <c r="M173" s="257"/>
      <c r="N173" s="257"/>
      <c r="O173" s="257"/>
      <c r="P173" s="257"/>
      <c r="Q173" s="257"/>
      <c r="R173" s="257"/>
      <c r="S173" s="257"/>
      <c r="T173" s="257"/>
      <c r="U173" s="257"/>
      <c r="V173" s="257"/>
      <c r="W173" s="257"/>
      <c r="X173" s="257"/>
      <c r="Y173" s="257"/>
      <c r="Z173" s="257"/>
      <c r="AA173" s="257"/>
      <c r="AB173" s="257"/>
      <c r="AC173" s="257"/>
      <c r="AD173" s="257"/>
      <c r="AE173" s="257"/>
      <c r="AF173" s="257"/>
      <c r="AG173" s="257"/>
      <c r="AH173" s="257"/>
      <c r="AI173" s="257"/>
      <c r="AJ173" s="257"/>
      <c r="AK173" s="257"/>
      <c r="AL173" s="257"/>
      <c r="AM173" s="257"/>
      <c r="AN173" s="257"/>
      <c r="AO173" s="261"/>
    </row>
    <row r="174" spans="1:41" ht="16.5">
      <c r="A174" s="259"/>
      <c r="B174" s="260"/>
      <c r="C174" s="260"/>
      <c r="D174" s="260"/>
      <c r="E174" s="260"/>
      <c r="F174" s="260"/>
      <c r="G174" s="260"/>
      <c r="H174" s="257"/>
      <c r="I174" s="257"/>
      <c r="J174" s="257"/>
      <c r="K174" s="257"/>
      <c r="L174" s="257"/>
      <c r="M174" s="257"/>
      <c r="N174" s="257"/>
      <c r="O174" s="257"/>
      <c r="P174" s="257"/>
      <c r="Q174" s="257"/>
      <c r="R174" s="257"/>
      <c r="S174" s="257"/>
      <c r="T174" s="257"/>
      <c r="U174" s="257"/>
      <c r="V174" s="257"/>
      <c r="W174" s="257"/>
      <c r="X174" s="257"/>
      <c r="Y174" s="257"/>
      <c r="Z174" s="257"/>
      <c r="AA174" s="257"/>
      <c r="AB174" s="257"/>
      <c r="AC174" s="257"/>
      <c r="AD174" s="257"/>
      <c r="AE174" s="257"/>
      <c r="AF174" s="257"/>
      <c r="AG174" s="257"/>
      <c r="AH174" s="257"/>
      <c r="AI174" s="257"/>
      <c r="AJ174" s="257"/>
      <c r="AK174" s="257"/>
      <c r="AL174" s="257"/>
      <c r="AM174" s="257"/>
      <c r="AN174" s="257"/>
      <c r="AO174" s="261"/>
    </row>
    <row r="175" spans="1:41" ht="16.5">
      <c r="A175" s="259"/>
      <c r="B175" s="260"/>
      <c r="C175" s="260"/>
      <c r="D175" s="260"/>
      <c r="E175" s="260"/>
      <c r="F175" s="260"/>
      <c r="G175" s="260"/>
      <c r="H175" s="257"/>
      <c r="I175" s="257"/>
      <c r="J175" s="257"/>
      <c r="K175" s="257"/>
      <c r="L175" s="257"/>
      <c r="M175" s="257"/>
      <c r="N175" s="257"/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  <c r="AA175" s="257"/>
      <c r="AB175" s="257"/>
      <c r="AC175" s="257"/>
      <c r="AD175" s="257"/>
      <c r="AE175" s="257"/>
      <c r="AF175" s="257"/>
      <c r="AG175" s="257"/>
      <c r="AH175" s="257"/>
      <c r="AI175" s="257"/>
      <c r="AJ175" s="257"/>
      <c r="AK175" s="257"/>
      <c r="AL175" s="257"/>
      <c r="AM175" s="257"/>
      <c r="AN175" s="257"/>
      <c r="AO175" s="261"/>
    </row>
    <row r="176" spans="1:41" ht="16.5">
      <c r="A176" s="259"/>
      <c r="B176" s="260"/>
      <c r="C176" s="260"/>
      <c r="D176" s="260"/>
      <c r="E176" s="260"/>
      <c r="F176" s="260"/>
      <c r="G176" s="260"/>
      <c r="H176" s="257"/>
      <c r="I176" s="257"/>
      <c r="J176" s="257"/>
      <c r="K176" s="257"/>
      <c r="L176" s="257"/>
      <c r="M176" s="257"/>
      <c r="N176" s="257"/>
      <c r="O176" s="257"/>
      <c r="P176" s="257"/>
      <c r="Q176" s="257"/>
      <c r="R176" s="257"/>
      <c r="S176" s="257"/>
      <c r="T176" s="257"/>
      <c r="U176" s="257"/>
      <c r="V176" s="257"/>
      <c r="W176" s="257"/>
      <c r="X176" s="257"/>
      <c r="Y176" s="257"/>
      <c r="Z176" s="257"/>
      <c r="AA176" s="257"/>
      <c r="AB176" s="257"/>
      <c r="AC176" s="257"/>
      <c r="AD176" s="257"/>
      <c r="AE176" s="257"/>
      <c r="AF176" s="257"/>
      <c r="AG176" s="257"/>
      <c r="AH176" s="257"/>
      <c r="AI176" s="257"/>
      <c r="AJ176" s="257"/>
      <c r="AK176" s="257"/>
      <c r="AL176" s="257"/>
      <c r="AM176" s="257"/>
      <c r="AN176" s="257"/>
      <c r="AO176" s="261"/>
    </row>
    <row r="177" spans="1:41" ht="16.5">
      <c r="A177" s="259"/>
      <c r="B177" s="260"/>
      <c r="C177" s="260"/>
      <c r="D177" s="260"/>
      <c r="E177" s="260"/>
      <c r="F177" s="260"/>
      <c r="G177" s="260"/>
      <c r="H177" s="257"/>
      <c r="I177" s="257"/>
      <c r="J177" s="257"/>
      <c r="K177" s="257"/>
      <c r="L177" s="257"/>
      <c r="M177" s="257"/>
      <c r="N177" s="257"/>
      <c r="O177" s="257"/>
      <c r="P177" s="257"/>
      <c r="Q177" s="257"/>
      <c r="R177" s="257"/>
      <c r="S177" s="257"/>
      <c r="T177" s="257"/>
      <c r="U177" s="257"/>
      <c r="V177" s="257"/>
      <c r="W177" s="257"/>
      <c r="X177" s="257"/>
      <c r="Y177" s="257"/>
      <c r="Z177" s="257"/>
      <c r="AA177" s="257"/>
      <c r="AB177" s="257"/>
      <c r="AC177" s="257"/>
      <c r="AD177" s="257"/>
      <c r="AE177" s="257"/>
      <c r="AF177" s="257"/>
      <c r="AG177" s="257"/>
      <c r="AH177" s="257"/>
      <c r="AI177" s="257"/>
      <c r="AJ177" s="257"/>
      <c r="AK177" s="257"/>
      <c r="AL177" s="257"/>
      <c r="AM177" s="257"/>
      <c r="AN177" s="257"/>
      <c r="AO177" s="261"/>
    </row>
    <row r="178" spans="1:41" ht="16.5">
      <c r="A178" s="259"/>
      <c r="B178" s="260"/>
      <c r="C178" s="260"/>
      <c r="D178" s="260"/>
      <c r="E178" s="260"/>
      <c r="F178" s="260"/>
      <c r="G178" s="260"/>
      <c r="H178" s="257"/>
      <c r="I178" s="257"/>
      <c r="J178" s="257"/>
      <c r="K178" s="257"/>
      <c r="L178" s="257"/>
      <c r="M178" s="257"/>
      <c r="N178" s="257"/>
      <c r="O178" s="257"/>
      <c r="P178" s="257"/>
      <c r="Q178" s="257"/>
      <c r="R178" s="257"/>
      <c r="S178" s="257"/>
      <c r="T178" s="257"/>
      <c r="U178" s="257"/>
      <c r="V178" s="257"/>
      <c r="W178" s="257"/>
      <c r="X178" s="257"/>
      <c r="Y178" s="257"/>
      <c r="Z178" s="257"/>
      <c r="AA178" s="257"/>
      <c r="AB178" s="257"/>
      <c r="AC178" s="257"/>
      <c r="AD178" s="257"/>
      <c r="AE178" s="257"/>
      <c r="AF178" s="257"/>
      <c r="AG178" s="257"/>
      <c r="AH178" s="257"/>
      <c r="AI178" s="257"/>
      <c r="AJ178" s="257"/>
      <c r="AK178" s="257"/>
      <c r="AL178" s="257"/>
      <c r="AM178" s="257"/>
      <c r="AN178" s="257"/>
      <c r="AO178" s="261"/>
    </row>
    <row r="179" spans="1:41" ht="16.5">
      <c r="A179" s="259"/>
      <c r="B179" s="260"/>
      <c r="C179" s="260"/>
      <c r="D179" s="260"/>
      <c r="E179" s="260"/>
      <c r="F179" s="260"/>
      <c r="G179" s="260"/>
      <c r="H179" s="257"/>
      <c r="I179" s="257"/>
      <c r="J179" s="257"/>
      <c r="K179" s="257"/>
      <c r="L179" s="257"/>
      <c r="M179" s="257"/>
      <c r="N179" s="257"/>
      <c r="O179" s="257"/>
      <c r="P179" s="257"/>
      <c r="Q179" s="257"/>
      <c r="R179" s="257"/>
      <c r="S179" s="257"/>
      <c r="T179" s="257"/>
      <c r="U179" s="257"/>
      <c r="V179" s="257"/>
      <c r="W179" s="257"/>
      <c r="X179" s="257"/>
      <c r="Y179" s="257"/>
      <c r="Z179" s="257"/>
      <c r="AA179" s="257"/>
      <c r="AB179" s="257"/>
      <c r="AC179" s="257"/>
      <c r="AD179" s="257"/>
      <c r="AE179" s="257"/>
      <c r="AF179" s="257"/>
      <c r="AG179" s="257"/>
      <c r="AH179" s="257"/>
      <c r="AI179" s="257"/>
      <c r="AJ179" s="257"/>
      <c r="AK179" s="257"/>
      <c r="AL179" s="257"/>
      <c r="AM179" s="257"/>
      <c r="AN179" s="257"/>
      <c r="AO179" s="261"/>
    </row>
    <row r="180" spans="1:41" ht="16.5">
      <c r="A180" s="259"/>
      <c r="B180" s="260"/>
      <c r="C180" s="260"/>
      <c r="D180" s="260"/>
      <c r="E180" s="260"/>
      <c r="F180" s="260"/>
      <c r="G180" s="260"/>
      <c r="H180" s="257"/>
      <c r="I180" s="257"/>
      <c r="J180" s="257"/>
      <c r="K180" s="257"/>
      <c r="L180" s="257"/>
      <c r="M180" s="257"/>
      <c r="N180" s="257"/>
      <c r="O180" s="257"/>
      <c r="P180" s="257"/>
      <c r="Q180" s="257"/>
      <c r="R180" s="257"/>
      <c r="S180" s="257"/>
      <c r="T180" s="257"/>
      <c r="U180" s="257"/>
      <c r="V180" s="257"/>
      <c r="W180" s="257"/>
      <c r="X180" s="257"/>
      <c r="Y180" s="257"/>
      <c r="Z180" s="257"/>
      <c r="AA180" s="257"/>
      <c r="AB180" s="257"/>
      <c r="AC180" s="257"/>
      <c r="AD180" s="257"/>
      <c r="AE180" s="257"/>
      <c r="AF180" s="257"/>
      <c r="AG180" s="257"/>
      <c r="AH180" s="257"/>
      <c r="AI180" s="257"/>
      <c r="AJ180" s="257"/>
      <c r="AK180" s="257"/>
      <c r="AL180" s="257"/>
      <c r="AM180" s="257"/>
      <c r="AN180" s="257"/>
      <c r="AO180" s="261"/>
    </row>
    <row r="181" spans="1:41" ht="16.5">
      <c r="A181" s="259"/>
      <c r="B181" s="260"/>
      <c r="C181" s="260"/>
      <c r="D181" s="260"/>
      <c r="E181" s="260"/>
      <c r="F181" s="260"/>
      <c r="G181" s="260"/>
      <c r="H181" s="257"/>
      <c r="I181" s="257"/>
      <c r="J181" s="257"/>
      <c r="K181" s="257"/>
      <c r="L181" s="257"/>
      <c r="M181" s="257"/>
      <c r="N181" s="257"/>
      <c r="O181" s="257"/>
      <c r="P181" s="257"/>
      <c r="Q181" s="257"/>
      <c r="R181" s="257"/>
      <c r="S181" s="257"/>
      <c r="T181" s="257"/>
      <c r="U181" s="257"/>
      <c r="V181" s="257"/>
      <c r="W181" s="257"/>
      <c r="X181" s="257"/>
      <c r="Y181" s="257"/>
      <c r="Z181" s="257"/>
      <c r="AA181" s="257"/>
      <c r="AB181" s="257"/>
      <c r="AC181" s="257"/>
      <c r="AD181" s="257"/>
      <c r="AE181" s="257"/>
      <c r="AF181" s="257"/>
      <c r="AG181" s="257"/>
      <c r="AH181" s="257"/>
      <c r="AI181" s="257"/>
      <c r="AJ181" s="257"/>
      <c r="AK181" s="257"/>
      <c r="AL181" s="257"/>
      <c r="AM181" s="257"/>
      <c r="AN181" s="257"/>
      <c r="AO181" s="261"/>
    </row>
    <row r="182" spans="1:41" ht="16.5">
      <c r="A182" s="259"/>
      <c r="B182" s="260"/>
      <c r="C182" s="260"/>
      <c r="D182" s="260"/>
      <c r="E182" s="260"/>
      <c r="F182" s="260"/>
      <c r="G182" s="260"/>
      <c r="H182" s="257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  <c r="AD182" s="257"/>
      <c r="AE182" s="257"/>
      <c r="AF182" s="257"/>
      <c r="AG182" s="257"/>
      <c r="AH182" s="257"/>
      <c r="AI182" s="257"/>
      <c r="AJ182" s="257"/>
      <c r="AK182" s="257"/>
      <c r="AL182" s="257"/>
      <c r="AM182" s="257"/>
      <c r="AN182" s="257"/>
      <c r="AO182" s="261"/>
    </row>
    <row r="183" spans="1:41" ht="16.5">
      <c r="A183" s="259"/>
      <c r="B183" s="260"/>
      <c r="C183" s="260"/>
      <c r="D183" s="260"/>
      <c r="E183" s="260"/>
      <c r="F183" s="260"/>
      <c r="G183" s="260"/>
      <c r="H183" s="257"/>
      <c r="I183" s="257"/>
      <c r="J183" s="257"/>
      <c r="K183" s="257"/>
      <c r="L183" s="257"/>
      <c r="M183" s="257"/>
      <c r="N183" s="257"/>
      <c r="O183" s="257"/>
      <c r="P183" s="257"/>
      <c r="Q183" s="257"/>
      <c r="R183" s="257"/>
      <c r="S183" s="257"/>
      <c r="T183" s="257"/>
      <c r="U183" s="257"/>
      <c r="V183" s="257"/>
      <c r="W183" s="257"/>
      <c r="X183" s="257"/>
      <c r="Y183" s="257"/>
      <c r="Z183" s="257"/>
      <c r="AA183" s="257"/>
      <c r="AB183" s="257"/>
      <c r="AC183" s="257"/>
      <c r="AD183" s="257"/>
      <c r="AE183" s="257"/>
      <c r="AF183" s="257"/>
      <c r="AG183" s="257"/>
      <c r="AH183" s="257"/>
      <c r="AI183" s="257"/>
      <c r="AJ183" s="257"/>
      <c r="AK183" s="257"/>
      <c r="AL183" s="257"/>
      <c r="AM183" s="257"/>
      <c r="AN183" s="257"/>
      <c r="AO183" s="261"/>
    </row>
    <row r="184" spans="1:41" ht="17.25" thickBot="1">
      <c r="A184" s="263"/>
      <c r="B184" s="264"/>
      <c r="C184" s="264"/>
      <c r="D184" s="264"/>
      <c r="E184" s="264"/>
      <c r="F184" s="264"/>
      <c r="G184" s="264"/>
      <c r="H184" s="262"/>
      <c r="I184" s="262"/>
      <c r="J184" s="262"/>
      <c r="K184" s="262"/>
      <c r="L184" s="262"/>
      <c r="M184" s="262"/>
      <c r="N184" s="262"/>
      <c r="O184" s="262"/>
      <c r="P184" s="262"/>
      <c r="Q184" s="262"/>
      <c r="R184" s="262"/>
      <c r="S184" s="262"/>
      <c r="T184" s="262"/>
      <c r="U184" s="262"/>
      <c r="V184" s="262"/>
      <c r="W184" s="262"/>
      <c r="X184" s="262"/>
      <c r="Y184" s="262"/>
      <c r="Z184" s="262"/>
      <c r="AA184" s="262"/>
      <c r="AB184" s="262"/>
      <c r="AC184" s="262"/>
      <c r="AD184" s="262"/>
      <c r="AE184" s="262"/>
      <c r="AF184" s="262"/>
      <c r="AG184" s="262"/>
      <c r="AH184" s="262"/>
      <c r="AI184" s="262"/>
      <c r="AJ184" s="262"/>
      <c r="AK184" s="262"/>
      <c r="AL184" s="262"/>
      <c r="AM184" s="262"/>
      <c r="AN184" s="262"/>
      <c r="AO184" s="265"/>
    </row>
    <row r="185" spans="1:41" ht="30" customHeight="1">
      <c r="A185" s="431" t="s">
        <v>272</v>
      </c>
      <c r="B185" s="432"/>
      <c r="C185" s="432"/>
      <c r="D185" s="432"/>
      <c r="E185" s="432"/>
      <c r="F185" s="432"/>
      <c r="G185" s="432"/>
      <c r="H185" s="432"/>
      <c r="I185" s="432"/>
      <c r="J185" s="432"/>
      <c r="K185" s="432"/>
      <c r="L185" s="432"/>
      <c r="M185" s="432"/>
      <c r="N185" s="432"/>
      <c r="O185" s="432"/>
      <c r="P185" s="432"/>
      <c r="Q185" s="432"/>
      <c r="R185" s="432"/>
      <c r="S185" s="432"/>
      <c r="T185" s="432"/>
      <c r="U185" s="432"/>
      <c r="V185" s="432"/>
      <c r="W185" s="432"/>
      <c r="X185" s="432"/>
      <c r="Y185" s="432"/>
      <c r="Z185" s="432"/>
      <c r="AA185" s="432"/>
      <c r="AB185" s="432"/>
      <c r="AC185" s="432"/>
      <c r="AD185" s="432"/>
      <c r="AE185" s="432"/>
      <c r="AF185" s="432"/>
      <c r="AG185" s="432"/>
      <c r="AH185" s="432"/>
      <c r="AI185" s="432"/>
      <c r="AJ185" s="432"/>
      <c r="AK185" s="432"/>
      <c r="AL185" s="432"/>
      <c r="AM185" s="432"/>
      <c r="AN185" s="432"/>
      <c r="AO185" s="433"/>
    </row>
    <row r="186" spans="1:41" ht="16.5">
      <c r="A186" s="255"/>
      <c r="B186" s="256"/>
      <c r="C186" s="256"/>
      <c r="D186" s="256"/>
      <c r="E186" s="256"/>
      <c r="F186" s="256"/>
      <c r="G186" s="256"/>
      <c r="H186" s="257"/>
      <c r="I186" s="257"/>
      <c r="J186" s="257"/>
      <c r="K186" s="257"/>
      <c r="L186" s="257"/>
      <c r="M186" s="257"/>
      <c r="N186" s="257"/>
      <c r="O186" s="257"/>
      <c r="P186" s="257"/>
      <c r="Q186" s="257"/>
      <c r="R186" s="257"/>
      <c r="S186" s="257"/>
      <c r="T186" s="257"/>
      <c r="U186" s="257"/>
      <c r="V186" s="257"/>
      <c r="W186" s="257"/>
      <c r="X186" s="257"/>
      <c r="Y186" s="257"/>
      <c r="Z186" s="257"/>
      <c r="AA186" s="257"/>
      <c r="AB186" s="257"/>
      <c r="AC186" s="257"/>
      <c r="AD186" s="257"/>
      <c r="AE186" s="257"/>
      <c r="AF186" s="257"/>
      <c r="AG186" s="257"/>
      <c r="AH186" s="257"/>
      <c r="AI186" s="257"/>
      <c r="AJ186" s="257"/>
      <c r="AK186" s="257"/>
      <c r="AL186" s="257"/>
      <c r="AM186" s="257"/>
      <c r="AN186" s="257"/>
      <c r="AO186" s="258"/>
    </row>
    <row r="187" spans="1:41" ht="16.5">
      <c r="A187" s="255"/>
      <c r="B187" s="256"/>
      <c r="C187" s="256"/>
      <c r="D187" s="256"/>
      <c r="E187" s="256"/>
      <c r="F187" s="256"/>
      <c r="G187" s="256"/>
      <c r="H187" s="257"/>
      <c r="I187" s="257"/>
      <c r="J187" s="257"/>
      <c r="K187" s="257"/>
      <c r="L187" s="257"/>
      <c r="M187" s="257"/>
      <c r="N187" s="257"/>
      <c r="O187" s="257"/>
      <c r="P187" s="257"/>
      <c r="Q187" s="257"/>
      <c r="R187" s="257"/>
      <c r="S187" s="257"/>
      <c r="T187" s="257"/>
      <c r="U187" s="257"/>
      <c r="V187" s="257"/>
      <c r="W187" s="257"/>
      <c r="X187" s="257"/>
      <c r="Y187" s="257"/>
      <c r="Z187" s="257"/>
      <c r="AA187" s="257"/>
      <c r="AB187" s="257"/>
      <c r="AC187" s="257"/>
      <c r="AD187" s="257"/>
      <c r="AE187" s="257"/>
      <c r="AF187" s="257"/>
      <c r="AG187" s="257"/>
      <c r="AH187" s="257"/>
      <c r="AI187" s="257"/>
      <c r="AJ187" s="257"/>
      <c r="AK187" s="257"/>
      <c r="AL187" s="257"/>
      <c r="AM187" s="257"/>
      <c r="AN187" s="257"/>
      <c r="AO187" s="258"/>
    </row>
    <row r="188" spans="1:41" ht="16.5">
      <c r="A188" s="255"/>
      <c r="B188" s="256"/>
      <c r="C188" s="256"/>
      <c r="D188" s="256"/>
      <c r="E188" s="256"/>
      <c r="F188" s="256"/>
      <c r="G188" s="256"/>
      <c r="H188" s="257"/>
      <c r="I188" s="257"/>
      <c r="J188" s="257"/>
      <c r="K188" s="257"/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257"/>
      <c r="X188" s="257"/>
      <c r="Y188" s="257"/>
      <c r="Z188" s="257"/>
      <c r="AA188" s="257"/>
      <c r="AB188" s="257"/>
      <c r="AC188" s="257"/>
      <c r="AD188" s="257"/>
      <c r="AE188" s="257"/>
      <c r="AF188" s="257"/>
      <c r="AG188" s="257"/>
      <c r="AH188" s="257"/>
      <c r="AI188" s="257"/>
      <c r="AJ188" s="257"/>
      <c r="AK188" s="257"/>
      <c r="AL188" s="257"/>
      <c r="AM188" s="257"/>
      <c r="AN188" s="257"/>
      <c r="AO188" s="258"/>
    </row>
    <row r="189" spans="1:41" ht="16.5">
      <c r="A189" s="255"/>
      <c r="B189" s="256"/>
      <c r="C189" s="256"/>
      <c r="D189" s="256"/>
      <c r="E189" s="256"/>
      <c r="F189" s="256"/>
      <c r="G189" s="256"/>
      <c r="H189" s="257"/>
      <c r="I189" s="257"/>
      <c r="J189" s="257"/>
      <c r="K189" s="257"/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257"/>
      <c r="X189" s="257"/>
      <c r="Y189" s="257"/>
      <c r="Z189" s="257"/>
      <c r="AA189" s="257"/>
      <c r="AB189" s="257"/>
      <c r="AC189" s="257"/>
      <c r="AD189" s="257"/>
      <c r="AE189" s="257"/>
      <c r="AF189" s="257"/>
      <c r="AG189" s="257"/>
      <c r="AH189" s="257"/>
      <c r="AI189" s="257"/>
      <c r="AJ189" s="257"/>
      <c r="AK189" s="257"/>
      <c r="AL189" s="257"/>
      <c r="AM189" s="257"/>
      <c r="AN189" s="257"/>
      <c r="AO189" s="258"/>
    </row>
    <row r="190" spans="1:41" ht="16.5">
      <c r="A190" s="255"/>
      <c r="B190" s="256"/>
      <c r="C190" s="256"/>
      <c r="D190" s="256"/>
      <c r="E190" s="256"/>
      <c r="F190" s="256"/>
      <c r="G190" s="256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  <c r="AD190" s="257"/>
      <c r="AE190" s="257"/>
      <c r="AF190" s="257"/>
      <c r="AG190" s="257"/>
      <c r="AH190" s="257"/>
      <c r="AI190" s="257"/>
      <c r="AJ190" s="257"/>
      <c r="AK190" s="257"/>
      <c r="AL190" s="257"/>
      <c r="AM190" s="257"/>
      <c r="AN190" s="257"/>
      <c r="AO190" s="258"/>
    </row>
    <row r="191" spans="1:41" ht="16.5">
      <c r="A191" s="255"/>
      <c r="B191" s="256"/>
      <c r="C191" s="256"/>
      <c r="D191" s="256"/>
      <c r="E191" s="256"/>
      <c r="F191" s="256"/>
      <c r="G191" s="256"/>
      <c r="H191" s="257"/>
      <c r="I191" s="257"/>
      <c r="J191" s="257"/>
      <c r="K191" s="257"/>
      <c r="L191" s="257"/>
      <c r="M191" s="257"/>
      <c r="N191" s="257"/>
      <c r="O191" s="257"/>
      <c r="P191" s="257"/>
      <c r="Q191" s="257"/>
      <c r="R191" s="257"/>
      <c r="S191" s="257"/>
      <c r="T191" s="257"/>
      <c r="U191" s="257"/>
      <c r="V191" s="257"/>
      <c r="W191" s="257"/>
      <c r="X191" s="257"/>
      <c r="Y191" s="257"/>
      <c r="Z191" s="257"/>
      <c r="AA191" s="257"/>
      <c r="AB191" s="257"/>
      <c r="AC191" s="257"/>
      <c r="AD191" s="257"/>
      <c r="AE191" s="257"/>
      <c r="AF191" s="257"/>
      <c r="AG191" s="257"/>
      <c r="AH191" s="257"/>
      <c r="AI191" s="257"/>
      <c r="AJ191" s="257"/>
      <c r="AK191" s="257"/>
      <c r="AL191" s="257"/>
      <c r="AM191" s="257"/>
      <c r="AN191" s="257"/>
      <c r="AO191" s="258"/>
    </row>
    <row r="192" spans="1:41" ht="16.5">
      <c r="A192" s="255"/>
      <c r="B192" s="256"/>
      <c r="C192" s="256"/>
      <c r="D192" s="256"/>
      <c r="E192" s="256"/>
      <c r="F192" s="256"/>
      <c r="G192" s="256"/>
      <c r="H192" s="257"/>
      <c r="I192" s="257"/>
      <c r="J192" s="257"/>
      <c r="K192" s="257"/>
      <c r="L192" s="257"/>
      <c r="M192" s="257"/>
      <c r="N192" s="257"/>
      <c r="O192" s="257"/>
      <c r="P192" s="257"/>
      <c r="Q192" s="257"/>
      <c r="R192" s="257"/>
      <c r="S192" s="257"/>
      <c r="T192" s="257"/>
      <c r="U192" s="257"/>
      <c r="V192" s="257"/>
      <c r="W192" s="257"/>
      <c r="X192" s="257"/>
      <c r="Y192" s="257"/>
      <c r="Z192" s="257"/>
      <c r="AA192" s="257"/>
      <c r="AB192" s="257"/>
      <c r="AC192" s="257"/>
      <c r="AD192" s="257"/>
      <c r="AE192" s="257"/>
      <c r="AF192" s="257"/>
      <c r="AG192" s="257"/>
      <c r="AH192" s="257"/>
      <c r="AI192" s="257"/>
      <c r="AJ192" s="257"/>
      <c r="AK192" s="257"/>
      <c r="AL192" s="257"/>
      <c r="AM192" s="257"/>
      <c r="AN192" s="257"/>
      <c r="AO192" s="258"/>
    </row>
    <row r="193" spans="1:41" ht="16.5">
      <c r="A193" s="255"/>
      <c r="B193" s="256"/>
      <c r="C193" s="256"/>
      <c r="D193" s="256"/>
      <c r="E193" s="256"/>
      <c r="F193" s="256"/>
      <c r="G193" s="256"/>
      <c r="H193" s="257"/>
      <c r="I193" s="257"/>
      <c r="J193" s="257"/>
      <c r="K193" s="257"/>
      <c r="L193" s="257"/>
      <c r="M193" s="257"/>
      <c r="N193" s="257"/>
      <c r="O193" s="257"/>
      <c r="P193" s="257"/>
      <c r="Q193" s="257"/>
      <c r="R193" s="257"/>
      <c r="S193" s="257"/>
      <c r="T193" s="257"/>
      <c r="U193" s="257"/>
      <c r="V193" s="257"/>
      <c r="W193" s="257"/>
      <c r="X193" s="257"/>
      <c r="Y193" s="257"/>
      <c r="Z193" s="257"/>
      <c r="AA193" s="257"/>
      <c r="AB193" s="257"/>
      <c r="AC193" s="257"/>
      <c r="AD193" s="257"/>
      <c r="AE193" s="257"/>
      <c r="AF193" s="257"/>
      <c r="AG193" s="257"/>
      <c r="AH193" s="257"/>
      <c r="AI193" s="257"/>
      <c r="AJ193" s="257"/>
      <c r="AK193" s="257"/>
      <c r="AL193" s="257"/>
      <c r="AM193" s="257"/>
      <c r="AN193" s="257"/>
      <c r="AO193" s="258"/>
    </row>
    <row r="194" spans="1:41" ht="16.5">
      <c r="A194" s="255"/>
      <c r="B194" s="256"/>
      <c r="C194" s="256"/>
      <c r="D194" s="256"/>
      <c r="E194" s="256"/>
      <c r="F194" s="256"/>
      <c r="G194" s="256"/>
      <c r="H194" s="257"/>
      <c r="I194" s="257"/>
      <c r="J194" s="257"/>
      <c r="K194" s="257"/>
      <c r="L194" s="257"/>
      <c r="M194" s="257"/>
      <c r="N194" s="257"/>
      <c r="O194" s="257"/>
      <c r="P194" s="257"/>
      <c r="Q194" s="257"/>
      <c r="R194" s="257"/>
      <c r="S194" s="257"/>
      <c r="T194" s="257"/>
      <c r="U194" s="257"/>
      <c r="V194" s="257"/>
      <c r="W194" s="257"/>
      <c r="X194" s="257"/>
      <c r="Y194" s="257"/>
      <c r="Z194" s="257"/>
      <c r="AA194" s="257"/>
      <c r="AB194" s="257"/>
      <c r="AC194" s="257"/>
      <c r="AD194" s="257"/>
      <c r="AE194" s="257"/>
      <c r="AF194" s="257"/>
      <c r="AG194" s="257"/>
      <c r="AH194" s="257"/>
      <c r="AI194" s="257"/>
      <c r="AJ194" s="257"/>
      <c r="AK194" s="257"/>
      <c r="AL194" s="257"/>
      <c r="AM194" s="257"/>
      <c r="AN194" s="257"/>
      <c r="AO194" s="258"/>
    </row>
    <row r="195" spans="1:41" ht="16.5">
      <c r="A195" s="255"/>
      <c r="B195" s="256"/>
      <c r="C195" s="256"/>
      <c r="D195" s="256"/>
      <c r="E195" s="256"/>
      <c r="F195" s="256"/>
      <c r="G195" s="256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  <c r="W195" s="257"/>
      <c r="X195" s="257"/>
      <c r="Y195" s="257"/>
      <c r="Z195" s="257"/>
      <c r="AA195" s="257"/>
      <c r="AB195" s="257"/>
      <c r="AC195" s="257"/>
      <c r="AD195" s="257"/>
      <c r="AE195" s="257"/>
      <c r="AF195" s="257"/>
      <c r="AG195" s="257"/>
      <c r="AH195" s="257"/>
      <c r="AI195" s="257"/>
      <c r="AJ195" s="257"/>
      <c r="AK195" s="257"/>
      <c r="AL195" s="257"/>
      <c r="AM195" s="257"/>
      <c r="AN195" s="257"/>
      <c r="AO195" s="258"/>
    </row>
    <row r="196" spans="1:41" ht="16.5">
      <c r="A196" s="259"/>
      <c r="B196" s="260"/>
      <c r="C196" s="260"/>
      <c r="D196" s="260"/>
      <c r="E196" s="260"/>
      <c r="F196" s="260"/>
      <c r="G196" s="260"/>
      <c r="H196" s="257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257"/>
      <c r="X196" s="257"/>
      <c r="Y196" s="257"/>
      <c r="Z196" s="257"/>
      <c r="AA196" s="257"/>
      <c r="AB196" s="257"/>
      <c r="AC196" s="257"/>
      <c r="AD196" s="257"/>
      <c r="AE196" s="257"/>
      <c r="AF196" s="257"/>
      <c r="AG196" s="257"/>
      <c r="AH196" s="257"/>
      <c r="AI196" s="257"/>
      <c r="AJ196" s="257"/>
      <c r="AK196" s="257"/>
      <c r="AL196" s="257"/>
      <c r="AM196" s="257"/>
      <c r="AN196" s="257"/>
      <c r="AO196" s="261"/>
    </row>
    <row r="197" spans="1:41" ht="16.5">
      <c r="A197" s="259"/>
      <c r="B197" s="260"/>
      <c r="C197" s="260"/>
      <c r="D197" s="260"/>
      <c r="E197" s="260"/>
      <c r="F197" s="260"/>
      <c r="G197" s="260"/>
      <c r="H197" s="257"/>
      <c r="I197" s="257"/>
      <c r="J197" s="257"/>
      <c r="K197" s="257"/>
      <c r="L197" s="257"/>
      <c r="M197" s="257"/>
      <c r="N197" s="257"/>
      <c r="O197" s="257"/>
      <c r="P197" s="257"/>
      <c r="Q197" s="257"/>
      <c r="R197" s="257"/>
      <c r="S197" s="257"/>
      <c r="T197" s="257"/>
      <c r="U197" s="257"/>
      <c r="V197" s="257"/>
      <c r="W197" s="257"/>
      <c r="X197" s="257"/>
      <c r="Y197" s="257"/>
      <c r="Z197" s="257"/>
      <c r="AA197" s="257"/>
      <c r="AB197" s="257"/>
      <c r="AC197" s="257"/>
      <c r="AD197" s="257"/>
      <c r="AE197" s="257"/>
      <c r="AF197" s="257"/>
      <c r="AG197" s="257"/>
      <c r="AH197" s="257"/>
      <c r="AI197" s="257"/>
      <c r="AJ197" s="257"/>
      <c r="AK197" s="257"/>
      <c r="AL197" s="257"/>
      <c r="AM197" s="257"/>
      <c r="AN197" s="257"/>
      <c r="AO197" s="261"/>
    </row>
    <row r="198" spans="1:41" ht="16.5">
      <c r="A198" s="259"/>
      <c r="B198" s="260"/>
      <c r="C198" s="260"/>
      <c r="D198" s="260"/>
      <c r="E198" s="260"/>
      <c r="F198" s="260"/>
      <c r="G198" s="260"/>
      <c r="H198" s="257"/>
      <c r="I198" s="257"/>
      <c r="J198" s="257"/>
      <c r="K198" s="257"/>
      <c r="L198" s="257"/>
      <c r="M198" s="257"/>
      <c r="N198" s="257"/>
      <c r="O198" s="257"/>
      <c r="P198" s="257"/>
      <c r="Q198" s="257"/>
      <c r="R198" s="257"/>
      <c r="S198" s="257"/>
      <c r="T198" s="257"/>
      <c r="U198" s="257"/>
      <c r="V198" s="257"/>
      <c r="W198" s="257"/>
      <c r="X198" s="257"/>
      <c r="Y198" s="257"/>
      <c r="Z198" s="257"/>
      <c r="AA198" s="257"/>
      <c r="AB198" s="257"/>
      <c r="AC198" s="257"/>
      <c r="AD198" s="257"/>
      <c r="AE198" s="257"/>
      <c r="AF198" s="257"/>
      <c r="AG198" s="257"/>
      <c r="AH198" s="257"/>
      <c r="AI198" s="257"/>
      <c r="AJ198" s="257"/>
      <c r="AK198" s="257"/>
      <c r="AL198" s="257"/>
      <c r="AM198" s="257"/>
      <c r="AN198" s="257"/>
      <c r="AO198" s="261"/>
    </row>
    <row r="199" spans="1:41" ht="16.5">
      <c r="A199" s="259"/>
      <c r="B199" s="260"/>
      <c r="C199" s="260"/>
      <c r="D199" s="260"/>
      <c r="E199" s="260"/>
      <c r="F199" s="260"/>
      <c r="G199" s="260"/>
      <c r="H199" s="257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  <c r="AA199" s="257"/>
      <c r="AB199" s="257"/>
      <c r="AC199" s="257"/>
      <c r="AD199" s="257"/>
      <c r="AE199" s="257"/>
      <c r="AF199" s="257"/>
      <c r="AG199" s="257"/>
      <c r="AH199" s="257"/>
      <c r="AI199" s="257"/>
      <c r="AJ199" s="257"/>
      <c r="AK199" s="257"/>
      <c r="AL199" s="257"/>
      <c r="AM199" s="257"/>
      <c r="AN199" s="257"/>
      <c r="AO199" s="261"/>
    </row>
    <row r="200" spans="1:41" ht="16.5">
      <c r="A200" s="259"/>
      <c r="B200" s="260"/>
      <c r="C200" s="260"/>
      <c r="D200" s="260"/>
      <c r="E200" s="260"/>
      <c r="F200" s="260"/>
      <c r="G200" s="260"/>
      <c r="H200" s="257"/>
      <c r="I200" s="257"/>
      <c r="J200" s="257"/>
      <c r="K200" s="257"/>
      <c r="L200" s="257"/>
      <c r="M200" s="257"/>
      <c r="N200" s="257"/>
      <c r="O200" s="257"/>
      <c r="P200" s="257"/>
      <c r="Q200" s="257"/>
      <c r="R200" s="257"/>
      <c r="S200" s="257"/>
      <c r="T200" s="257"/>
      <c r="U200" s="257"/>
      <c r="V200" s="257"/>
      <c r="W200" s="257"/>
      <c r="X200" s="257"/>
      <c r="Y200" s="257"/>
      <c r="Z200" s="257"/>
      <c r="AA200" s="257"/>
      <c r="AB200" s="257"/>
      <c r="AC200" s="257"/>
      <c r="AD200" s="257"/>
      <c r="AE200" s="257"/>
      <c r="AF200" s="257"/>
      <c r="AG200" s="257"/>
      <c r="AH200" s="257"/>
      <c r="AI200" s="257"/>
      <c r="AJ200" s="257"/>
      <c r="AK200" s="257"/>
      <c r="AL200" s="257"/>
      <c r="AM200" s="257"/>
      <c r="AN200" s="257"/>
      <c r="AO200" s="261"/>
    </row>
    <row r="201" spans="1:41" ht="16.5">
      <c r="A201" s="259"/>
      <c r="B201" s="260"/>
      <c r="C201" s="260"/>
      <c r="D201" s="260"/>
      <c r="E201" s="260"/>
      <c r="F201" s="260"/>
      <c r="G201" s="260"/>
      <c r="H201" s="257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7"/>
      <c r="U201" s="257"/>
      <c r="V201" s="257"/>
      <c r="W201" s="257"/>
      <c r="X201" s="257"/>
      <c r="Y201" s="257"/>
      <c r="Z201" s="257"/>
      <c r="AA201" s="257"/>
      <c r="AB201" s="257"/>
      <c r="AC201" s="257"/>
      <c r="AD201" s="257"/>
      <c r="AE201" s="257"/>
      <c r="AF201" s="257"/>
      <c r="AG201" s="257"/>
      <c r="AH201" s="257"/>
      <c r="AI201" s="257"/>
      <c r="AJ201" s="257"/>
      <c r="AK201" s="257"/>
      <c r="AL201" s="257"/>
      <c r="AM201" s="257"/>
      <c r="AN201" s="257"/>
      <c r="AO201" s="261"/>
    </row>
    <row r="202" spans="1:41" ht="16.5">
      <c r="A202" s="259"/>
      <c r="B202" s="260"/>
      <c r="C202" s="260"/>
      <c r="D202" s="260"/>
      <c r="E202" s="260"/>
      <c r="F202" s="260"/>
      <c r="G202" s="260"/>
      <c r="H202" s="257"/>
      <c r="I202" s="257"/>
      <c r="J202" s="257"/>
      <c r="K202" s="257"/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257"/>
      <c r="X202" s="257"/>
      <c r="Y202" s="257"/>
      <c r="Z202" s="257"/>
      <c r="AA202" s="257"/>
      <c r="AB202" s="257"/>
      <c r="AC202" s="257"/>
      <c r="AD202" s="257"/>
      <c r="AE202" s="257"/>
      <c r="AF202" s="257"/>
      <c r="AG202" s="257"/>
      <c r="AH202" s="257"/>
      <c r="AI202" s="257"/>
      <c r="AJ202" s="257"/>
      <c r="AK202" s="257"/>
      <c r="AL202" s="257"/>
      <c r="AM202" s="257"/>
      <c r="AN202" s="257"/>
      <c r="AO202" s="261"/>
    </row>
    <row r="203" spans="1:41" ht="16.5">
      <c r="A203" s="259"/>
      <c r="B203" s="260"/>
      <c r="C203" s="260"/>
      <c r="D203" s="260"/>
      <c r="E203" s="260"/>
      <c r="F203" s="260"/>
      <c r="G203" s="260"/>
      <c r="H203" s="257"/>
      <c r="I203" s="257"/>
      <c r="J203" s="257"/>
      <c r="K203" s="257"/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257"/>
      <c r="X203" s="257"/>
      <c r="Y203" s="257"/>
      <c r="Z203" s="257"/>
      <c r="AA203" s="257"/>
      <c r="AB203" s="257"/>
      <c r="AC203" s="257"/>
      <c r="AD203" s="257"/>
      <c r="AE203" s="257"/>
      <c r="AF203" s="257"/>
      <c r="AG203" s="257"/>
      <c r="AH203" s="257"/>
      <c r="AI203" s="257"/>
      <c r="AJ203" s="257"/>
      <c r="AK203" s="257"/>
      <c r="AL203" s="257"/>
      <c r="AM203" s="257"/>
      <c r="AN203" s="257"/>
      <c r="AO203" s="261"/>
    </row>
    <row r="204" spans="1:41" ht="16.5">
      <c r="A204" s="259"/>
      <c r="B204" s="260"/>
      <c r="C204" s="260"/>
      <c r="D204" s="260"/>
      <c r="E204" s="260"/>
      <c r="F204" s="260"/>
      <c r="G204" s="260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7"/>
      <c r="U204" s="257"/>
      <c r="V204" s="257"/>
      <c r="W204" s="257"/>
      <c r="X204" s="257"/>
      <c r="Y204" s="257"/>
      <c r="Z204" s="257"/>
      <c r="AA204" s="257"/>
      <c r="AB204" s="257"/>
      <c r="AC204" s="257"/>
      <c r="AD204" s="257"/>
      <c r="AE204" s="257"/>
      <c r="AF204" s="257"/>
      <c r="AG204" s="257"/>
      <c r="AH204" s="257"/>
      <c r="AI204" s="257"/>
      <c r="AJ204" s="257"/>
      <c r="AK204" s="257"/>
      <c r="AL204" s="257"/>
      <c r="AM204" s="257"/>
      <c r="AN204" s="257"/>
      <c r="AO204" s="261"/>
    </row>
    <row r="205" spans="1:41" ht="16.5">
      <c r="A205" s="259"/>
      <c r="B205" s="260"/>
      <c r="C205" s="260"/>
      <c r="D205" s="260"/>
      <c r="E205" s="260"/>
      <c r="F205" s="260"/>
      <c r="G205" s="260"/>
      <c r="H205" s="257"/>
      <c r="I205" s="257"/>
      <c r="J205" s="257"/>
      <c r="K205" s="257"/>
      <c r="L205" s="257"/>
      <c r="M205" s="257"/>
      <c r="N205" s="257"/>
      <c r="O205" s="257"/>
      <c r="P205" s="257"/>
      <c r="Q205" s="257"/>
      <c r="R205" s="257"/>
      <c r="S205" s="257"/>
      <c r="T205" s="257"/>
      <c r="U205" s="257"/>
      <c r="V205" s="257"/>
      <c r="W205" s="257"/>
      <c r="X205" s="257"/>
      <c r="Y205" s="257"/>
      <c r="Z205" s="257"/>
      <c r="AA205" s="257"/>
      <c r="AB205" s="257"/>
      <c r="AC205" s="257"/>
      <c r="AD205" s="257"/>
      <c r="AE205" s="257"/>
      <c r="AF205" s="257"/>
      <c r="AG205" s="257"/>
      <c r="AH205" s="257"/>
      <c r="AI205" s="257"/>
      <c r="AJ205" s="257"/>
      <c r="AK205" s="257"/>
      <c r="AL205" s="257"/>
      <c r="AM205" s="257"/>
      <c r="AN205" s="257"/>
      <c r="AO205" s="261"/>
    </row>
    <row r="206" spans="1:41" ht="16.5">
      <c r="A206" s="259"/>
      <c r="B206" s="260"/>
      <c r="C206" s="260"/>
      <c r="D206" s="260"/>
      <c r="E206" s="260"/>
      <c r="F206" s="260"/>
      <c r="G206" s="260"/>
      <c r="H206" s="257"/>
      <c r="I206" s="257"/>
      <c r="J206" s="257"/>
      <c r="K206" s="257"/>
      <c r="L206" s="257"/>
      <c r="M206" s="257"/>
      <c r="N206" s="257"/>
      <c r="O206" s="257"/>
      <c r="P206" s="257"/>
      <c r="Q206" s="257"/>
      <c r="R206" s="257"/>
      <c r="S206" s="257"/>
      <c r="T206" s="257"/>
      <c r="U206" s="257"/>
      <c r="V206" s="257"/>
      <c r="W206" s="257"/>
      <c r="X206" s="257"/>
      <c r="Y206" s="257"/>
      <c r="Z206" s="257"/>
      <c r="AA206" s="257"/>
      <c r="AB206" s="257"/>
      <c r="AC206" s="257"/>
      <c r="AD206" s="257"/>
      <c r="AE206" s="257"/>
      <c r="AF206" s="257"/>
      <c r="AG206" s="257"/>
      <c r="AH206" s="257"/>
      <c r="AI206" s="257"/>
      <c r="AJ206" s="257"/>
      <c r="AK206" s="257"/>
      <c r="AL206" s="257"/>
      <c r="AM206" s="257"/>
      <c r="AN206" s="257"/>
      <c r="AO206" s="261"/>
    </row>
    <row r="207" spans="1:41" ht="17.25" thickBot="1">
      <c r="A207" s="263"/>
      <c r="B207" s="264"/>
      <c r="C207" s="264"/>
      <c r="D207" s="264"/>
      <c r="E207" s="264"/>
      <c r="F207" s="264"/>
      <c r="G207" s="264"/>
      <c r="H207" s="262"/>
      <c r="I207" s="262"/>
      <c r="J207" s="262"/>
      <c r="K207" s="262"/>
      <c r="L207" s="262"/>
      <c r="M207" s="262"/>
      <c r="N207" s="262"/>
      <c r="O207" s="262"/>
      <c r="P207" s="262"/>
      <c r="Q207" s="262"/>
      <c r="R207" s="262"/>
      <c r="S207" s="262"/>
      <c r="T207" s="262"/>
      <c r="U207" s="262"/>
      <c r="V207" s="262"/>
      <c r="W207" s="262"/>
      <c r="X207" s="262"/>
      <c r="Y207" s="262"/>
      <c r="Z207" s="262"/>
      <c r="AA207" s="262"/>
      <c r="AB207" s="262"/>
      <c r="AC207" s="262"/>
      <c r="AD207" s="262"/>
      <c r="AE207" s="262"/>
      <c r="AF207" s="262"/>
      <c r="AG207" s="262"/>
      <c r="AH207" s="262"/>
      <c r="AI207" s="262"/>
      <c r="AJ207" s="262"/>
      <c r="AK207" s="262"/>
      <c r="AL207" s="262"/>
      <c r="AM207" s="262"/>
      <c r="AN207" s="262"/>
      <c r="AO207" s="265"/>
    </row>
    <row r="208" spans="1:41" ht="30" customHeight="1">
      <c r="A208" s="431" t="s">
        <v>273</v>
      </c>
      <c r="B208" s="432"/>
      <c r="C208" s="432"/>
      <c r="D208" s="432"/>
      <c r="E208" s="432"/>
      <c r="F208" s="432"/>
      <c r="G208" s="432"/>
      <c r="H208" s="432"/>
      <c r="I208" s="432"/>
      <c r="J208" s="432"/>
      <c r="K208" s="432"/>
      <c r="L208" s="432"/>
      <c r="M208" s="432"/>
      <c r="N208" s="432"/>
      <c r="O208" s="432"/>
      <c r="P208" s="432"/>
      <c r="Q208" s="432"/>
      <c r="R208" s="432"/>
      <c r="S208" s="432"/>
      <c r="T208" s="432"/>
      <c r="U208" s="432"/>
      <c r="V208" s="432"/>
      <c r="W208" s="432"/>
      <c r="X208" s="432"/>
      <c r="Y208" s="432"/>
      <c r="Z208" s="432"/>
      <c r="AA208" s="432"/>
      <c r="AB208" s="432"/>
      <c r="AC208" s="432"/>
      <c r="AD208" s="432"/>
      <c r="AE208" s="432"/>
      <c r="AF208" s="432"/>
      <c r="AG208" s="432"/>
      <c r="AH208" s="432"/>
      <c r="AI208" s="432"/>
      <c r="AJ208" s="432"/>
      <c r="AK208" s="432"/>
      <c r="AL208" s="432"/>
      <c r="AM208" s="432"/>
      <c r="AN208" s="432"/>
      <c r="AO208" s="433"/>
    </row>
    <row r="209" spans="1:41" ht="16.5">
      <c r="A209" s="255"/>
      <c r="B209" s="256"/>
      <c r="C209" s="256"/>
      <c r="D209" s="256"/>
      <c r="E209" s="256"/>
      <c r="F209" s="256"/>
      <c r="G209" s="256"/>
      <c r="H209" s="257"/>
      <c r="I209" s="257"/>
      <c r="J209" s="257"/>
      <c r="K209" s="257"/>
      <c r="L209" s="257"/>
      <c r="M209" s="257"/>
      <c r="N209" s="257"/>
      <c r="O209" s="257"/>
      <c r="P209" s="257"/>
      <c r="Q209" s="257"/>
      <c r="R209" s="257"/>
      <c r="S209" s="257"/>
      <c r="T209" s="257"/>
      <c r="U209" s="257"/>
      <c r="V209" s="257"/>
      <c r="W209" s="257"/>
      <c r="X209" s="257"/>
      <c r="Y209" s="257"/>
      <c r="Z209" s="257"/>
      <c r="AA209" s="257"/>
      <c r="AB209" s="257"/>
      <c r="AC209" s="257"/>
      <c r="AD209" s="257"/>
      <c r="AE209" s="257"/>
      <c r="AF209" s="257"/>
      <c r="AG209" s="257"/>
      <c r="AH209" s="257"/>
      <c r="AI209" s="257"/>
      <c r="AJ209" s="257"/>
      <c r="AK209" s="257"/>
      <c r="AL209" s="257"/>
      <c r="AM209" s="257"/>
      <c r="AN209" s="257"/>
      <c r="AO209" s="258"/>
    </row>
    <row r="210" spans="1:41" ht="16.5">
      <c r="A210" s="255"/>
      <c r="B210" s="256"/>
      <c r="C210" s="256"/>
      <c r="D210" s="256"/>
      <c r="E210" s="256"/>
      <c r="F210" s="256"/>
      <c r="G210" s="256"/>
      <c r="H210" s="257"/>
      <c r="I210" s="257"/>
      <c r="J210" s="257"/>
      <c r="K210" s="257"/>
      <c r="L210" s="257"/>
      <c r="M210" s="257"/>
      <c r="N210" s="257"/>
      <c r="O210" s="257"/>
      <c r="P210" s="257"/>
      <c r="Q210" s="257"/>
      <c r="R210" s="257"/>
      <c r="S210" s="257"/>
      <c r="T210" s="257"/>
      <c r="U210" s="257"/>
      <c r="V210" s="257"/>
      <c r="W210" s="257"/>
      <c r="X210" s="257"/>
      <c r="Y210" s="257"/>
      <c r="Z210" s="257"/>
      <c r="AA210" s="257"/>
      <c r="AB210" s="257"/>
      <c r="AC210" s="257"/>
      <c r="AD210" s="257"/>
      <c r="AE210" s="257"/>
      <c r="AF210" s="257"/>
      <c r="AG210" s="257"/>
      <c r="AH210" s="257"/>
      <c r="AI210" s="257"/>
      <c r="AJ210" s="257"/>
      <c r="AK210" s="257"/>
      <c r="AL210" s="257"/>
      <c r="AM210" s="257"/>
      <c r="AN210" s="257"/>
      <c r="AO210" s="258"/>
    </row>
    <row r="211" spans="1:41" ht="16.5">
      <c r="A211" s="255"/>
      <c r="B211" s="256"/>
      <c r="C211" s="256"/>
      <c r="D211" s="256"/>
      <c r="E211" s="256"/>
      <c r="F211" s="256"/>
      <c r="G211" s="256"/>
      <c r="H211" s="257"/>
      <c r="I211" s="257"/>
      <c r="J211" s="257"/>
      <c r="K211" s="257"/>
      <c r="L211" s="257"/>
      <c r="M211" s="257"/>
      <c r="N211" s="257"/>
      <c r="O211" s="257"/>
      <c r="P211" s="257"/>
      <c r="Q211" s="257"/>
      <c r="R211" s="257"/>
      <c r="S211" s="257"/>
      <c r="T211" s="257"/>
      <c r="U211" s="257"/>
      <c r="V211" s="257"/>
      <c r="W211" s="257"/>
      <c r="X211" s="257"/>
      <c r="Y211" s="257"/>
      <c r="Z211" s="257"/>
      <c r="AA211" s="257"/>
      <c r="AB211" s="257"/>
      <c r="AC211" s="257"/>
      <c r="AD211" s="257"/>
      <c r="AE211" s="257"/>
      <c r="AF211" s="257"/>
      <c r="AG211" s="257"/>
      <c r="AH211" s="257"/>
      <c r="AI211" s="257"/>
      <c r="AJ211" s="257"/>
      <c r="AK211" s="257"/>
      <c r="AL211" s="257"/>
      <c r="AM211" s="257"/>
      <c r="AN211" s="257"/>
      <c r="AO211" s="258"/>
    </row>
    <row r="212" spans="1:41" ht="16.5">
      <c r="A212" s="255"/>
      <c r="B212" s="256"/>
      <c r="C212" s="256"/>
      <c r="D212" s="256"/>
      <c r="E212" s="256"/>
      <c r="F212" s="256"/>
      <c r="G212" s="256"/>
      <c r="H212" s="257"/>
      <c r="I212" s="257"/>
      <c r="J212" s="257"/>
      <c r="K212" s="257"/>
      <c r="L212" s="257"/>
      <c r="M212" s="257"/>
      <c r="N212" s="257"/>
      <c r="O212" s="257"/>
      <c r="P212" s="257"/>
      <c r="Q212" s="257"/>
      <c r="R212" s="257"/>
      <c r="S212" s="257"/>
      <c r="T212" s="257"/>
      <c r="U212" s="257"/>
      <c r="V212" s="257"/>
      <c r="W212" s="257"/>
      <c r="X212" s="257"/>
      <c r="Y212" s="257"/>
      <c r="Z212" s="257"/>
      <c r="AA212" s="257"/>
      <c r="AB212" s="257"/>
      <c r="AC212" s="257"/>
      <c r="AD212" s="257"/>
      <c r="AE212" s="257"/>
      <c r="AF212" s="257"/>
      <c r="AG212" s="257"/>
      <c r="AH212" s="257"/>
      <c r="AI212" s="257"/>
      <c r="AJ212" s="257"/>
      <c r="AK212" s="257"/>
      <c r="AL212" s="257"/>
      <c r="AM212" s="257"/>
      <c r="AN212" s="257"/>
      <c r="AO212" s="258"/>
    </row>
    <row r="213" spans="1:41" ht="16.5">
      <c r="A213" s="255"/>
      <c r="B213" s="256"/>
      <c r="C213" s="256"/>
      <c r="D213" s="256"/>
      <c r="E213" s="256"/>
      <c r="F213" s="256"/>
      <c r="G213" s="256"/>
      <c r="H213" s="257"/>
      <c r="I213" s="257"/>
      <c r="J213" s="257"/>
      <c r="K213" s="257"/>
      <c r="L213" s="257"/>
      <c r="M213" s="257"/>
      <c r="N213" s="257"/>
      <c r="O213" s="257"/>
      <c r="P213" s="257"/>
      <c r="Q213" s="257"/>
      <c r="R213" s="257"/>
      <c r="S213" s="257"/>
      <c r="T213" s="257"/>
      <c r="U213" s="257"/>
      <c r="V213" s="257"/>
      <c r="W213" s="257"/>
      <c r="X213" s="257"/>
      <c r="Y213" s="257"/>
      <c r="Z213" s="257"/>
      <c r="AA213" s="257"/>
      <c r="AB213" s="257"/>
      <c r="AC213" s="257"/>
      <c r="AD213" s="257"/>
      <c r="AE213" s="257"/>
      <c r="AF213" s="257"/>
      <c r="AG213" s="257"/>
      <c r="AH213" s="257"/>
      <c r="AI213" s="257"/>
      <c r="AJ213" s="257"/>
      <c r="AK213" s="257"/>
      <c r="AL213" s="257"/>
      <c r="AM213" s="257"/>
      <c r="AN213" s="257"/>
      <c r="AO213" s="258"/>
    </row>
    <row r="214" spans="1:41" ht="16.5">
      <c r="A214" s="255"/>
      <c r="B214" s="256"/>
      <c r="C214" s="256"/>
      <c r="D214" s="256"/>
      <c r="E214" s="256"/>
      <c r="F214" s="256"/>
      <c r="G214" s="256"/>
      <c r="H214" s="257"/>
      <c r="I214" s="257"/>
      <c r="J214" s="257"/>
      <c r="K214" s="257"/>
      <c r="L214" s="257"/>
      <c r="M214" s="257"/>
      <c r="N214" s="257"/>
      <c r="O214" s="257"/>
      <c r="P214" s="257"/>
      <c r="Q214" s="257"/>
      <c r="R214" s="257"/>
      <c r="S214" s="257"/>
      <c r="T214" s="257"/>
      <c r="U214" s="257"/>
      <c r="V214" s="257"/>
      <c r="W214" s="257"/>
      <c r="X214" s="257"/>
      <c r="Y214" s="257"/>
      <c r="Z214" s="257"/>
      <c r="AA214" s="257"/>
      <c r="AB214" s="257"/>
      <c r="AC214" s="257"/>
      <c r="AD214" s="257"/>
      <c r="AE214" s="257"/>
      <c r="AF214" s="257"/>
      <c r="AG214" s="257"/>
      <c r="AH214" s="257"/>
      <c r="AI214" s="257"/>
      <c r="AJ214" s="257"/>
      <c r="AK214" s="257"/>
      <c r="AL214" s="257"/>
      <c r="AM214" s="257"/>
      <c r="AN214" s="257"/>
      <c r="AO214" s="258"/>
    </row>
    <row r="215" spans="1:41" ht="16.5">
      <c r="A215" s="255"/>
      <c r="B215" s="256"/>
      <c r="C215" s="256"/>
      <c r="D215" s="256"/>
      <c r="E215" s="256"/>
      <c r="F215" s="256"/>
      <c r="G215" s="256"/>
      <c r="H215" s="257"/>
      <c r="I215" s="257"/>
      <c r="J215" s="257"/>
      <c r="K215" s="257"/>
      <c r="L215" s="257"/>
      <c r="M215" s="257"/>
      <c r="N215" s="257"/>
      <c r="O215" s="257"/>
      <c r="P215" s="257"/>
      <c r="Q215" s="257"/>
      <c r="R215" s="257"/>
      <c r="S215" s="257"/>
      <c r="T215" s="257"/>
      <c r="U215" s="257"/>
      <c r="V215" s="257"/>
      <c r="W215" s="257"/>
      <c r="X215" s="257"/>
      <c r="Y215" s="257"/>
      <c r="Z215" s="257"/>
      <c r="AA215" s="257"/>
      <c r="AB215" s="257"/>
      <c r="AC215" s="257"/>
      <c r="AD215" s="257"/>
      <c r="AE215" s="257"/>
      <c r="AF215" s="257"/>
      <c r="AG215" s="257"/>
      <c r="AH215" s="257"/>
      <c r="AI215" s="257"/>
      <c r="AJ215" s="257"/>
      <c r="AK215" s="257"/>
      <c r="AL215" s="257"/>
      <c r="AM215" s="257"/>
      <c r="AN215" s="257"/>
      <c r="AO215" s="258"/>
    </row>
    <row r="216" spans="1:41" ht="16.5">
      <c r="A216" s="255"/>
      <c r="B216" s="256"/>
      <c r="C216" s="256"/>
      <c r="D216" s="256"/>
      <c r="E216" s="256"/>
      <c r="F216" s="256"/>
      <c r="G216" s="256"/>
      <c r="H216" s="257"/>
      <c r="I216" s="257"/>
      <c r="J216" s="257"/>
      <c r="K216" s="257"/>
      <c r="L216" s="257"/>
      <c r="M216" s="257"/>
      <c r="N216" s="257"/>
      <c r="O216" s="257"/>
      <c r="P216" s="257"/>
      <c r="Q216" s="257"/>
      <c r="R216" s="257"/>
      <c r="S216" s="257"/>
      <c r="T216" s="257"/>
      <c r="U216" s="257"/>
      <c r="V216" s="257"/>
      <c r="W216" s="257"/>
      <c r="X216" s="257"/>
      <c r="Y216" s="257"/>
      <c r="Z216" s="257"/>
      <c r="AA216" s="257"/>
      <c r="AB216" s="257"/>
      <c r="AC216" s="257"/>
      <c r="AD216" s="257"/>
      <c r="AE216" s="257"/>
      <c r="AF216" s="257"/>
      <c r="AG216" s="257"/>
      <c r="AH216" s="257"/>
      <c r="AI216" s="257"/>
      <c r="AJ216" s="257"/>
      <c r="AK216" s="257"/>
      <c r="AL216" s="257"/>
      <c r="AM216" s="257"/>
      <c r="AN216" s="257"/>
      <c r="AO216" s="258"/>
    </row>
    <row r="217" spans="1:41" ht="16.5">
      <c r="A217" s="255"/>
      <c r="B217" s="256"/>
      <c r="C217" s="256"/>
      <c r="D217" s="256"/>
      <c r="E217" s="256"/>
      <c r="F217" s="256"/>
      <c r="G217" s="256"/>
      <c r="H217" s="257"/>
      <c r="I217" s="257"/>
      <c r="J217" s="257"/>
      <c r="K217" s="257"/>
      <c r="L217" s="257"/>
      <c r="M217" s="257"/>
      <c r="N217" s="257"/>
      <c r="O217" s="257"/>
      <c r="P217" s="257"/>
      <c r="Q217" s="257"/>
      <c r="R217" s="257"/>
      <c r="S217" s="257"/>
      <c r="T217" s="257"/>
      <c r="U217" s="257"/>
      <c r="V217" s="257"/>
      <c r="W217" s="257"/>
      <c r="X217" s="257"/>
      <c r="Y217" s="257"/>
      <c r="Z217" s="257"/>
      <c r="AA217" s="257"/>
      <c r="AB217" s="257"/>
      <c r="AC217" s="257"/>
      <c r="AD217" s="257"/>
      <c r="AE217" s="257"/>
      <c r="AF217" s="257"/>
      <c r="AG217" s="257"/>
      <c r="AH217" s="257"/>
      <c r="AI217" s="257"/>
      <c r="AJ217" s="257"/>
      <c r="AK217" s="257"/>
      <c r="AL217" s="257"/>
      <c r="AM217" s="257"/>
      <c r="AN217" s="257"/>
      <c r="AO217" s="258"/>
    </row>
    <row r="218" spans="1:41" ht="16.5">
      <c r="A218" s="255"/>
      <c r="B218" s="256"/>
      <c r="C218" s="256"/>
      <c r="D218" s="256"/>
      <c r="E218" s="256"/>
      <c r="F218" s="256"/>
      <c r="G218" s="256"/>
      <c r="H218" s="257"/>
      <c r="I218" s="257"/>
      <c r="J218" s="257"/>
      <c r="K218" s="257"/>
      <c r="L218" s="257"/>
      <c r="M218" s="257"/>
      <c r="N218" s="257"/>
      <c r="O218" s="257"/>
      <c r="P218" s="257"/>
      <c r="Q218" s="257"/>
      <c r="R218" s="257"/>
      <c r="S218" s="257"/>
      <c r="T218" s="257"/>
      <c r="U218" s="257"/>
      <c r="V218" s="257"/>
      <c r="W218" s="257"/>
      <c r="X218" s="257"/>
      <c r="Y218" s="257"/>
      <c r="Z218" s="257"/>
      <c r="AA218" s="257"/>
      <c r="AB218" s="257"/>
      <c r="AC218" s="257"/>
      <c r="AD218" s="257"/>
      <c r="AE218" s="257"/>
      <c r="AF218" s="257"/>
      <c r="AG218" s="257"/>
      <c r="AH218" s="257"/>
      <c r="AI218" s="257"/>
      <c r="AJ218" s="257"/>
      <c r="AK218" s="257"/>
      <c r="AL218" s="257"/>
      <c r="AM218" s="257"/>
      <c r="AN218" s="257"/>
      <c r="AO218" s="258"/>
    </row>
    <row r="219" spans="1:41" ht="16.5">
      <c r="A219" s="259"/>
      <c r="B219" s="260"/>
      <c r="C219" s="260"/>
      <c r="D219" s="260"/>
      <c r="E219" s="260"/>
      <c r="F219" s="260"/>
      <c r="G219" s="260"/>
      <c r="H219" s="257"/>
      <c r="I219" s="257"/>
      <c r="J219" s="257"/>
      <c r="K219" s="257"/>
      <c r="L219" s="257"/>
      <c r="M219" s="257"/>
      <c r="N219" s="257"/>
      <c r="O219" s="257"/>
      <c r="P219" s="257"/>
      <c r="Q219" s="257"/>
      <c r="R219" s="257"/>
      <c r="S219" s="257"/>
      <c r="T219" s="257"/>
      <c r="U219" s="257"/>
      <c r="V219" s="257"/>
      <c r="W219" s="257"/>
      <c r="X219" s="257"/>
      <c r="Y219" s="257"/>
      <c r="Z219" s="257"/>
      <c r="AA219" s="257"/>
      <c r="AB219" s="257"/>
      <c r="AC219" s="257"/>
      <c r="AD219" s="257"/>
      <c r="AE219" s="257"/>
      <c r="AF219" s="257"/>
      <c r="AG219" s="257"/>
      <c r="AH219" s="257"/>
      <c r="AI219" s="257"/>
      <c r="AJ219" s="257"/>
      <c r="AK219" s="257"/>
      <c r="AL219" s="257"/>
      <c r="AM219" s="257"/>
      <c r="AN219" s="257"/>
      <c r="AO219" s="261"/>
    </row>
    <row r="220" spans="1:41" ht="16.5">
      <c r="A220" s="259"/>
      <c r="B220" s="260"/>
      <c r="C220" s="260"/>
      <c r="D220" s="260"/>
      <c r="E220" s="260"/>
      <c r="F220" s="260"/>
      <c r="G220" s="260"/>
      <c r="H220" s="257"/>
      <c r="I220" s="257"/>
      <c r="J220" s="257"/>
      <c r="K220" s="257"/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  <c r="AD220" s="257"/>
      <c r="AE220" s="257"/>
      <c r="AF220" s="257"/>
      <c r="AG220" s="257"/>
      <c r="AH220" s="257"/>
      <c r="AI220" s="257"/>
      <c r="AJ220" s="257"/>
      <c r="AK220" s="257"/>
      <c r="AL220" s="257"/>
      <c r="AM220" s="257"/>
      <c r="AN220" s="257"/>
      <c r="AO220" s="261"/>
    </row>
    <row r="221" spans="1:41" ht="16.5">
      <c r="A221" s="259"/>
      <c r="B221" s="260"/>
      <c r="C221" s="260"/>
      <c r="D221" s="260"/>
      <c r="E221" s="260"/>
      <c r="F221" s="260"/>
      <c r="G221" s="260"/>
      <c r="H221" s="257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  <c r="AD221" s="257"/>
      <c r="AE221" s="257"/>
      <c r="AF221" s="257"/>
      <c r="AG221" s="257"/>
      <c r="AH221" s="257"/>
      <c r="AI221" s="257"/>
      <c r="AJ221" s="257"/>
      <c r="AK221" s="257"/>
      <c r="AL221" s="257"/>
      <c r="AM221" s="257"/>
      <c r="AN221" s="257"/>
      <c r="AO221" s="261"/>
    </row>
    <row r="222" spans="1:41" ht="16.5">
      <c r="A222" s="259"/>
      <c r="B222" s="260"/>
      <c r="C222" s="260"/>
      <c r="D222" s="260"/>
      <c r="E222" s="260"/>
      <c r="F222" s="260"/>
      <c r="G222" s="260"/>
      <c r="H222" s="257"/>
      <c r="I222" s="257"/>
      <c r="J222" s="257"/>
      <c r="K222" s="257"/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  <c r="AD222" s="257"/>
      <c r="AE222" s="257"/>
      <c r="AF222" s="257"/>
      <c r="AG222" s="257"/>
      <c r="AH222" s="257"/>
      <c r="AI222" s="257"/>
      <c r="AJ222" s="257"/>
      <c r="AK222" s="257"/>
      <c r="AL222" s="257"/>
      <c r="AM222" s="257"/>
      <c r="AN222" s="257"/>
      <c r="AO222" s="261"/>
    </row>
    <row r="223" spans="1:41" ht="16.5">
      <c r="A223" s="259"/>
      <c r="B223" s="260"/>
      <c r="C223" s="260"/>
      <c r="D223" s="260"/>
      <c r="E223" s="260"/>
      <c r="F223" s="260"/>
      <c r="G223" s="260"/>
      <c r="H223" s="257"/>
      <c r="I223" s="257"/>
      <c r="J223" s="257"/>
      <c r="K223" s="257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257"/>
      <c r="X223" s="257"/>
      <c r="Y223" s="257"/>
      <c r="Z223" s="257"/>
      <c r="AA223" s="257"/>
      <c r="AB223" s="257"/>
      <c r="AC223" s="257"/>
      <c r="AD223" s="257"/>
      <c r="AE223" s="257"/>
      <c r="AF223" s="257"/>
      <c r="AG223" s="257"/>
      <c r="AH223" s="257"/>
      <c r="AI223" s="257"/>
      <c r="AJ223" s="257"/>
      <c r="AK223" s="257"/>
      <c r="AL223" s="257"/>
      <c r="AM223" s="257"/>
      <c r="AN223" s="257"/>
      <c r="AO223" s="261"/>
    </row>
    <row r="224" spans="1:41" ht="16.5">
      <c r="A224" s="259"/>
      <c r="B224" s="260"/>
      <c r="C224" s="260"/>
      <c r="D224" s="260"/>
      <c r="E224" s="260"/>
      <c r="F224" s="260"/>
      <c r="G224" s="260"/>
      <c r="H224" s="257"/>
      <c r="I224" s="257"/>
      <c r="J224" s="257"/>
      <c r="K224" s="257"/>
      <c r="L224" s="257"/>
      <c r="M224" s="257"/>
      <c r="N224" s="257"/>
      <c r="O224" s="257"/>
      <c r="P224" s="257"/>
      <c r="Q224" s="257"/>
      <c r="R224" s="257"/>
      <c r="S224" s="257"/>
      <c r="T224" s="257"/>
      <c r="U224" s="257"/>
      <c r="V224" s="257"/>
      <c r="W224" s="257"/>
      <c r="X224" s="257"/>
      <c r="Y224" s="257"/>
      <c r="Z224" s="257"/>
      <c r="AA224" s="257"/>
      <c r="AB224" s="257"/>
      <c r="AC224" s="257"/>
      <c r="AD224" s="257"/>
      <c r="AE224" s="257"/>
      <c r="AF224" s="257"/>
      <c r="AG224" s="257"/>
      <c r="AH224" s="257"/>
      <c r="AI224" s="257"/>
      <c r="AJ224" s="257"/>
      <c r="AK224" s="257"/>
      <c r="AL224" s="257"/>
      <c r="AM224" s="257"/>
      <c r="AN224" s="257"/>
      <c r="AO224" s="261"/>
    </row>
    <row r="225" spans="1:41" ht="16.5">
      <c r="A225" s="259"/>
      <c r="B225" s="260"/>
      <c r="C225" s="260"/>
      <c r="D225" s="260"/>
      <c r="E225" s="260"/>
      <c r="F225" s="260"/>
      <c r="G225" s="260"/>
      <c r="H225" s="257"/>
      <c r="I225" s="257"/>
      <c r="J225" s="257"/>
      <c r="K225" s="257"/>
      <c r="L225" s="257"/>
      <c r="M225" s="257"/>
      <c r="N225" s="257"/>
      <c r="O225" s="257"/>
      <c r="P225" s="257"/>
      <c r="Q225" s="257"/>
      <c r="R225" s="257"/>
      <c r="S225" s="257"/>
      <c r="T225" s="257"/>
      <c r="U225" s="257"/>
      <c r="V225" s="257"/>
      <c r="W225" s="257"/>
      <c r="X225" s="257"/>
      <c r="Y225" s="257"/>
      <c r="Z225" s="257"/>
      <c r="AA225" s="257"/>
      <c r="AB225" s="257"/>
      <c r="AC225" s="257"/>
      <c r="AD225" s="257"/>
      <c r="AE225" s="257"/>
      <c r="AF225" s="257"/>
      <c r="AG225" s="257"/>
      <c r="AH225" s="257"/>
      <c r="AI225" s="257"/>
      <c r="AJ225" s="257"/>
      <c r="AK225" s="257"/>
      <c r="AL225" s="257"/>
      <c r="AM225" s="257"/>
      <c r="AN225" s="257"/>
      <c r="AO225" s="261"/>
    </row>
    <row r="226" spans="1:41" ht="16.5">
      <c r="A226" s="259"/>
      <c r="B226" s="260"/>
      <c r="C226" s="260"/>
      <c r="D226" s="260"/>
      <c r="E226" s="260"/>
      <c r="F226" s="260"/>
      <c r="G226" s="260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  <c r="W226" s="257"/>
      <c r="X226" s="257"/>
      <c r="Y226" s="257"/>
      <c r="Z226" s="257"/>
      <c r="AA226" s="257"/>
      <c r="AB226" s="257"/>
      <c r="AC226" s="257"/>
      <c r="AD226" s="257"/>
      <c r="AE226" s="257"/>
      <c r="AF226" s="257"/>
      <c r="AG226" s="257"/>
      <c r="AH226" s="257"/>
      <c r="AI226" s="257"/>
      <c r="AJ226" s="257"/>
      <c r="AK226" s="257"/>
      <c r="AL226" s="257"/>
      <c r="AM226" s="257"/>
      <c r="AN226" s="257"/>
      <c r="AO226" s="261"/>
    </row>
    <row r="227" spans="1:41" ht="16.5">
      <c r="A227" s="259"/>
      <c r="B227" s="260"/>
      <c r="C227" s="260"/>
      <c r="D227" s="260"/>
      <c r="E227" s="260"/>
      <c r="F227" s="260"/>
      <c r="G227" s="260"/>
      <c r="H227" s="257"/>
      <c r="I227" s="257"/>
      <c r="J227" s="257"/>
      <c r="K227" s="257"/>
      <c r="L227" s="257"/>
      <c r="M227" s="257"/>
      <c r="N227" s="257"/>
      <c r="O227" s="257"/>
      <c r="P227" s="257"/>
      <c r="Q227" s="257"/>
      <c r="R227" s="257"/>
      <c r="S227" s="257"/>
      <c r="T227" s="257"/>
      <c r="U227" s="257"/>
      <c r="V227" s="257"/>
      <c r="W227" s="257"/>
      <c r="X227" s="257"/>
      <c r="Y227" s="257"/>
      <c r="Z227" s="257"/>
      <c r="AA227" s="257"/>
      <c r="AB227" s="257"/>
      <c r="AC227" s="257"/>
      <c r="AD227" s="257"/>
      <c r="AE227" s="257"/>
      <c r="AF227" s="257"/>
      <c r="AG227" s="257"/>
      <c r="AH227" s="257"/>
      <c r="AI227" s="257"/>
      <c r="AJ227" s="257"/>
      <c r="AK227" s="257"/>
      <c r="AL227" s="257"/>
      <c r="AM227" s="257"/>
      <c r="AN227" s="257"/>
      <c r="AO227" s="261"/>
    </row>
    <row r="228" spans="1:41" ht="16.5">
      <c r="A228" s="259"/>
      <c r="B228" s="260"/>
      <c r="C228" s="260"/>
      <c r="D228" s="260"/>
      <c r="E228" s="260"/>
      <c r="F228" s="260"/>
      <c r="G228" s="260"/>
      <c r="H228" s="257"/>
      <c r="I228" s="257"/>
      <c r="J228" s="257"/>
      <c r="K228" s="257"/>
      <c r="L228" s="257"/>
      <c r="M228" s="257"/>
      <c r="N228" s="257"/>
      <c r="O228" s="257"/>
      <c r="P228" s="257"/>
      <c r="Q228" s="257"/>
      <c r="R228" s="257"/>
      <c r="S228" s="257"/>
      <c r="T228" s="257"/>
      <c r="U228" s="257"/>
      <c r="V228" s="257"/>
      <c r="W228" s="257"/>
      <c r="X228" s="257"/>
      <c r="Y228" s="257"/>
      <c r="Z228" s="257"/>
      <c r="AA228" s="257"/>
      <c r="AB228" s="257"/>
      <c r="AC228" s="257"/>
      <c r="AD228" s="257"/>
      <c r="AE228" s="257"/>
      <c r="AF228" s="257"/>
      <c r="AG228" s="257"/>
      <c r="AH228" s="257"/>
      <c r="AI228" s="257"/>
      <c r="AJ228" s="257"/>
      <c r="AK228" s="257"/>
      <c r="AL228" s="257"/>
      <c r="AM228" s="257"/>
      <c r="AN228" s="257"/>
      <c r="AO228" s="261"/>
    </row>
    <row r="229" spans="1:41" ht="16.5">
      <c r="A229" s="259"/>
      <c r="B229" s="260"/>
      <c r="C229" s="260"/>
      <c r="D229" s="260"/>
      <c r="E229" s="260"/>
      <c r="F229" s="260"/>
      <c r="G229" s="260"/>
      <c r="H229" s="257"/>
      <c r="I229" s="257"/>
      <c r="J229" s="257"/>
      <c r="K229" s="257"/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  <c r="AA229" s="257"/>
      <c r="AB229" s="257"/>
      <c r="AC229" s="257"/>
      <c r="AD229" s="257"/>
      <c r="AE229" s="257"/>
      <c r="AF229" s="257"/>
      <c r="AG229" s="257"/>
      <c r="AH229" s="257"/>
      <c r="AI229" s="257"/>
      <c r="AJ229" s="257"/>
      <c r="AK229" s="257"/>
      <c r="AL229" s="257"/>
      <c r="AM229" s="257"/>
      <c r="AN229" s="257"/>
      <c r="AO229" s="261"/>
    </row>
    <row r="230" spans="1:41" ht="17.25" thickBot="1">
      <c r="A230" s="263"/>
      <c r="B230" s="264"/>
      <c r="C230" s="264"/>
      <c r="D230" s="264"/>
      <c r="E230" s="264"/>
      <c r="F230" s="264"/>
      <c r="G230" s="264"/>
      <c r="H230" s="262"/>
      <c r="I230" s="262"/>
      <c r="J230" s="262"/>
      <c r="K230" s="262"/>
      <c r="L230" s="262"/>
      <c r="M230" s="262"/>
      <c r="N230" s="262"/>
      <c r="O230" s="262"/>
      <c r="P230" s="262"/>
      <c r="Q230" s="262"/>
      <c r="R230" s="262"/>
      <c r="S230" s="262"/>
      <c r="T230" s="262"/>
      <c r="U230" s="262"/>
      <c r="V230" s="262"/>
      <c r="W230" s="262"/>
      <c r="X230" s="262"/>
      <c r="Y230" s="262"/>
      <c r="Z230" s="262"/>
      <c r="AA230" s="262"/>
      <c r="AB230" s="262"/>
      <c r="AC230" s="262"/>
      <c r="AD230" s="262"/>
      <c r="AE230" s="262"/>
      <c r="AF230" s="262"/>
      <c r="AG230" s="262"/>
      <c r="AH230" s="262"/>
      <c r="AI230" s="262"/>
      <c r="AJ230" s="262"/>
      <c r="AK230" s="262"/>
      <c r="AL230" s="262"/>
      <c r="AM230" s="262"/>
      <c r="AN230" s="262"/>
      <c r="AO230" s="265"/>
    </row>
  </sheetData>
  <mergeCells count="11">
    <mergeCell ref="A24:AO24"/>
    <mergeCell ref="A1:AO1"/>
    <mergeCell ref="A2:AO2"/>
    <mergeCell ref="A47:AO47"/>
    <mergeCell ref="A70:AO70"/>
    <mergeCell ref="A162:AO162"/>
    <mergeCell ref="A185:AO185"/>
    <mergeCell ref="A208:AO208"/>
    <mergeCell ref="A93:AO93"/>
    <mergeCell ref="A116:AO116"/>
    <mergeCell ref="A139:AO139"/>
  </mergeCells>
  <phoneticPr fontId="2" type="noConversion"/>
  <printOptions horizontalCentered="1"/>
  <pageMargins left="0.39370078740157483" right="0.39370078740157483" top="0.78740157480314965" bottom="0.39370078740157483" header="0.19685039370078741" footer="0.19685039370078741"/>
  <pageSetup paperSize="9" scale="95" orientation="portrait" r:id="rId1"/>
  <rowBreaks count="4" manualBreakCount="4">
    <brk id="46" max="40" man="1"/>
    <brk id="92" max="40" man="1"/>
    <brk id="138" max="40" man="1"/>
    <brk id="184" max="4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0"/>
  <sheetViews>
    <sheetView view="pageBreakPreview" topLeftCell="A7" zoomScaleSheetLayoutView="100" workbookViewId="0">
      <selection activeCell="BJ47" sqref="BJ47"/>
    </sheetView>
  </sheetViews>
  <sheetFormatPr defaultColWidth="3.83203125" defaultRowHeight="20.100000000000001" customHeight="1"/>
  <cols>
    <col min="1" max="6" width="3.83203125" style="266"/>
    <col min="7" max="8" width="3.83203125" style="304"/>
    <col min="9" max="9" width="3.83203125" style="266"/>
    <col min="10" max="10" width="3.83203125" style="304"/>
    <col min="11" max="16384" width="3.83203125" style="266"/>
  </cols>
  <sheetData>
    <row r="1" spans="1:43" ht="21.95" customHeight="1">
      <c r="A1" s="463" t="s">
        <v>145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</row>
    <row r="2" spans="1:43" ht="21.95" customHeight="1">
      <c r="A2" s="463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3"/>
      <c r="AC2" s="463"/>
    </row>
    <row r="3" spans="1:43" s="268" customFormat="1" ht="24.9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</row>
    <row r="4" spans="1:43" s="274" customFormat="1" ht="24.95" customHeight="1">
      <c r="A4" s="269"/>
      <c r="B4" s="270" t="s">
        <v>146</v>
      </c>
      <c r="C4" s="469" t="s">
        <v>147</v>
      </c>
      <c r="D4" s="469"/>
      <c r="E4" s="469"/>
      <c r="F4" s="469"/>
      <c r="G4" s="271" t="s">
        <v>156</v>
      </c>
      <c r="H4" s="272" t="str">
        <f>갑지.표지!C34</f>
        <v>상화북로(월촌고가교~제림아파트) 등 10개소 노면표시 도색공사</v>
      </c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3"/>
      <c r="AE4" s="273"/>
    </row>
    <row r="5" spans="1:43" s="274" customFormat="1" ht="15" customHeight="1">
      <c r="A5" s="269"/>
      <c r="B5" s="270"/>
      <c r="C5" s="275"/>
      <c r="D5" s="275"/>
      <c r="E5" s="275"/>
      <c r="F5" s="275"/>
      <c r="G5" s="271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3"/>
      <c r="AE5" s="273"/>
    </row>
    <row r="6" spans="1:43" s="274" customFormat="1" ht="24.95" customHeight="1">
      <c r="A6" s="269"/>
      <c r="B6" s="270" t="s">
        <v>148</v>
      </c>
      <c r="C6" s="469" t="s">
        <v>149</v>
      </c>
      <c r="D6" s="469"/>
      <c r="E6" s="469"/>
      <c r="F6" s="469"/>
      <c r="G6" s="271" t="s">
        <v>156</v>
      </c>
      <c r="H6" s="272" t="s">
        <v>264</v>
      </c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3"/>
      <c r="AE6" s="273"/>
    </row>
    <row r="7" spans="1:43" s="274" customFormat="1" ht="15" customHeight="1">
      <c r="A7" s="269"/>
      <c r="B7" s="270"/>
      <c r="C7" s="275"/>
      <c r="D7" s="275"/>
      <c r="E7" s="275"/>
      <c r="F7" s="275"/>
      <c r="G7" s="271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3"/>
      <c r="AE7" s="273"/>
    </row>
    <row r="8" spans="1:43" s="274" customFormat="1" ht="24.95" customHeight="1">
      <c r="A8" s="269"/>
      <c r="B8" s="270" t="s">
        <v>150</v>
      </c>
      <c r="C8" s="469" t="s">
        <v>151</v>
      </c>
      <c r="D8" s="469"/>
      <c r="E8" s="469"/>
      <c r="F8" s="469"/>
      <c r="G8" s="271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</row>
    <row r="9" spans="1:43" s="268" customFormat="1" ht="20.100000000000001" customHeight="1">
      <c r="A9" s="276"/>
      <c r="B9" s="277"/>
      <c r="C9" s="389" t="s">
        <v>243</v>
      </c>
      <c r="D9" s="390" t="s">
        <v>244</v>
      </c>
      <c r="E9" s="279"/>
      <c r="F9" s="279"/>
      <c r="G9" s="280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  <c r="AD9" s="276"/>
      <c r="AE9" s="276"/>
      <c r="AF9" s="276"/>
    </row>
    <row r="10" spans="1:43" s="268" customFormat="1" ht="20.100000000000001" customHeight="1">
      <c r="A10" s="276"/>
      <c r="B10" s="277"/>
      <c r="C10" s="391"/>
      <c r="D10" s="390"/>
      <c r="E10" s="279"/>
      <c r="F10" s="279"/>
      <c r="G10" s="280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</row>
    <row r="11" spans="1:43" s="268" customFormat="1" ht="15" customHeight="1">
      <c r="A11" s="276"/>
      <c r="B11" s="276"/>
      <c r="C11" s="276"/>
      <c r="D11" s="276"/>
      <c r="E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</row>
    <row r="12" spans="1:43" s="274" customFormat="1" ht="24.95" customHeight="1">
      <c r="A12" s="269"/>
      <c r="B12" s="270" t="s">
        <v>152</v>
      </c>
      <c r="C12" s="469" t="s">
        <v>153</v>
      </c>
      <c r="D12" s="469"/>
      <c r="E12" s="469"/>
      <c r="F12" s="4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AN12" s="281"/>
      <c r="AO12" s="281"/>
      <c r="AP12" s="281"/>
      <c r="AQ12" s="281"/>
    </row>
    <row r="13" spans="1:43" s="268" customFormat="1" ht="20.100000000000001" customHeight="1">
      <c r="A13" s="276"/>
      <c r="B13" s="276"/>
      <c r="C13" s="389" t="s">
        <v>243</v>
      </c>
      <c r="D13" s="392" t="s">
        <v>282</v>
      </c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166"/>
      <c r="AC13" s="166"/>
      <c r="AD13" s="166"/>
      <c r="AE13" s="166"/>
      <c r="AF13" s="166"/>
      <c r="AG13" s="388"/>
      <c r="AH13" s="166"/>
      <c r="AI13" s="388"/>
      <c r="AJ13" s="388"/>
      <c r="AK13" s="388"/>
      <c r="AL13" s="388"/>
      <c r="AM13" s="282"/>
      <c r="AN13" s="282"/>
      <c r="AO13" s="282"/>
    </row>
    <row r="14" spans="1:43" s="268" customFormat="1" ht="20.100000000000001" customHeight="1">
      <c r="A14" s="276"/>
      <c r="B14" s="276"/>
      <c r="C14" s="389"/>
      <c r="D14" s="392" t="s">
        <v>274</v>
      </c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  <c r="AA14" s="392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282"/>
      <c r="AN14" s="282"/>
      <c r="AO14" s="282"/>
    </row>
    <row r="15" spans="1:43" s="268" customFormat="1" ht="20.100000000000001" customHeight="1">
      <c r="A15" s="276"/>
      <c r="B15" s="276"/>
      <c r="C15" s="389"/>
      <c r="D15" s="392" t="s">
        <v>275</v>
      </c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  <c r="AB15" s="166"/>
      <c r="AC15" s="166"/>
      <c r="AD15" s="166"/>
      <c r="AE15" s="166"/>
      <c r="AF15" s="166"/>
      <c r="AG15" s="388"/>
      <c r="AL15" s="282"/>
      <c r="AM15" s="282"/>
      <c r="AN15" s="282"/>
      <c r="AO15" s="282"/>
    </row>
    <row r="16" spans="1:43" s="268" customFormat="1" ht="20.100000000000001" customHeight="1">
      <c r="A16" s="276"/>
      <c r="B16" s="276"/>
      <c r="C16" s="389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  <c r="Y16" s="392"/>
      <c r="Z16" s="392"/>
      <c r="AA16" s="392"/>
      <c r="AB16" s="166"/>
      <c r="AC16" s="166"/>
      <c r="AD16" s="166"/>
      <c r="AE16" s="166"/>
      <c r="AF16" s="166"/>
      <c r="AG16" s="388"/>
      <c r="AH16" s="166"/>
      <c r="AI16" s="388"/>
      <c r="AJ16" s="388"/>
      <c r="AK16" s="388"/>
      <c r="AL16" s="388"/>
      <c r="AM16" s="282"/>
      <c r="AN16" s="282"/>
      <c r="AO16" s="282"/>
    </row>
    <row r="17" spans="1:43" s="268" customFormat="1" ht="20.100000000000001" customHeight="1">
      <c r="A17" s="276"/>
      <c r="B17" s="270" t="s">
        <v>154</v>
      </c>
      <c r="C17" s="469" t="s">
        <v>155</v>
      </c>
      <c r="D17" s="469"/>
      <c r="E17" s="469"/>
      <c r="F17" s="469"/>
      <c r="G17" s="271"/>
      <c r="H17" s="273"/>
      <c r="I17" s="273"/>
      <c r="J17" s="273"/>
      <c r="K17" s="273"/>
      <c r="L17" s="273"/>
      <c r="M17" s="273"/>
      <c r="N17" s="273"/>
      <c r="O17" s="273"/>
      <c r="P17" s="392"/>
      <c r="Q17" s="392"/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282"/>
      <c r="AN17" s="282"/>
      <c r="AO17" s="282"/>
    </row>
    <row r="18" spans="1:43" s="268" customFormat="1" ht="20.100000000000001" customHeight="1">
      <c r="A18" s="276"/>
      <c r="B18" s="277"/>
      <c r="C18" s="276" t="s">
        <v>157</v>
      </c>
      <c r="D18" s="278" t="s">
        <v>281</v>
      </c>
      <c r="E18" s="279"/>
      <c r="F18" s="279"/>
      <c r="G18" s="280"/>
      <c r="H18" s="283"/>
      <c r="I18" s="283"/>
      <c r="J18" s="283"/>
      <c r="K18" s="283"/>
      <c r="L18" s="283"/>
      <c r="M18" s="283"/>
      <c r="N18" s="283"/>
      <c r="O18" s="283"/>
      <c r="P18" s="392"/>
      <c r="Q18" s="392"/>
      <c r="R18" s="392"/>
      <c r="S18" s="392"/>
      <c r="T18" s="392"/>
      <c r="U18" s="392"/>
      <c r="V18" s="392"/>
      <c r="W18" s="392"/>
      <c r="X18" s="392"/>
      <c r="Y18" s="392"/>
      <c r="Z18" s="392"/>
      <c r="AA18" s="392"/>
      <c r="AB18" s="166"/>
      <c r="AC18" s="166"/>
      <c r="AD18" s="166"/>
      <c r="AE18" s="166"/>
      <c r="AF18" s="166"/>
      <c r="AG18" s="388"/>
      <c r="AH18" s="166"/>
      <c r="AI18" s="166"/>
      <c r="AL18" s="282"/>
      <c r="AM18" s="282"/>
      <c r="AN18" s="282"/>
      <c r="AO18" s="282"/>
    </row>
    <row r="19" spans="1:43" s="268" customFormat="1" ht="24.95" customHeight="1">
      <c r="A19" s="276"/>
      <c r="B19" s="276"/>
      <c r="C19" s="389"/>
      <c r="D19" s="389" t="s">
        <v>261</v>
      </c>
      <c r="E19" s="470" t="s">
        <v>262</v>
      </c>
      <c r="F19" s="470"/>
      <c r="G19" s="470"/>
      <c r="H19" s="470"/>
      <c r="I19" s="470"/>
      <c r="J19" s="470"/>
      <c r="K19" s="470"/>
      <c r="L19" s="470"/>
      <c r="M19" s="389"/>
      <c r="N19" s="389"/>
      <c r="O19" s="389"/>
      <c r="P19" s="389"/>
      <c r="Q19" s="389"/>
      <c r="R19" s="389"/>
      <c r="S19" s="389"/>
      <c r="T19" s="389"/>
      <c r="U19" s="389"/>
      <c r="V19" s="393"/>
      <c r="W19" s="393"/>
      <c r="X19" s="393"/>
      <c r="Y19" s="393"/>
      <c r="Z19" s="393"/>
      <c r="AA19" s="393"/>
      <c r="AL19" s="282"/>
      <c r="AM19" s="282"/>
      <c r="AN19" s="282"/>
      <c r="AO19" s="282"/>
    </row>
    <row r="20" spans="1:43" s="268" customFormat="1" ht="24.95" customHeight="1">
      <c r="A20" s="276"/>
      <c r="B20" s="276"/>
      <c r="C20" s="276"/>
      <c r="D20" s="276"/>
      <c r="E20" s="435" t="s">
        <v>263</v>
      </c>
      <c r="F20" s="435"/>
      <c r="G20" s="435"/>
      <c r="H20" s="435"/>
      <c r="I20" s="435"/>
      <c r="J20" s="435"/>
      <c r="K20" s="278"/>
      <c r="L20" s="278"/>
      <c r="M20" s="276"/>
      <c r="N20" s="276"/>
      <c r="O20" s="276"/>
      <c r="P20" s="276"/>
      <c r="Q20" s="276"/>
      <c r="R20" s="276"/>
      <c r="S20" s="276"/>
      <c r="T20" s="276"/>
      <c r="U20" s="276"/>
      <c r="AL20" s="282"/>
      <c r="AM20" s="282"/>
      <c r="AN20" s="282"/>
      <c r="AO20" s="282"/>
    </row>
    <row r="21" spans="1:43" s="274" customFormat="1" ht="24.95" customHeight="1">
      <c r="A21" s="269"/>
      <c r="B21" s="270"/>
      <c r="C21" s="269"/>
      <c r="D21" s="269"/>
      <c r="E21" s="435" t="s">
        <v>278</v>
      </c>
      <c r="F21" s="435"/>
      <c r="G21" s="435"/>
      <c r="H21" s="435"/>
      <c r="I21" s="435"/>
      <c r="J21" s="435"/>
      <c r="K21" s="398"/>
      <c r="L21" s="398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81"/>
      <c r="AQ21" s="281"/>
    </row>
    <row r="22" spans="1:43" s="268" customFormat="1" ht="24.95" customHeight="1">
      <c r="A22" s="276"/>
      <c r="B22" s="277"/>
      <c r="C22" s="276"/>
      <c r="D22" s="278"/>
      <c r="E22" s="279"/>
      <c r="F22" s="279"/>
      <c r="G22" s="280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82"/>
      <c r="AQ22" s="282"/>
    </row>
    <row r="23" spans="1:43" s="268" customFormat="1" ht="15" customHeight="1">
      <c r="A23" s="276"/>
      <c r="B23" s="277"/>
      <c r="C23" s="279"/>
      <c r="D23" s="279"/>
      <c r="E23" s="279"/>
      <c r="F23" s="279"/>
      <c r="G23" s="280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82"/>
      <c r="AQ23" s="282"/>
    </row>
    <row r="24" spans="1:43" s="274" customFormat="1" ht="24.95" customHeight="1" thickBot="1">
      <c r="A24" s="269"/>
      <c r="B24" s="270" t="s">
        <v>161</v>
      </c>
      <c r="C24" s="468" t="s">
        <v>162</v>
      </c>
      <c r="D24" s="468"/>
      <c r="E24" s="468"/>
      <c r="F24" s="468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81"/>
      <c r="AO24" s="281"/>
    </row>
    <row r="25" spans="1:43" s="268" customFormat="1" ht="24.95" customHeight="1">
      <c r="A25" s="273"/>
      <c r="B25" s="449" t="s">
        <v>144</v>
      </c>
      <c r="C25" s="450"/>
      <c r="D25" s="450"/>
      <c r="E25" s="450"/>
      <c r="F25" s="450"/>
      <c r="G25" s="465" t="s">
        <v>137</v>
      </c>
      <c r="H25" s="465"/>
      <c r="I25" s="465"/>
      <c r="J25" s="465"/>
      <c r="K25" s="465"/>
      <c r="L25" s="465"/>
      <c r="M25" s="465"/>
      <c r="N25" s="465"/>
      <c r="O25" s="465"/>
      <c r="P25" s="465"/>
      <c r="Q25" s="465"/>
      <c r="R25" s="465"/>
      <c r="S25" s="465"/>
      <c r="T25" s="465"/>
      <c r="U25" s="465"/>
      <c r="V25" s="465"/>
      <c r="W25" s="465"/>
      <c r="X25" s="465"/>
      <c r="Y25" s="465"/>
      <c r="Z25" s="465"/>
      <c r="AA25" s="465" t="s">
        <v>20</v>
      </c>
      <c r="AB25" s="465"/>
      <c r="AC25" s="466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82"/>
      <c r="AO25" s="282"/>
    </row>
    <row r="26" spans="1:43" s="268" customFormat="1" ht="24.95" customHeight="1">
      <c r="A26" s="273"/>
      <c r="B26" s="451"/>
      <c r="C26" s="452"/>
      <c r="D26" s="452"/>
      <c r="E26" s="452"/>
      <c r="F26" s="452"/>
      <c r="G26" s="464" t="s">
        <v>260</v>
      </c>
      <c r="H26" s="464"/>
      <c r="I26" s="464"/>
      <c r="J26" s="464"/>
      <c r="K26" s="464" t="s">
        <v>242</v>
      </c>
      <c r="L26" s="464"/>
      <c r="M26" s="464"/>
      <c r="N26" s="464"/>
      <c r="O26" s="464" t="s">
        <v>259</v>
      </c>
      <c r="P26" s="464"/>
      <c r="Q26" s="464"/>
      <c r="R26" s="464"/>
      <c r="S26" s="464" t="s">
        <v>258</v>
      </c>
      <c r="T26" s="464"/>
      <c r="U26" s="464"/>
      <c r="V26" s="464"/>
      <c r="W26" s="464" t="s">
        <v>279</v>
      </c>
      <c r="X26" s="464"/>
      <c r="Y26" s="464"/>
      <c r="Z26" s="464"/>
      <c r="AA26" s="464"/>
      <c r="AB26" s="464"/>
      <c r="AC26" s="467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</row>
    <row r="27" spans="1:43" s="268" customFormat="1" ht="20.100000000000001" customHeight="1" thickBot="1">
      <c r="A27" s="273"/>
      <c r="B27" s="436" t="s">
        <v>160</v>
      </c>
      <c r="C27" s="437"/>
      <c r="D27" s="437"/>
      <c r="E27" s="437"/>
      <c r="F27" s="437"/>
      <c r="G27" s="284"/>
      <c r="H27" s="285"/>
      <c r="I27" s="285"/>
      <c r="J27" s="286"/>
      <c r="K27" s="287"/>
      <c r="L27" s="288"/>
      <c r="M27" s="288"/>
      <c r="N27" s="289"/>
      <c r="O27" s="287"/>
      <c r="P27" s="288"/>
      <c r="Q27" s="288"/>
      <c r="R27" s="289"/>
      <c r="S27" s="287"/>
      <c r="T27" s="288"/>
      <c r="U27" s="288"/>
      <c r="V27" s="289"/>
      <c r="W27" s="287"/>
      <c r="X27" s="288"/>
      <c r="Y27" s="288"/>
      <c r="Z27" s="289"/>
      <c r="AA27" s="437"/>
      <c r="AB27" s="437"/>
      <c r="AC27" s="444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</row>
    <row r="28" spans="1:43" s="268" customFormat="1" ht="20.100000000000001" customHeight="1" thickTop="1">
      <c r="A28" s="273"/>
      <c r="B28" s="436"/>
      <c r="C28" s="437"/>
      <c r="D28" s="437"/>
      <c r="E28" s="437"/>
      <c r="F28" s="437"/>
      <c r="G28" s="290"/>
      <c r="H28" s="291"/>
      <c r="I28" s="291"/>
      <c r="J28" s="292"/>
      <c r="K28" s="290"/>
      <c r="L28" s="291"/>
      <c r="M28" s="291"/>
      <c r="N28" s="292"/>
      <c r="O28" s="290"/>
      <c r="P28" s="291"/>
      <c r="Q28" s="291"/>
      <c r="R28" s="292"/>
      <c r="S28" s="290"/>
      <c r="T28" s="291"/>
      <c r="U28" s="291"/>
      <c r="V28" s="292"/>
      <c r="W28" s="290"/>
      <c r="X28" s="291"/>
      <c r="Y28" s="291"/>
      <c r="Z28" s="292"/>
      <c r="AA28" s="437"/>
      <c r="AB28" s="437"/>
      <c r="AC28" s="444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</row>
    <row r="29" spans="1:43" s="268" customFormat="1" ht="20.100000000000001" customHeight="1" thickBot="1">
      <c r="A29" s="273"/>
      <c r="B29" s="436" t="s">
        <v>158</v>
      </c>
      <c r="C29" s="437"/>
      <c r="D29" s="437"/>
      <c r="E29" s="437"/>
      <c r="F29" s="437"/>
      <c r="G29" s="287"/>
      <c r="H29" s="288"/>
      <c r="I29" s="288"/>
      <c r="J29" s="289"/>
      <c r="K29" s="284"/>
      <c r="L29" s="285"/>
      <c r="M29" s="285"/>
      <c r="N29" s="286"/>
      <c r="O29" s="284"/>
      <c r="P29" s="285"/>
      <c r="Q29" s="285"/>
      <c r="R29" s="286"/>
      <c r="S29" s="284"/>
      <c r="T29" s="285"/>
      <c r="U29" s="285"/>
      <c r="V29" s="286"/>
      <c r="W29" s="287"/>
      <c r="X29" s="288"/>
      <c r="Y29" s="288"/>
      <c r="Z29" s="289"/>
      <c r="AA29" s="437"/>
      <c r="AB29" s="437"/>
      <c r="AC29" s="444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</row>
    <row r="30" spans="1:43" s="268" customFormat="1" ht="20.100000000000001" customHeight="1" thickTop="1">
      <c r="A30" s="273"/>
      <c r="B30" s="436"/>
      <c r="C30" s="437"/>
      <c r="D30" s="437"/>
      <c r="E30" s="437"/>
      <c r="F30" s="437"/>
      <c r="G30" s="290"/>
      <c r="H30" s="291"/>
      <c r="I30" s="291"/>
      <c r="J30" s="292"/>
      <c r="K30" s="290"/>
      <c r="L30" s="291"/>
      <c r="M30" s="291"/>
      <c r="N30" s="292"/>
      <c r="O30" s="290"/>
      <c r="P30" s="291"/>
      <c r="Q30" s="291"/>
      <c r="R30" s="292"/>
      <c r="S30" s="290"/>
      <c r="T30" s="291"/>
      <c r="U30" s="291"/>
      <c r="V30" s="292"/>
      <c r="W30" s="290"/>
      <c r="X30" s="291"/>
      <c r="Y30" s="291"/>
      <c r="Z30" s="292"/>
      <c r="AA30" s="437"/>
      <c r="AB30" s="437"/>
      <c r="AC30" s="444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</row>
    <row r="31" spans="1:43" s="268" customFormat="1" ht="20.100000000000001" customHeight="1" thickBot="1">
      <c r="A31" s="273"/>
      <c r="B31" s="453" t="s">
        <v>159</v>
      </c>
      <c r="C31" s="454"/>
      <c r="D31" s="454"/>
      <c r="E31" s="454"/>
      <c r="F31" s="455"/>
      <c r="G31" s="287"/>
      <c r="H31" s="288"/>
      <c r="I31" s="288"/>
      <c r="J31" s="289"/>
      <c r="K31" s="284"/>
      <c r="L31" s="285"/>
      <c r="M31" s="285"/>
      <c r="N31" s="286"/>
      <c r="O31" s="284"/>
      <c r="P31" s="285"/>
      <c r="Q31" s="285"/>
      <c r="R31" s="286"/>
      <c r="S31" s="284"/>
      <c r="T31" s="285"/>
      <c r="U31" s="285"/>
      <c r="V31" s="286"/>
      <c r="W31" s="287"/>
      <c r="X31" s="288"/>
      <c r="Y31" s="288"/>
      <c r="Z31" s="289"/>
      <c r="AA31" s="459"/>
      <c r="AB31" s="454"/>
      <c r="AC31" s="460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</row>
    <row r="32" spans="1:43" s="268" customFormat="1" ht="20.100000000000001" customHeight="1" thickTop="1">
      <c r="A32" s="273"/>
      <c r="B32" s="456"/>
      <c r="C32" s="457"/>
      <c r="D32" s="457"/>
      <c r="E32" s="457"/>
      <c r="F32" s="458"/>
      <c r="G32" s="290"/>
      <c r="H32" s="291"/>
      <c r="I32" s="291"/>
      <c r="J32" s="292"/>
      <c r="K32" s="290"/>
      <c r="L32" s="291"/>
      <c r="M32" s="291"/>
      <c r="N32" s="292"/>
      <c r="O32" s="290"/>
      <c r="P32" s="291"/>
      <c r="Q32" s="291"/>
      <c r="R32" s="292"/>
      <c r="S32" s="290"/>
      <c r="T32" s="291"/>
      <c r="U32" s="291"/>
      <c r="V32" s="292"/>
      <c r="W32" s="290"/>
      <c r="X32" s="291"/>
      <c r="Y32" s="291"/>
      <c r="Z32" s="292"/>
      <c r="AA32" s="461"/>
      <c r="AB32" s="457"/>
      <c r="AC32" s="462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</row>
    <row r="33" spans="1:39" s="268" customFormat="1" ht="20.100000000000001" customHeight="1" thickBot="1">
      <c r="A33" s="273"/>
      <c r="B33" s="438" t="s">
        <v>163</v>
      </c>
      <c r="C33" s="439"/>
      <c r="D33" s="439"/>
      <c r="E33" s="439"/>
      <c r="F33" s="440"/>
      <c r="G33" s="293"/>
      <c r="H33" s="294"/>
      <c r="I33" s="294"/>
      <c r="J33" s="295"/>
      <c r="K33" s="293"/>
      <c r="L33" s="294"/>
      <c r="M33" s="294"/>
      <c r="N33" s="295"/>
      <c r="O33" s="293"/>
      <c r="P33" s="294"/>
      <c r="Q33" s="294"/>
      <c r="R33" s="295"/>
      <c r="S33" s="293"/>
      <c r="T33" s="294"/>
      <c r="U33" s="294"/>
      <c r="V33" s="295"/>
      <c r="W33" s="296"/>
      <c r="X33" s="297"/>
      <c r="Y33" s="297"/>
      <c r="Z33" s="298"/>
      <c r="AA33" s="445"/>
      <c r="AB33" s="439"/>
      <c r="AC33" s="446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</row>
    <row r="34" spans="1:39" s="268" customFormat="1" ht="20.100000000000001" customHeight="1" thickTop="1" thickBot="1">
      <c r="A34" s="273"/>
      <c r="B34" s="441"/>
      <c r="C34" s="442"/>
      <c r="D34" s="442"/>
      <c r="E34" s="442"/>
      <c r="F34" s="443"/>
      <c r="G34" s="299"/>
      <c r="H34" s="300"/>
      <c r="I34" s="300"/>
      <c r="J34" s="301"/>
      <c r="K34" s="299"/>
      <c r="L34" s="300"/>
      <c r="M34" s="300"/>
      <c r="N34" s="301"/>
      <c r="O34" s="299"/>
      <c r="P34" s="300"/>
      <c r="Q34" s="300"/>
      <c r="R34" s="301"/>
      <c r="S34" s="299"/>
      <c r="T34" s="300"/>
      <c r="U34" s="300"/>
      <c r="V34" s="301"/>
      <c r="W34" s="299"/>
      <c r="X34" s="300"/>
      <c r="Y34" s="300"/>
      <c r="Z34" s="301"/>
      <c r="AA34" s="447"/>
      <c r="AB34" s="442"/>
      <c r="AC34" s="448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</row>
    <row r="35" spans="1:39" s="268" customFormat="1" ht="20.100000000000001" customHeight="1">
      <c r="A35" s="273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</row>
    <row r="36" spans="1:39" s="268" customFormat="1" ht="20.100000000000001" customHeight="1">
      <c r="A36" s="273"/>
      <c r="B36" s="283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</row>
    <row r="37" spans="1:39" s="268" customFormat="1" ht="20.100000000000001" customHeight="1">
      <c r="A37" s="273"/>
      <c r="B37" s="283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</row>
    <row r="38" spans="1:39" s="268" customFormat="1" ht="20.100000000000001" customHeight="1">
      <c r="A38" s="273"/>
      <c r="B38" s="283"/>
      <c r="C38" s="283"/>
      <c r="D38" s="283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</row>
    <row r="39" spans="1:39" s="268" customFormat="1" ht="20.100000000000001" customHeight="1">
      <c r="A39" s="273"/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</row>
    <row r="40" spans="1:39" ht="20.100000000000001" customHeight="1">
      <c r="A40" s="302"/>
      <c r="B40" s="302"/>
      <c r="C40" s="302"/>
      <c r="D40" s="302"/>
      <c r="E40" s="302"/>
      <c r="F40" s="302"/>
      <c r="G40" s="303"/>
      <c r="H40" s="303"/>
      <c r="I40" s="302"/>
      <c r="J40" s="303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2"/>
      <c r="AJ40" s="302"/>
      <c r="AK40" s="302"/>
      <c r="AL40" s="302"/>
      <c r="AM40" s="302"/>
    </row>
  </sheetData>
  <mergeCells count="26">
    <mergeCell ref="A1:AC2"/>
    <mergeCell ref="W26:Z26"/>
    <mergeCell ref="G25:Z25"/>
    <mergeCell ref="AA25:AC26"/>
    <mergeCell ref="G26:J26"/>
    <mergeCell ref="K26:N26"/>
    <mergeCell ref="O26:R26"/>
    <mergeCell ref="S26:V26"/>
    <mergeCell ref="C24:F24"/>
    <mergeCell ref="C6:F6"/>
    <mergeCell ref="C4:F4"/>
    <mergeCell ref="C12:F12"/>
    <mergeCell ref="C8:F8"/>
    <mergeCell ref="C17:F17"/>
    <mergeCell ref="E19:L19"/>
    <mergeCell ref="E20:J20"/>
    <mergeCell ref="E21:J21"/>
    <mergeCell ref="B29:F30"/>
    <mergeCell ref="B33:F34"/>
    <mergeCell ref="AA29:AC30"/>
    <mergeCell ref="AA33:AC34"/>
    <mergeCell ref="B25:F26"/>
    <mergeCell ref="B27:F28"/>
    <mergeCell ref="AA27:AC28"/>
    <mergeCell ref="B31:F32"/>
    <mergeCell ref="AA31:AC32"/>
  </mergeCells>
  <phoneticPr fontId="2" type="noConversion"/>
  <printOptions horizontalCentered="1"/>
  <pageMargins left="0.59055118110236227" right="0.59055118110236227" top="0.74803149606299213" bottom="0.59055118110236227" header="0.31496062992125984" footer="0.31496062992125984"/>
  <pageSetup paperSize="9" orientation="portrait" r:id="rId1"/>
  <ignoredErrors>
    <ignoredError sqref="B23:B24 B4:B15 B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5"/>
  <sheetViews>
    <sheetView view="pageBreakPreview" topLeftCell="A9" zoomScaleSheetLayoutView="100" workbookViewId="0">
      <selection activeCell="G24" sqref="G24:G34"/>
    </sheetView>
  </sheetViews>
  <sheetFormatPr defaultRowHeight="13.5"/>
  <cols>
    <col min="1" max="2" width="5.83203125" style="346" customWidth="1"/>
    <col min="3" max="3" width="2.83203125" style="346" customWidth="1"/>
    <col min="4" max="4" width="20.1640625" style="346" customWidth="1"/>
    <col min="5" max="5" width="10.83203125" style="346" customWidth="1"/>
    <col min="6" max="6" width="6.33203125" style="346" customWidth="1"/>
    <col min="7" max="7" width="15.83203125" style="346" customWidth="1"/>
    <col min="8" max="8" width="9.33203125" style="346" customWidth="1"/>
    <col min="9" max="9" width="33.83203125" style="346" customWidth="1"/>
    <col min="10" max="13" width="9.33203125" style="346"/>
    <col min="14" max="15" width="14.5" style="346" bestFit="1" customWidth="1"/>
    <col min="16" max="16384" width="9.33203125" style="346"/>
  </cols>
  <sheetData>
    <row r="1" spans="1:9" s="254" customFormat="1" ht="24.95" customHeight="1">
      <c r="A1" s="472" t="s">
        <v>177</v>
      </c>
      <c r="B1" s="472"/>
      <c r="C1" s="472"/>
      <c r="D1" s="472"/>
      <c r="E1" s="472"/>
      <c r="F1" s="472"/>
      <c r="G1" s="472"/>
      <c r="H1" s="472"/>
      <c r="I1" s="472"/>
    </row>
    <row r="2" spans="1:9" s="254" customFormat="1" ht="9.9499999999999993" customHeight="1" thickBot="1">
      <c r="A2" s="473"/>
      <c r="B2" s="473"/>
      <c r="C2" s="473"/>
      <c r="D2" s="473"/>
      <c r="E2" s="473"/>
      <c r="F2" s="473"/>
      <c r="G2" s="473"/>
      <c r="H2" s="473"/>
      <c r="I2" s="473"/>
    </row>
    <row r="3" spans="1:9" s="254" customFormat="1" ht="33.6" customHeight="1">
      <c r="A3" s="479" t="s">
        <v>168</v>
      </c>
      <c r="B3" s="480"/>
      <c r="C3" s="480"/>
      <c r="D3" s="480"/>
      <c r="E3" s="480"/>
      <c r="F3" s="305" t="s">
        <v>48</v>
      </c>
      <c r="G3" s="305" t="s">
        <v>169</v>
      </c>
      <c r="H3" s="306" t="s">
        <v>49</v>
      </c>
      <c r="I3" s="307" t="s">
        <v>170</v>
      </c>
    </row>
    <row r="4" spans="1:9" s="254" customFormat="1" ht="21.75" customHeight="1">
      <c r="A4" s="474" t="s">
        <v>167</v>
      </c>
      <c r="B4" s="477" t="s">
        <v>164</v>
      </c>
      <c r="C4" s="308"/>
      <c r="D4" s="309" t="s">
        <v>197</v>
      </c>
      <c r="E4" s="310"/>
      <c r="F4" s="311" t="s">
        <v>50</v>
      </c>
      <c r="G4" s="312">
        <f>내역서총괄표!H4</f>
        <v>0</v>
      </c>
      <c r="H4" s="313" t="s">
        <v>30</v>
      </c>
      <c r="I4" s="314" t="s">
        <v>30</v>
      </c>
    </row>
    <row r="5" spans="1:9" s="254" customFormat="1" ht="21.75" customHeight="1">
      <c r="A5" s="475"/>
      <c r="B5" s="478"/>
      <c r="C5" s="315"/>
      <c r="D5" s="316" t="s">
        <v>198</v>
      </c>
      <c r="E5" s="317"/>
      <c r="F5" s="318" t="s">
        <v>51</v>
      </c>
      <c r="G5" s="319"/>
      <c r="H5" s="320" t="s">
        <v>30</v>
      </c>
      <c r="I5" s="321" t="s">
        <v>30</v>
      </c>
    </row>
    <row r="6" spans="1:9" s="254" customFormat="1" ht="21.75" customHeight="1">
      <c r="A6" s="475"/>
      <c r="B6" s="478"/>
      <c r="C6" s="315"/>
      <c r="D6" s="316" t="s">
        <v>52</v>
      </c>
      <c r="E6" s="317"/>
      <c r="F6" s="318" t="s">
        <v>53</v>
      </c>
      <c r="G6" s="322"/>
      <c r="H6" s="320" t="s">
        <v>30</v>
      </c>
      <c r="I6" s="321" t="s">
        <v>30</v>
      </c>
    </row>
    <row r="7" spans="1:9" s="254" customFormat="1" ht="21.75" customHeight="1">
      <c r="A7" s="475"/>
      <c r="B7" s="478"/>
      <c r="C7" s="323"/>
      <c r="D7" s="324" t="s">
        <v>199</v>
      </c>
      <c r="E7" s="325"/>
      <c r="F7" s="326" t="s">
        <v>54</v>
      </c>
      <c r="G7" s="327">
        <f>TRUNC((G4+G5+G6),0)</f>
        <v>0</v>
      </c>
      <c r="H7" s="328" t="s">
        <v>30</v>
      </c>
      <c r="I7" s="329" t="s">
        <v>55</v>
      </c>
    </row>
    <row r="8" spans="1:9" s="254" customFormat="1" ht="21.75" customHeight="1">
      <c r="A8" s="475"/>
      <c r="B8" s="477" t="s">
        <v>165</v>
      </c>
      <c r="C8" s="330"/>
      <c r="D8" s="316" t="s">
        <v>200</v>
      </c>
      <c r="E8" s="317"/>
      <c r="F8" s="318" t="s">
        <v>56</v>
      </c>
      <c r="G8" s="319">
        <f>내역서총괄표!G4</f>
        <v>0</v>
      </c>
      <c r="H8" s="320" t="s">
        <v>30</v>
      </c>
      <c r="I8" s="321" t="s">
        <v>30</v>
      </c>
    </row>
    <row r="9" spans="1:9" s="254" customFormat="1" ht="21.75" customHeight="1">
      <c r="A9" s="475"/>
      <c r="B9" s="478"/>
      <c r="C9" s="315"/>
      <c r="D9" s="316" t="s">
        <v>201</v>
      </c>
      <c r="E9" s="317"/>
      <c r="F9" s="318" t="s">
        <v>57</v>
      </c>
      <c r="G9" s="322">
        <f>TRUNC((G8*H9),0)</f>
        <v>0</v>
      </c>
      <c r="H9" s="331">
        <v>0.13800000000000001</v>
      </c>
      <c r="I9" s="321" t="s">
        <v>245</v>
      </c>
    </row>
    <row r="10" spans="1:9" s="254" customFormat="1" ht="21.75" customHeight="1">
      <c r="A10" s="475"/>
      <c r="B10" s="478"/>
      <c r="C10" s="323"/>
      <c r="D10" s="324" t="s">
        <v>199</v>
      </c>
      <c r="E10" s="325"/>
      <c r="F10" s="326" t="s">
        <v>58</v>
      </c>
      <c r="G10" s="327">
        <f>TRUNC((G8+G9),0)</f>
        <v>0</v>
      </c>
      <c r="H10" s="328" t="s">
        <v>30</v>
      </c>
      <c r="I10" s="329" t="s">
        <v>59</v>
      </c>
    </row>
    <row r="11" spans="1:9" s="254" customFormat="1" ht="21.75" customHeight="1">
      <c r="A11" s="475"/>
      <c r="B11" s="477" t="s">
        <v>166</v>
      </c>
      <c r="C11" s="330"/>
      <c r="D11" s="316" t="s">
        <v>202</v>
      </c>
      <c r="E11" s="317"/>
      <c r="F11" s="318" t="s">
        <v>60</v>
      </c>
      <c r="G11" s="319">
        <f>내역서총괄표!I4</f>
        <v>0</v>
      </c>
      <c r="H11" s="320" t="s">
        <v>30</v>
      </c>
      <c r="I11" s="321" t="s">
        <v>30</v>
      </c>
    </row>
    <row r="12" spans="1:9" s="254" customFormat="1" ht="21.75" customHeight="1">
      <c r="A12" s="475"/>
      <c r="B12" s="478"/>
      <c r="C12" s="315"/>
      <c r="D12" s="316" t="s">
        <v>203</v>
      </c>
      <c r="E12" s="317"/>
      <c r="F12" s="318" t="s">
        <v>61</v>
      </c>
      <c r="G12" s="322">
        <f>TRUNC((G10*H12),0)</f>
        <v>0</v>
      </c>
      <c r="H12" s="332">
        <v>3.6999999999999998E-2</v>
      </c>
      <c r="I12" s="321" t="s">
        <v>240</v>
      </c>
    </row>
    <row r="13" spans="1:9" s="254" customFormat="1" ht="21.75" customHeight="1">
      <c r="A13" s="475"/>
      <c r="B13" s="478"/>
      <c r="C13" s="315"/>
      <c r="D13" s="316" t="s">
        <v>204</v>
      </c>
      <c r="E13" s="317"/>
      <c r="F13" s="318" t="s">
        <v>62</v>
      </c>
      <c r="G13" s="322">
        <f>TRUNC((G10*H13),0)</f>
        <v>0</v>
      </c>
      <c r="H13" s="333">
        <v>1.01E-2</v>
      </c>
      <c r="I13" s="321" t="s">
        <v>246</v>
      </c>
    </row>
    <row r="14" spans="1:9" s="254" customFormat="1" ht="21.75" customHeight="1">
      <c r="A14" s="475"/>
      <c r="B14" s="478"/>
      <c r="C14" s="315"/>
      <c r="D14" s="316" t="s">
        <v>205</v>
      </c>
      <c r="E14" s="317"/>
      <c r="F14" s="318" t="s">
        <v>63</v>
      </c>
      <c r="G14" s="399">
        <v>1391022</v>
      </c>
      <c r="H14" s="400">
        <v>3.4950000000000002E-2</v>
      </c>
      <c r="I14" s="401" t="s">
        <v>255</v>
      </c>
    </row>
    <row r="15" spans="1:9" s="254" customFormat="1" ht="21.75" customHeight="1">
      <c r="A15" s="475"/>
      <c r="B15" s="478"/>
      <c r="C15" s="315"/>
      <c r="D15" s="316" t="s">
        <v>206</v>
      </c>
      <c r="E15" s="317"/>
      <c r="F15" s="318" t="s">
        <v>64</v>
      </c>
      <c r="G15" s="399">
        <v>1791016</v>
      </c>
      <c r="H15" s="402">
        <v>4.4999999999999998E-2</v>
      </c>
      <c r="I15" s="401" t="s">
        <v>194</v>
      </c>
    </row>
    <row r="16" spans="1:9" s="254" customFormat="1" ht="21.75" customHeight="1">
      <c r="A16" s="475"/>
      <c r="B16" s="478"/>
      <c r="C16" s="315"/>
      <c r="D16" s="316" t="s">
        <v>208</v>
      </c>
      <c r="E16" s="317"/>
      <c r="F16" s="318" t="s">
        <v>65</v>
      </c>
      <c r="G16" s="399">
        <v>170678</v>
      </c>
      <c r="H16" s="403">
        <v>0.1227</v>
      </c>
      <c r="I16" s="401" t="s">
        <v>241</v>
      </c>
    </row>
    <row r="17" spans="1:9" s="254" customFormat="1" ht="21.75" customHeight="1">
      <c r="A17" s="475"/>
      <c r="B17" s="478"/>
      <c r="C17" s="315"/>
      <c r="D17" s="316" t="s">
        <v>207</v>
      </c>
      <c r="E17" s="317"/>
      <c r="F17" s="318" t="s">
        <v>66</v>
      </c>
      <c r="G17" s="399">
        <v>915408</v>
      </c>
      <c r="H17" s="404">
        <v>2.3E-2</v>
      </c>
      <c r="I17" s="401" t="s">
        <v>254</v>
      </c>
    </row>
    <row r="18" spans="1:9" s="254" customFormat="1" ht="21.75" customHeight="1">
      <c r="A18" s="475"/>
      <c r="B18" s="478"/>
      <c r="C18" s="315"/>
      <c r="D18" s="471" t="s">
        <v>222</v>
      </c>
      <c r="E18" s="471"/>
      <c r="F18" s="318" t="s">
        <v>67</v>
      </c>
      <c r="G18" s="322"/>
      <c r="H18" s="320"/>
      <c r="I18" s="321"/>
    </row>
    <row r="19" spans="1:9" s="254" customFormat="1" ht="21.75" customHeight="1">
      <c r="A19" s="475"/>
      <c r="B19" s="478"/>
      <c r="C19" s="315"/>
      <c r="D19" s="316" t="s">
        <v>209</v>
      </c>
      <c r="E19" s="317"/>
      <c r="F19" s="318" t="s">
        <v>68</v>
      </c>
      <c r="G19" s="322">
        <v>2708512</v>
      </c>
      <c r="H19" s="333">
        <v>2.93E-2</v>
      </c>
      <c r="I19" s="321" t="s">
        <v>69</v>
      </c>
    </row>
    <row r="20" spans="1:9" s="254" customFormat="1" ht="21.75" customHeight="1">
      <c r="A20" s="475"/>
      <c r="B20" s="478"/>
      <c r="C20" s="315"/>
      <c r="D20" s="316" t="s">
        <v>210</v>
      </c>
      <c r="E20" s="317"/>
      <c r="F20" s="318" t="s">
        <v>70</v>
      </c>
      <c r="G20" s="322">
        <f>TRUNC(((G7+G8+G11)*H20),0)</f>
        <v>0</v>
      </c>
      <c r="H20" s="332">
        <v>8.0000000000000002E-3</v>
      </c>
      <c r="I20" s="321" t="s">
        <v>280</v>
      </c>
    </row>
    <row r="21" spans="1:9" s="254" customFormat="1" ht="21.75" customHeight="1">
      <c r="A21" s="475"/>
      <c r="B21" s="478"/>
      <c r="C21" s="315"/>
      <c r="D21" s="316" t="s">
        <v>211</v>
      </c>
      <c r="E21" s="317"/>
      <c r="F21" s="318" t="s">
        <v>71</v>
      </c>
      <c r="G21" s="322"/>
      <c r="H21" s="320" t="s">
        <v>30</v>
      </c>
      <c r="I21" s="321"/>
    </row>
    <row r="22" spans="1:9" s="254" customFormat="1" ht="21.75" customHeight="1">
      <c r="A22" s="475"/>
      <c r="B22" s="478"/>
      <c r="C22" s="315"/>
      <c r="D22" s="471" t="s">
        <v>72</v>
      </c>
      <c r="E22" s="471"/>
      <c r="F22" s="318" t="s">
        <v>73</v>
      </c>
      <c r="G22" s="322"/>
      <c r="H22" s="320" t="s">
        <v>30</v>
      </c>
      <c r="I22" s="321"/>
    </row>
    <row r="23" spans="1:9" s="254" customFormat="1" ht="21.75" customHeight="1">
      <c r="A23" s="475"/>
      <c r="B23" s="478"/>
      <c r="C23" s="315"/>
      <c r="D23" s="316" t="s">
        <v>212</v>
      </c>
      <c r="E23" s="317"/>
      <c r="F23" s="318" t="s">
        <v>74</v>
      </c>
      <c r="G23" s="322">
        <f>TRUNC(((G7+G10)*H23),0)</f>
        <v>0</v>
      </c>
      <c r="H23" s="331">
        <v>8.3000000000000004E-2</v>
      </c>
      <c r="I23" s="321" t="s">
        <v>247</v>
      </c>
    </row>
    <row r="24" spans="1:9" s="254" customFormat="1" ht="21.75" customHeight="1">
      <c r="A24" s="476"/>
      <c r="B24" s="478"/>
      <c r="C24" s="334"/>
      <c r="D24" s="324" t="s">
        <v>199</v>
      </c>
      <c r="E24" s="325"/>
      <c r="F24" s="326" t="s">
        <v>75</v>
      </c>
      <c r="G24" s="327"/>
      <c r="H24" s="328" t="s">
        <v>30</v>
      </c>
      <c r="I24" s="329" t="s">
        <v>76</v>
      </c>
    </row>
    <row r="25" spans="1:9" s="254" customFormat="1" ht="21.75" customHeight="1">
      <c r="A25" s="335" t="s">
        <v>30</v>
      </c>
      <c r="B25" s="325" t="s">
        <v>30</v>
      </c>
      <c r="C25" s="325"/>
      <c r="D25" s="324" t="s">
        <v>213</v>
      </c>
      <c r="E25" s="325"/>
      <c r="F25" s="326" t="s">
        <v>77</v>
      </c>
      <c r="G25" s="327"/>
      <c r="H25" s="328" t="s">
        <v>30</v>
      </c>
      <c r="I25" s="329" t="s">
        <v>78</v>
      </c>
    </row>
    <row r="26" spans="1:9" s="254" customFormat="1" ht="21.75" customHeight="1">
      <c r="A26" s="335" t="s">
        <v>30</v>
      </c>
      <c r="B26" s="325" t="s">
        <v>30</v>
      </c>
      <c r="C26" s="325"/>
      <c r="D26" s="324" t="s">
        <v>214</v>
      </c>
      <c r="E26" s="325"/>
      <c r="F26" s="326" t="s">
        <v>79</v>
      </c>
      <c r="G26" s="327"/>
      <c r="H26" s="336">
        <v>0.06</v>
      </c>
      <c r="I26" s="329" t="s">
        <v>80</v>
      </c>
    </row>
    <row r="27" spans="1:9" s="254" customFormat="1" ht="21.75" customHeight="1">
      <c r="A27" s="335" t="s">
        <v>30</v>
      </c>
      <c r="B27" s="325" t="s">
        <v>30</v>
      </c>
      <c r="C27" s="325"/>
      <c r="D27" s="324" t="s">
        <v>215</v>
      </c>
      <c r="E27" s="325"/>
      <c r="F27" s="326" t="s">
        <v>81</v>
      </c>
      <c r="G27" s="327"/>
      <c r="H27" s="336">
        <v>0.15</v>
      </c>
      <c r="I27" s="329" t="s">
        <v>178</v>
      </c>
    </row>
    <row r="28" spans="1:9" s="254" customFormat="1" ht="21.75" customHeight="1">
      <c r="A28" s="335" t="s">
        <v>30</v>
      </c>
      <c r="B28" s="325" t="s">
        <v>30</v>
      </c>
      <c r="C28" s="325"/>
      <c r="D28" s="324" t="s">
        <v>216</v>
      </c>
      <c r="E28" s="325"/>
      <c r="F28" s="326" t="s">
        <v>82</v>
      </c>
      <c r="G28" s="327"/>
      <c r="H28" s="328" t="s">
        <v>30</v>
      </c>
      <c r="I28" s="329" t="s">
        <v>83</v>
      </c>
    </row>
    <row r="29" spans="1:9" s="254" customFormat="1" ht="21.75" customHeight="1">
      <c r="A29" s="335" t="s">
        <v>30</v>
      </c>
      <c r="B29" s="325" t="s">
        <v>30</v>
      </c>
      <c r="C29" s="325"/>
      <c r="D29" s="324" t="s">
        <v>217</v>
      </c>
      <c r="E29" s="325"/>
      <c r="F29" s="326" t="s">
        <v>84</v>
      </c>
      <c r="G29" s="337"/>
      <c r="H29" s="336">
        <v>0.1</v>
      </c>
      <c r="I29" s="329" t="s">
        <v>85</v>
      </c>
    </row>
    <row r="30" spans="1:9" s="254" customFormat="1" ht="21.75" customHeight="1">
      <c r="A30" s="335"/>
      <c r="B30" s="325"/>
      <c r="C30" s="325"/>
      <c r="D30" s="324" t="s">
        <v>196</v>
      </c>
      <c r="E30" s="338"/>
      <c r="F30" s="326" t="s">
        <v>171</v>
      </c>
      <c r="G30" s="327"/>
      <c r="H30" s="328"/>
      <c r="I30" s="329"/>
    </row>
    <row r="31" spans="1:9" s="254" customFormat="1" ht="21.75" customHeight="1">
      <c r="A31" s="335" t="s">
        <v>30</v>
      </c>
      <c r="B31" s="325" t="s">
        <v>30</v>
      </c>
      <c r="C31" s="325"/>
      <c r="D31" s="324" t="s">
        <v>218</v>
      </c>
      <c r="E31" s="325"/>
      <c r="F31" s="326" t="s">
        <v>172</v>
      </c>
      <c r="G31" s="327"/>
      <c r="H31" s="328" t="s">
        <v>30</v>
      </c>
      <c r="I31" s="329" t="s">
        <v>176</v>
      </c>
    </row>
    <row r="32" spans="1:9" s="254" customFormat="1" ht="21.75" customHeight="1">
      <c r="A32" s="335" t="s">
        <v>30</v>
      </c>
      <c r="B32" s="325" t="s">
        <v>30</v>
      </c>
      <c r="C32" s="325"/>
      <c r="D32" s="324" t="s">
        <v>219</v>
      </c>
      <c r="E32" s="325"/>
      <c r="F32" s="326" t="s">
        <v>173</v>
      </c>
      <c r="G32" s="327"/>
      <c r="H32" s="328" t="s">
        <v>30</v>
      </c>
      <c r="I32" s="329" t="s">
        <v>30</v>
      </c>
    </row>
    <row r="33" spans="1:15" s="254" customFormat="1" ht="21.75" customHeight="1">
      <c r="A33" s="335" t="s">
        <v>30</v>
      </c>
      <c r="B33" s="325" t="s">
        <v>30</v>
      </c>
      <c r="C33" s="325"/>
      <c r="D33" s="324" t="s">
        <v>220</v>
      </c>
      <c r="E33" s="325"/>
      <c r="F33" s="326" t="s">
        <v>174</v>
      </c>
      <c r="G33" s="327"/>
      <c r="H33" s="328" t="s">
        <v>30</v>
      </c>
      <c r="I33" s="329" t="s">
        <v>30</v>
      </c>
      <c r="N33" s="394">
        <v>89157000</v>
      </c>
      <c r="O33" s="396">
        <f>N33</f>
        <v>89157000</v>
      </c>
    </row>
    <row r="34" spans="1:15" s="254" customFormat="1" ht="21.75" customHeight="1" thickBot="1">
      <c r="A34" s="339" t="s">
        <v>30</v>
      </c>
      <c r="B34" s="340" t="s">
        <v>30</v>
      </c>
      <c r="C34" s="340"/>
      <c r="D34" s="341" t="s">
        <v>221</v>
      </c>
      <c r="E34" s="340"/>
      <c r="F34" s="342" t="s">
        <v>175</v>
      </c>
      <c r="G34" s="343"/>
      <c r="H34" s="344" t="s">
        <v>30</v>
      </c>
      <c r="I34" s="345" t="s">
        <v>223</v>
      </c>
      <c r="N34" s="394">
        <f>N33-5000000</f>
        <v>84157000</v>
      </c>
      <c r="O34" s="396">
        <f>G34</f>
        <v>0</v>
      </c>
    </row>
    <row r="35" spans="1:15">
      <c r="O35" s="395">
        <f>O33-O34</f>
        <v>89157000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9"/>
  <sheetViews>
    <sheetView view="pageBreakPreview" zoomScale="85" zoomScaleSheetLayoutView="85" workbookViewId="0">
      <selection activeCell="F24" sqref="F24"/>
    </sheetView>
  </sheetViews>
  <sheetFormatPr defaultRowHeight="13.5"/>
  <cols>
    <col min="1" max="1" width="8.83203125" style="346" customWidth="1"/>
    <col min="2" max="2" width="28.83203125" style="346" customWidth="1"/>
    <col min="3" max="3" width="15.83203125" style="346" customWidth="1"/>
    <col min="4" max="4" width="12.83203125" style="346" customWidth="1"/>
    <col min="5" max="5" width="8.83203125" style="346" customWidth="1"/>
    <col min="6" max="9" width="18.83203125" style="346" customWidth="1"/>
    <col min="10" max="10" width="13.33203125" style="346" customWidth="1"/>
    <col min="11" max="11" width="13.33203125" style="346" bestFit="1" customWidth="1"/>
    <col min="12" max="16384" width="9.33203125" style="346"/>
  </cols>
  <sheetData>
    <row r="1" spans="1:10" s="254" customFormat="1" ht="24.95" customHeight="1">
      <c r="A1" s="481" t="s">
        <v>179</v>
      </c>
      <c r="B1" s="481"/>
      <c r="C1" s="481"/>
      <c r="D1" s="481"/>
      <c r="E1" s="481"/>
      <c r="F1" s="481"/>
      <c r="G1" s="481"/>
      <c r="H1" s="481"/>
      <c r="I1" s="481"/>
      <c r="J1" s="481"/>
    </row>
    <row r="2" spans="1:10" s="254" customFormat="1" ht="9.9499999999999993" customHeight="1" thickBot="1">
      <c r="A2" s="482"/>
      <c r="B2" s="482"/>
      <c r="C2" s="482"/>
      <c r="D2" s="482"/>
      <c r="E2" s="482"/>
      <c r="F2" s="482"/>
      <c r="G2" s="482"/>
      <c r="H2" s="482"/>
      <c r="I2" s="482"/>
      <c r="J2" s="482"/>
    </row>
    <row r="3" spans="1:10" s="254" customFormat="1" ht="24" customHeight="1">
      <c r="A3" s="347" t="s">
        <v>26</v>
      </c>
      <c r="B3" s="348" t="s">
        <v>180</v>
      </c>
      <c r="C3" s="348" t="s">
        <v>181</v>
      </c>
      <c r="D3" s="348" t="s">
        <v>182</v>
      </c>
      <c r="E3" s="348" t="s">
        <v>27</v>
      </c>
      <c r="F3" s="348" t="s">
        <v>183</v>
      </c>
      <c r="G3" s="348" t="s">
        <v>28</v>
      </c>
      <c r="H3" s="348" t="s">
        <v>29</v>
      </c>
      <c r="I3" s="348" t="s">
        <v>184</v>
      </c>
      <c r="J3" s="349" t="s">
        <v>185</v>
      </c>
    </row>
    <row r="4" spans="1:10" s="254" customFormat="1" ht="24" customHeight="1">
      <c r="A4" s="350">
        <v>1</v>
      </c>
      <c r="B4" s="351" t="s">
        <v>188</v>
      </c>
      <c r="C4" s="351" t="s">
        <v>30</v>
      </c>
      <c r="D4" s="352"/>
      <c r="E4" s="353" t="s">
        <v>30</v>
      </c>
      <c r="F4" s="354">
        <f>G4+H4+I4</f>
        <v>0</v>
      </c>
      <c r="G4" s="354">
        <f>G5+G6</f>
        <v>0</v>
      </c>
      <c r="H4" s="354">
        <f>H5+H6</f>
        <v>0</v>
      </c>
      <c r="I4" s="354">
        <f>I5+I6</f>
        <v>0</v>
      </c>
      <c r="J4" s="355" t="s">
        <v>30</v>
      </c>
    </row>
    <row r="5" spans="1:10" s="254" customFormat="1" ht="24" customHeight="1">
      <c r="A5" s="350">
        <v>2</v>
      </c>
      <c r="B5" s="351" t="s">
        <v>230</v>
      </c>
      <c r="C5" s="351"/>
      <c r="D5" s="352"/>
      <c r="E5" s="353"/>
      <c r="F5" s="354">
        <f>G5+H5+I5</f>
        <v>0</v>
      </c>
      <c r="G5" s="354">
        <f>내역서!L5</f>
        <v>0</v>
      </c>
      <c r="H5" s="354">
        <f>내역서!N5</f>
        <v>0</v>
      </c>
      <c r="I5" s="354">
        <f>내역서!P5</f>
        <v>0</v>
      </c>
      <c r="J5" s="355"/>
    </row>
    <row r="6" spans="1:10" s="254" customFormat="1" ht="24" customHeight="1">
      <c r="A6" s="350">
        <v>3</v>
      </c>
      <c r="B6" s="351" t="s">
        <v>31</v>
      </c>
      <c r="C6" s="351"/>
      <c r="D6" s="352"/>
      <c r="E6" s="353"/>
      <c r="F6" s="354">
        <f>G6+H6+I6</f>
        <v>0</v>
      </c>
      <c r="G6" s="354">
        <f>내역서!L17</f>
        <v>0</v>
      </c>
      <c r="H6" s="354">
        <f>내역서!N17</f>
        <v>0</v>
      </c>
      <c r="I6" s="354">
        <f>내역서!P17</f>
        <v>0</v>
      </c>
      <c r="J6" s="355"/>
    </row>
    <row r="7" spans="1:10" s="254" customFormat="1" ht="24" customHeight="1">
      <c r="A7" s="350"/>
      <c r="B7" s="351"/>
      <c r="C7" s="351"/>
      <c r="D7" s="352"/>
      <c r="E7" s="353"/>
      <c r="F7" s="354"/>
      <c r="G7" s="354"/>
      <c r="H7" s="354"/>
      <c r="I7" s="354"/>
      <c r="J7" s="355"/>
    </row>
    <row r="8" spans="1:10" s="254" customFormat="1" ht="24" customHeight="1">
      <c r="A8" s="356" t="s">
        <v>30</v>
      </c>
      <c r="B8" s="351" t="s">
        <v>32</v>
      </c>
      <c r="C8" s="351" t="s">
        <v>30</v>
      </c>
      <c r="D8" s="357">
        <v>13.8</v>
      </c>
      <c r="E8" s="353" t="s">
        <v>33</v>
      </c>
      <c r="F8" s="354">
        <f>TRUNC((G4*D8/100),0)</f>
        <v>0</v>
      </c>
      <c r="G8" s="358"/>
      <c r="H8" s="358"/>
      <c r="I8" s="358"/>
      <c r="J8" s="355" t="s">
        <v>30</v>
      </c>
    </row>
    <row r="9" spans="1:10" s="254" customFormat="1" ht="24" customHeight="1">
      <c r="A9" s="356" t="s">
        <v>30</v>
      </c>
      <c r="B9" s="351" t="s">
        <v>34</v>
      </c>
      <c r="C9" s="351" t="s">
        <v>30</v>
      </c>
      <c r="D9" s="359">
        <v>3.7</v>
      </c>
      <c r="E9" s="353" t="s">
        <v>33</v>
      </c>
      <c r="F9" s="354">
        <f>TRUNC(((G4+F8)*D9/100),0)</f>
        <v>0</v>
      </c>
      <c r="G9" s="358"/>
      <c r="H9" s="358"/>
      <c r="I9" s="358"/>
      <c r="J9" s="355" t="s">
        <v>30</v>
      </c>
    </row>
    <row r="10" spans="1:10" s="254" customFormat="1" ht="24" customHeight="1">
      <c r="A10" s="356" t="s">
        <v>30</v>
      </c>
      <c r="B10" s="351" t="s">
        <v>35</v>
      </c>
      <c r="C10" s="351" t="s">
        <v>30</v>
      </c>
      <c r="D10" s="359">
        <v>1.01</v>
      </c>
      <c r="E10" s="353" t="s">
        <v>33</v>
      </c>
      <c r="F10" s="354">
        <f>TRUNC(((G4+F8)*D10/100),0)</f>
        <v>0</v>
      </c>
      <c r="G10" s="358"/>
      <c r="H10" s="358"/>
      <c r="I10" s="358"/>
      <c r="J10" s="355" t="s">
        <v>30</v>
      </c>
    </row>
    <row r="11" spans="1:10" s="254" customFormat="1" ht="24" customHeight="1">
      <c r="A11" s="356" t="s">
        <v>30</v>
      </c>
      <c r="B11" s="351" t="s">
        <v>36</v>
      </c>
      <c r="C11" s="351" t="s">
        <v>30</v>
      </c>
      <c r="D11" s="352">
        <v>3.4950000000000001</v>
      </c>
      <c r="E11" s="353" t="s">
        <v>33</v>
      </c>
      <c r="F11" s="397">
        <v>1391022</v>
      </c>
      <c r="G11" s="358"/>
      <c r="H11" s="358"/>
      <c r="I11" s="358"/>
      <c r="J11" s="355" t="s">
        <v>30</v>
      </c>
    </row>
    <row r="12" spans="1:10" s="254" customFormat="1" ht="24" customHeight="1">
      <c r="A12" s="356" t="s">
        <v>30</v>
      </c>
      <c r="B12" s="351" t="s">
        <v>37</v>
      </c>
      <c r="C12" s="351" t="s">
        <v>30</v>
      </c>
      <c r="D12" s="357">
        <v>4.5</v>
      </c>
      <c r="E12" s="353" t="s">
        <v>33</v>
      </c>
      <c r="F12" s="397">
        <v>1791016</v>
      </c>
      <c r="G12" s="358"/>
      <c r="H12" s="358"/>
      <c r="I12" s="358"/>
      <c r="J12" s="355" t="s">
        <v>30</v>
      </c>
    </row>
    <row r="13" spans="1:10" s="254" customFormat="1" ht="24" customHeight="1">
      <c r="A13" s="356" t="s">
        <v>30</v>
      </c>
      <c r="B13" s="351" t="s">
        <v>38</v>
      </c>
      <c r="C13" s="351" t="s">
        <v>30</v>
      </c>
      <c r="D13" s="359">
        <v>12.27</v>
      </c>
      <c r="E13" s="353" t="s">
        <v>33</v>
      </c>
      <c r="F13" s="397">
        <v>170678</v>
      </c>
      <c r="G13" s="358"/>
      <c r="H13" s="358"/>
      <c r="I13" s="358"/>
      <c r="J13" s="355" t="s">
        <v>30</v>
      </c>
    </row>
    <row r="14" spans="1:10" s="254" customFormat="1" ht="24" customHeight="1">
      <c r="A14" s="356"/>
      <c r="B14" s="351" t="s">
        <v>250</v>
      </c>
      <c r="C14" s="351"/>
      <c r="D14" s="359">
        <v>2.2999999999999998</v>
      </c>
      <c r="E14" s="353" t="s">
        <v>251</v>
      </c>
      <c r="F14" s="397">
        <v>915408</v>
      </c>
      <c r="G14" s="358"/>
      <c r="H14" s="358"/>
      <c r="I14" s="358"/>
      <c r="J14" s="355"/>
    </row>
    <row r="15" spans="1:10" s="254" customFormat="1" ht="24" customHeight="1">
      <c r="A15" s="356" t="s">
        <v>30</v>
      </c>
      <c r="B15" s="351" t="s">
        <v>39</v>
      </c>
      <c r="C15" s="351" t="s">
        <v>30</v>
      </c>
      <c r="D15" s="359">
        <v>2.93</v>
      </c>
      <c r="E15" s="353" t="s">
        <v>33</v>
      </c>
      <c r="F15" s="354">
        <v>2708512</v>
      </c>
      <c r="G15" s="358"/>
      <c r="H15" s="358"/>
      <c r="I15" s="358"/>
      <c r="J15" s="355" t="s">
        <v>30</v>
      </c>
    </row>
    <row r="16" spans="1:10" s="254" customFormat="1" ht="24" customHeight="1">
      <c r="A16" s="356"/>
      <c r="B16" s="351" t="s">
        <v>252</v>
      </c>
      <c r="C16" s="351"/>
      <c r="D16" s="359">
        <v>0.8</v>
      </c>
      <c r="E16" s="353" t="s">
        <v>253</v>
      </c>
      <c r="F16" s="397">
        <f>TRUNC(((F4)*D16/100),0)</f>
        <v>0</v>
      </c>
      <c r="G16" s="358"/>
      <c r="H16" s="358"/>
      <c r="I16" s="358"/>
      <c r="J16" s="355"/>
    </row>
    <row r="17" spans="1:11" s="254" customFormat="1" ht="24" customHeight="1">
      <c r="A17" s="356" t="s">
        <v>30</v>
      </c>
      <c r="B17" s="351" t="s">
        <v>40</v>
      </c>
      <c r="C17" s="351" t="s">
        <v>30</v>
      </c>
      <c r="D17" s="357">
        <v>8.3000000000000007</v>
      </c>
      <c r="E17" s="353" t="s">
        <v>33</v>
      </c>
      <c r="F17" s="354">
        <f>TRUNC(((H4+G4+F8)*D17/100),0)</f>
        <v>0</v>
      </c>
      <c r="G17" s="358"/>
      <c r="H17" s="358"/>
      <c r="I17" s="358"/>
      <c r="J17" s="355" t="s">
        <v>30</v>
      </c>
    </row>
    <row r="18" spans="1:11" s="254" customFormat="1" ht="24" customHeight="1">
      <c r="A18" s="356" t="s">
        <v>30</v>
      </c>
      <c r="B18" s="351" t="s">
        <v>41</v>
      </c>
      <c r="C18" s="351" t="s">
        <v>30</v>
      </c>
      <c r="D18" s="352"/>
      <c r="E18" s="353" t="s">
        <v>30</v>
      </c>
      <c r="F18" s="354"/>
      <c r="G18" s="358"/>
      <c r="H18" s="358"/>
      <c r="I18" s="358"/>
      <c r="J18" s="355" t="s">
        <v>30</v>
      </c>
    </row>
    <row r="19" spans="1:11" s="254" customFormat="1" ht="24" customHeight="1">
      <c r="A19" s="356" t="s">
        <v>30</v>
      </c>
      <c r="B19" s="351" t="s">
        <v>42</v>
      </c>
      <c r="C19" s="351" t="s">
        <v>30</v>
      </c>
      <c r="D19" s="360">
        <v>6</v>
      </c>
      <c r="E19" s="353" t="s">
        <v>33</v>
      </c>
      <c r="F19" s="354"/>
      <c r="G19" s="358"/>
      <c r="H19" s="358"/>
      <c r="I19" s="358"/>
      <c r="J19" s="355" t="s">
        <v>30</v>
      </c>
    </row>
    <row r="20" spans="1:11" s="254" customFormat="1" ht="24" customHeight="1">
      <c r="A20" s="356" t="s">
        <v>30</v>
      </c>
      <c r="B20" s="351" t="s">
        <v>43</v>
      </c>
      <c r="C20" s="351" t="s">
        <v>30</v>
      </c>
      <c r="D20" s="360">
        <v>15</v>
      </c>
      <c r="E20" s="353" t="s">
        <v>33</v>
      </c>
      <c r="F20" s="354"/>
      <c r="G20" s="358"/>
      <c r="H20" s="358"/>
      <c r="I20" s="358"/>
      <c r="J20" s="361"/>
      <c r="K20" s="254">
        <v>14723009</v>
      </c>
    </row>
    <row r="21" spans="1:11" s="254" customFormat="1" ht="24" customHeight="1">
      <c r="A21" s="356" t="s">
        <v>30</v>
      </c>
      <c r="B21" s="351" t="s">
        <v>44</v>
      </c>
      <c r="C21" s="351" t="s">
        <v>30</v>
      </c>
      <c r="D21" s="352"/>
      <c r="E21" s="353" t="s">
        <v>30</v>
      </c>
      <c r="F21" s="354"/>
      <c r="G21" s="358"/>
      <c r="H21" s="358"/>
      <c r="I21" s="358"/>
      <c r="J21" s="355" t="s">
        <v>30</v>
      </c>
    </row>
    <row r="22" spans="1:11" s="254" customFormat="1" ht="24" customHeight="1">
      <c r="A22" s="356" t="s">
        <v>30</v>
      </c>
      <c r="B22" s="351" t="s">
        <v>45</v>
      </c>
      <c r="C22" s="351" t="s">
        <v>30</v>
      </c>
      <c r="D22" s="360">
        <v>10</v>
      </c>
      <c r="E22" s="353" t="s">
        <v>33</v>
      </c>
      <c r="F22" s="354"/>
      <c r="G22" s="358"/>
      <c r="H22" s="358"/>
      <c r="I22" s="358"/>
      <c r="J22" s="355" t="s">
        <v>30</v>
      </c>
    </row>
    <row r="23" spans="1:11" s="254" customFormat="1" ht="24" customHeight="1">
      <c r="A23" s="356"/>
      <c r="B23" s="351" t="s">
        <v>195</v>
      </c>
      <c r="C23" s="351"/>
      <c r="D23" s="352"/>
      <c r="E23" s="353"/>
      <c r="F23" s="354"/>
      <c r="G23" s="358"/>
      <c r="H23" s="358"/>
      <c r="I23" s="358"/>
      <c r="J23" s="355"/>
    </row>
    <row r="24" spans="1:11" s="254" customFormat="1" ht="24" customHeight="1">
      <c r="A24" s="356" t="s">
        <v>30</v>
      </c>
      <c r="B24" s="351" t="s">
        <v>46</v>
      </c>
      <c r="C24" s="351" t="s">
        <v>30</v>
      </c>
      <c r="D24" s="352"/>
      <c r="E24" s="353" t="s">
        <v>30</v>
      </c>
      <c r="F24" s="354"/>
      <c r="G24" s="358"/>
      <c r="H24" s="358"/>
      <c r="I24" s="358"/>
      <c r="J24" s="355" t="s">
        <v>30</v>
      </c>
    </row>
    <row r="25" spans="1:11" s="254" customFormat="1" ht="24" customHeight="1" thickBot="1">
      <c r="A25" s="362" t="s">
        <v>30</v>
      </c>
      <c r="B25" s="363" t="s">
        <v>47</v>
      </c>
      <c r="C25" s="363" t="s">
        <v>30</v>
      </c>
      <c r="D25" s="364"/>
      <c r="E25" s="365" t="s">
        <v>30</v>
      </c>
      <c r="F25" s="366"/>
      <c r="G25" s="367"/>
      <c r="H25" s="367"/>
      <c r="I25" s="367"/>
      <c r="J25" s="368" t="s">
        <v>224</v>
      </c>
      <c r="K25" s="254">
        <v>182651000</v>
      </c>
    </row>
    <row r="26" spans="1:11" ht="20.100000000000001" customHeight="1"/>
    <row r="29" spans="1:11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X18"/>
  <sheetViews>
    <sheetView view="pageBreakPreview" zoomScale="115" zoomScaleSheetLayoutView="115" workbookViewId="0">
      <selection activeCell="I27" sqref="I27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485" t="s">
        <v>186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</row>
    <row r="2" spans="2:24" ht="19.5" customHeight="1">
      <c r="B2" s="486" t="s">
        <v>144</v>
      </c>
      <c r="C2" s="486" t="s">
        <v>90</v>
      </c>
      <c r="D2" s="486"/>
      <c r="E2" s="486"/>
      <c r="F2" s="486"/>
      <c r="G2" s="486" t="s">
        <v>138</v>
      </c>
      <c r="H2" s="486" t="s">
        <v>19</v>
      </c>
      <c r="I2" s="486" t="s">
        <v>23</v>
      </c>
      <c r="J2" s="486"/>
      <c r="K2" s="486" t="s">
        <v>227</v>
      </c>
      <c r="L2" s="486"/>
      <c r="M2" s="486" t="s">
        <v>226</v>
      </c>
      <c r="N2" s="486"/>
      <c r="O2" s="486" t="s">
        <v>187</v>
      </c>
      <c r="P2" s="486"/>
      <c r="Q2" s="486" t="s">
        <v>20</v>
      </c>
    </row>
    <row r="3" spans="2:24" ht="19.5" customHeight="1">
      <c r="B3" s="486"/>
      <c r="C3" s="384" t="s">
        <v>180</v>
      </c>
      <c r="D3" s="384" t="s">
        <v>21</v>
      </c>
      <c r="E3" s="384" t="s">
        <v>2</v>
      </c>
      <c r="F3" s="384" t="s">
        <v>22</v>
      </c>
      <c r="G3" s="486"/>
      <c r="H3" s="486"/>
      <c r="I3" s="384" t="s">
        <v>189</v>
      </c>
      <c r="J3" s="384" t="s">
        <v>169</v>
      </c>
      <c r="K3" s="384" t="s">
        <v>191</v>
      </c>
      <c r="L3" s="384" t="s">
        <v>192</v>
      </c>
      <c r="M3" s="384" t="s">
        <v>191</v>
      </c>
      <c r="N3" s="384" t="s">
        <v>192</v>
      </c>
      <c r="O3" s="384" t="s">
        <v>193</v>
      </c>
      <c r="P3" s="384" t="s">
        <v>192</v>
      </c>
      <c r="Q3" s="486"/>
      <c r="S3" s="483" t="s">
        <v>231</v>
      </c>
      <c r="T3" s="484"/>
      <c r="U3" s="484"/>
      <c r="V3" s="484"/>
      <c r="W3" s="484"/>
      <c r="X3" s="484"/>
    </row>
    <row r="4" spans="2:24" ht="19.5" customHeight="1">
      <c r="B4" s="369" t="s">
        <v>229</v>
      </c>
      <c r="C4" s="370" t="str">
        <f>갑지.표지!C7</f>
        <v>상화북로(월촌고가교~제림아파트) 등 10개소 노면표시 도색공사</v>
      </c>
      <c r="D4" s="371"/>
      <c r="E4" s="371"/>
      <c r="F4" s="371"/>
      <c r="G4" s="371"/>
      <c r="H4" s="371"/>
      <c r="I4" s="371"/>
      <c r="J4" s="372"/>
      <c r="K4" s="371"/>
      <c r="L4" s="372"/>
      <c r="M4" s="371"/>
      <c r="N4" s="372"/>
      <c r="O4" s="371"/>
      <c r="P4" s="372"/>
      <c r="Q4" s="371"/>
      <c r="S4" s="484"/>
      <c r="T4" s="484"/>
      <c r="U4" s="484"/>
      <c r="V4" s="484"/>
      <c r="W4" s="484"/>
      <c r="X4" s="484"/>
    </row>
    <row r="5" spans="2:24" ht="19.5" customHeight="1">
      <c r="B5" s="371">
        <v>1</v>
      </c>
      <c r="C5" s="370" t="s">
        <v>225</v>
      </c>
      <c r="D5" s="371"/>
      <c r="E5" s="371"/>
      <c r="F5" s="371"/>
      <c r="G5" s="371"/>
      <c r="H5" s="371"/>
      <c r="I5" s="371"/>
      <c r="J5" s="372"/>
      <c r="K5" s="371"/>
      <c r="L5" s="372"/>
      <c r="M5" s="371"/>
      <c r="N5" s="372"/>
      <c r="O5" s="371"/>
      <c r="P5" s="372"/>
      <c r="Q5" s="371"/>
      <c r="S5" s="484"/>
      <c r="T5" s="484"/>
      <c r="U5" s="484"/>
      <c r="V5" s="484"/>
      <c r="W5" s="484"/>
      <c r="X5" s="484"/>
    </row>
    <row r="6" spans="2:24" ht="19.5" hidden="1" customHeight="1">
      <c r="B6" s="373"/>
      <c r="C6" s="374" t="s">
        <v>12</v>
      </c>
      <c r="D6" s="375" t="s">
        <v>8</v>
      </c>
      <c r="E6" s="375" t="s">
        <v>234</v>
      </c>
      <c r="F6" s="375" t="s">
        <v>6</v>
      </c>
      <c r="G6" s="379" t="e">
        <f>#REF!</f>
        <v>#REF!</v>
      </c>
      <c r="H6" s="384" t="s">
        <v>101</v>
      </c>
      <c r="I6" s="376">
        <f t="shared" ref="I6:I16" si="0">K6+M6+O6</f>
        <v>0</v>
      </c>
      <c r="J6" s="376"/>
      <c r="K6" s="377"/>
      <c r="L6" s="377"/>
      <c r="M6" s="377"/>
      <c r="N6" s="377"/>
      <c r="O6" s="377"/>
      <c r="P6" s="377"/>
      <c r="Q6" s="378"/>
      <c r="S6" s="484"/>
      <c r="T6" s="484"/>
      <c r="U6" s="484"/>
      <c r="V6" s="484"/>
      <c r="W6" s="484"/>
      <c r="X6" s="484"/>
    </row>
    <row r="7" spans="2:24" ht="19.5" hidden="1" customHeight="1">
      <c r="B7" s="373"/>
      <c r="C7" s="374" t="s">
        <v>11</v>
      </c>
      <c r="D7" s="375" t="s">
        <v>8</v>
      </c>
      <c r="E7" s="375" t="s">
        <v>234</v>
      </c>
      <c r="F7" s="375" t="s">
        <v>6</v>
      </c>
      <c r="G7" s="379" t="e">
        <f>#REF!</f>
        <v>#REF!</v>
      </c>
      <c r="H7" s="384" t="s">
        <v>101</v>
      </c>
      <c r="I7" s="376">
        <f t="shared" si="0"/>
        <v>0</v>
      </c>
      <c r="J7" s="376"/>
      <c r="K7" s="377"/>
      <c r="L7" s="377"/>
      <c r="M7" s="377"/>
      <c r="N7" s="377"/>
      <c r="O7" s="377"/>
      <c r="P7" s="377"/>
      <c r="Q7" s="378"/>
      <c r="S7" s="484"/>
      <c r="T7" s="484"/>
      <c r="U7" s="484"/>
      <c r="V7" s="484"/>
      <c r="W7" s="484"/>
      <c r="X7" s="484"/>
    </row>
    <row r="8" spans="2:24" ht="19.5" hidden="1" customHeight="1">
      <c r="B8" s="373"/>
      <c r="C8" s="374" t="s">
        <v>236</v>
      </c>
      <c r="D8" s="375" t="s">
        <v>9</v>
      </c>
      <c r="E8" s="375" t="s">
        <v>234</v>
      </c>
      <c r="F8" s="375" t="s">
        <v>6</v>
      </c>
      <c r="G8" s="379" t="e">
        <f>#REF!</f>
        <v>#REF!</v>
      </c>
      <c r="H8" s="384" t="s">
        <v>101</v>
      </c>
      <c r="I8" s="376">
        <f t="shared" si="0"/>
        <v>0</v>
      </c>
      <c r="J8" s="376"/>
      <c r="K8" s="377"/>
      <c r="L8" s="377"/>
      <c r="M8" s="377"/>
      <c r="N8" s="377"/>
      <c r="O8" s="377"/>
      <c r="P8" s="377"/>
      <c r="Q8" s="378"/>
      <c r="S8" s="484"/>
      <c r="T8" s="484"/>
      <c r="U8" s="484"/>
      <c r="V8" s="484"/>
      <c r="W8" s="484"/>
      <c r="X8" s="484"/>
    </row>
    <row r="9" spans="2:24" ht="19.5" hidden="1" customHeight="1">
      <c r="B9" s="373"/>
      <c r="C9" s="374" t="s">
        <v>12</v>
      </c>
      <c r="D9" s="375" t="s">
        <v>232</v>
      </c>
      <c r="E9" s="375" t="s">
        <v>234</v>
      </c>
      <c r="F9" s="375" t="s">
        <v>7</v>
      </c>
      <c r="G9" s="379" t="e">
        <f>#REF!</f>
        <v>#REF!</v>
      </c>
      <c r="H9" s="385" t="s">
        <v>233</v>
      </c>
      <c r="I9" s="376">
        <f t="shared" si="0"/>
        <v>0</v>
      </c>
      <c r="J9" s="376"/>
      <c r="K9" s="377"/>
      <c r="L9" s="377"/>
      <c r="M9" s="377"/>
      <c r="N9" s="377"/>
      <c r="O9" s="377"/>
      <c r="P9" s="377"/>
      <c r="Q9" s="378"/>
      <c r="S9" s="484"/>
      <c r="T9" s="484"/>
      <c r="U9" s="484"/>
      <c r="V9" s="484"/>
      <c r="W9" s="484"/>
      <c r="X9" s="484"/>
    </row>
    <row r="10" spans="2:24" ht="19.5" hidden="1" customHeight="1">
      <c r="B10" s="373"/>
      <c r="C10" s="374" t="s">
        <v>238</v>
      </c>
      <c r="D10" s="375" t="s">
        <v>237</v>
      </c>
      <c r="E10" s="375" t="s">
        <v>234</v>
      </c>
      <c r="F10" s="375" t="s">
        <v>7</v>
      </c>
      <c r="G10" s="379" t="e">
        <f>#REF!</f>
        <v>#REF!</v>
      </c>
      <c r="H10" s="386" t="s">
        <v>101</v>
      </c>
      <c r="I10" s="376">
        <f t="shared" si="0"/>
        <v>0</v>
      </c>
      <c r="J10" s="376"/>
      <c r="K10" s="377"/>
      <c r="L10" s="377"/>
      <c r="M10" s="377"/>
      <c r="N10" s="377"/>
      <c r="O10" s="377"/>
      <c r="P10" s="377"/>
      <c r="Q10" s="378"/>
      <c r="S10" s="484"/>
      <c r="T10" s="484"/>
      <c r="U10" s="484"/>
      <c r="V10" s="484"/>
      <c r="W10" s="484"/>
      <c r="X10" s="484"/>
    </row>
    <row r="11" spans="2:24" ht="19.5" customHeight="1">
      <c r="B11" s="373"/>
      <c r="C11" s="374" t="s">
        <v>12</v>
      </c>
      <c r="D11" s="375" t="s">
        <v>8</v>
      </c>
      <c r="E11" s="375" t="s">
        <v>239</v>
      </c>
      <c r="F11" s="375" t="s">
        <v>6</v>
      </c>
      <c r="G11" s="379">
        <v>1173</v>
      </c>
      <c r="H11" s="387" t="s">
        <v>101</v>
      </c>
      <c r="I11" s="376">
        <f t="shared" si="0"/>
        <v>0</v>
      </c>
      <c r="J11" s="376"/>
      <c r="K11" s="377"/>
      <c r="L11" s="377"/>
      <c r="M11" s="377"/>
      <c r="N11" s="377"/>
      <c r="O11" s="377"/>
      <c r="P11" s="377"/>
      <c r="Q11" s="378"/>
      <c r="S11" s="484"/>
      <c r="T11" s="484"/>
      <c r="U11" s="484"/>
      <c r="V11" s="484"/>
      <c r="W11" s="484"/>
      <c r="X11" s="484"/>
    </row>
    <row r="12" spans="2:24" ht="19.5" customHeight="1">
      <c r="B12" s="373"/>
      <c r="C12" s="374" t="s">
        <v>11</v>
      </c>
      <c r="D12" s="375" t="s">
        <v>8</v>
      </c>
      <c r="E12" s="375" t="s">
        <v>239</v>
      </c>
      <c r="F12" s="375" t="s">
        <v>6</v>
      </c>
      <c r="G12" s="379">
        <v>8992</v>
      </c>
      <c r="H12" s="387" t="s">
        <v>101</v>
      </c>
      <c r="I12" s="376">
        <f t="shared" si="0"/>
        <v>0</v>
      </c>
      <c r="J12" s="376"/>
      <c r="K12" s="377"/>
      <c r="L12" s="377"/>
      <c r="M12" s="377"/>
      <c r="N12" s="377"/>
      <c r="O12" s="377"/>
      <c r="P12" s="377"/>
      <c r="Q12" s="378"/>
      <c r="S12" s="484"/>
      <c r="T12" s="484"/>
      <c r="U12" s="484"/>
      <c r="V12" s="484"/>
      <c r="W12" s="484"/>
      <c r="X12" s="484"/>
    </row>
    <row r="13" spans="2:24" ht="19.5" customHeight="1">
      <c r="B13" s="373"/>
      <c r="C13" s="374" t="s">
        <v>235</v>
      </c>
      <c r="D13" s="375" t="s">
        <v>8</v>
      </c>
      <c r="E13" s="375" t="s">
        <v>239</v>
      </c>
      <c r="F13" s="375" t="s">
        <v>6</v>
      </c>
      <c r="G13" s="379">
        <v>12373</v>
      </c>
      <c r="H13" s="387" t="s">
        <v>101</v>
      </c>
      <c r="I13" s="376">
        <f t="shared" si="0"/>
        <v>0</v>
      </c>
      <c r="J13" s="376"/>
      <c r="K13" s="377"/>
      <c r="L13" s="377"/>
      <c r="M13" s="377"/>
      <c r="N13" s="377"/>
      <c r="O13" s="377"/>
      <c r="P13" s="377"/>
      <c r="Q13" s="378"/>
      <c r="S13" s="484"/>
      <c r="T13" s="484"/>
      <c r="U13" s="484"/>
      <c r="V13" s="484"/>
      <c r="W13" s="484"/>
      <c r="X13" s="484"/>
    </row>
    <row r="14" spans="2:24" ht="19.5" customHeight="1">
      <c r="B14" s="373"/>
      <c r="C14" s="374" t="s">
        <v>236</v>
      </c>
      <c r="D14" s="375" t="s">
        <v>9</v>
      </c>
      <c r="E14" s="375" t="s">
        <v>239</v>
      </c>
      <c r="F14" s="375" t="s">
        <v>6</v>
      </c>
      <c r="G14" s="379">
        <v>6835</v>
      </c>
      <c r="H14" s="387" t="s">
        <v>101</v>
      </c>
      <c r="I14" s="376">
        <f t="shared" si="0"/>
        <v>0</v>
      </c>
      <c r="J14" s="376"/>
      <c r="K14" s="377"/>
      <c r="L14" s="377"/>
      <c r="M14" s="377"/>
      <c r="N14" s="377"/>
      <c r="O14" s="377"/>
      <c r="P14" s="377"/>
      <c r="Q14" s="378"/>
      <c r="S14" s="484"/>
      <c r="T14" s="484"/>
      <c r="U14" s="484"/>
      <c r="V14" s="484"/>
      <c r="W14" s="484"/>
      <c r="X14" s="484"/>
    </row>
    <row r="15" spans="2:24" ht="19.5" customHeight="1">
      <c r="B15" s="373"/>
      <c r="C15" s="374" t="s">
        <v>12</v>
      </c>
      <c r="D15" s="375" t="s">
        <v>232</v>
      </c>
      <c r="E15" s="375" t="s">
        <v>239</v>
      </c>
      <c r="F15" s="375" t="s">
        <v>7</v>
      </c>
      <c r="G15" s="379">
        <v>5730</v>
      </c>
      <c r="H15" s="387" t="s">
        <v>101</v>
      </c>
      <c r="I15" s="376">
        <f t="shared" si="0"/>
        <v>0</v>
      </c>
      <c r="J15" s="376"/>
      <c r="K15" s="377"/>
      <c r="L15" s="377"/>
      <c r="M15" s="377"/>
      <c r="N15" s="377"/>
      <c r="O15" s="377"/>
      <c r="P15" s="377"/>
      <c r="Q15" s="378"/>
      <c r="S15" s="484"/>
      <c r="T15" s="484"/>
      <c r="U15" s="484"/>
      <c r="V15" s="484"/>
      <c r="W15" s="484"/>
      <c r="X15" s="484"/>
    </row>
    <row r="16" spans="2:24" ht="19.5" customHeight="1">
      <c r="B16" s="373"/>
      <c r="C16" s="374" t="s">
        <v>238</v>
      </c>
      <c r="D16" s="375" t="s">
        <v>237</v>
      </c>
      <c r="E16" s="375" t="s">
        <v>239</v>
      </c>
      <c r="F16" s="375" t="s">
        <v>7</v>
      </c>
      <c r="G16" s="379">
        <v>3201</v>
      </c>
      <c r="H16" s="387" t="s">
        <v>101</v>
      </c>
      <c r="I16" s="376">
        <f t="shared" si="0"/>
        <v>0</v>
      </c>
      <c r="J16" s="376"/>
      <c r="K16" s="377"/>
      <c r="L16" s="377"/>
      <c r="M16" s="377"/>
      <c r="N16" s="377"/>
      <c r="O16" s="377"/>
      <c r="P16" s="377"/>
      <c r="Q16" s="378"/>
      <c r="S16" s="484"/>
      <c r="T16" s="484"/>
      <c r="U16" s="484"/>
      <c r="V16" s="484"/>
      <c r="W16" s="484"/>
      <c r="X16" s="484"/>
    </row>
    <row r="17" spans="2:17" ht="19.5" customHeight="1">
      <c r="B17" s="371">
        <v>2</v>
      </c>
      <c r="C17" s="380" t="s">
        <v>31</v>
      </c>
      <c r="D17" s="371"/>
      <c r="E17" s="371"/>
      <c r="F17" s="371"/>
      <c r="G17" s="381"/>
      <c r="H17" s="371"/>
      <c r="I17" s="381"/>
      <c r="J17" s="381"/>
      <c r="K17" s="381"/>
      <c r="L17" s="381"/>
      <c r="M17" s="381"/>
      <c r="N17" s="381"/>
      <c r="O17" s="381"/>
      <c r="P17" s="381"/>
      <c r="Q17" s="382"/>
    </row>
    <row r="18" spans="2:17" ht="19.5" customHeight="1">
      <c r="B18" s="383"/>
      <c r="C18" s="383" t="s">
        <v>190</v>
      </c>
      <c r="D18" s="383"/>
      <c r="E18" s="383"/>
      <c r="F18" s="383"/>
      <c r="G18" s="377">
        <v>2</v>
      </c>
      <c r="H18" s="384" t="s">
        <v>89</v>
      </c>
      <c r="I18" s="376">
        <f>O18</f>
        <v>0</v>
      </c>
      <c r="J18" s="376"/>
      <c r="K18" s="377"/>
      <c r="L18" s="377"/>
      <c r="M18" s="377"/>
      <c r="N18" s="377"/>
      <c r="O18" s="377"/>
      <c r="P18" s="377"/>
      <c r="Q18" s="378"/>
    </row>
  </sheetData>
  <mergeCells count="11">
    <mergeCell ref="S3:X16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565" t="s">
        <v>24</v>
      </c>
      <c r="C1" s="567" t="s">
        <v>90</v>
      </c>
      <c r="D1" s="567" t="s">
        <v>91</v>
      </c>
      <c r="E1" s="567" t="s">
        <v>92</v>
      </c>
      <c r="F1" s="569" t="s">
        <v>0</v>
      </c>
      <c r="G1" s="569" t="s">
        <v>1</v>
      </c>
      <c r="H1" s="569" t="s">
        <v>93</v>
      </c>
      <c r="I1" s="569"/>
      <c r="J1" s="569" t="s">
        <v>94</v>
      </c>
      <c r="K1" s="569"/>
      <c r="L1" s="569" t="s">
        <v>95</v>
      </c>
      <c r="M1" s="569"/>
      <c r="N1" s="569" t="s">
        <v>96</v>
      </c>
      <c r="O1" s="569"/>
      <c r="P1" s="571" t="s">
        <v>3</v>
      </c>
    </row>
    <row r="2" spans="1:19" ht="26.1" customHeight="1">
      <c r="A2" s="1">
        <v>1</v>
      </c>
      <c r="B2" s="566"/>
      <c r="C2" s="568"/>
      <c r="D2" s="568"/>
      <c r="E2" s="568"/>
      <c r="F2" s="570"/>
      <c r="G2" s="570"/>
      <c r="H2" s="2" t="s">
        <v>97</v>
      </c>
      <c r="I2" s="2" t="s">
        <v>98</v>
      </c>
      <c r="J2" s="2" t="s">
        <v>97</v>
      </c>
      <c r="K2" s="2" t="s">
        <v>98</v>
      </c>
      <c r="L2" s="2" t="s">
        <v>97</v>
      </c>
      <c r="M2" s="2" t="s">
        <v>98</v>
      </c>
      <c r="N2" s="2" t="s">
        <v>97</v>
      </c>
      <c r="O2" s="2" t="s">
        <v>98</v>
      </c>
      <c r="P2" s="572"/>
    </row>
    <row r="3" spans="1:19" ht="26.1" customHeight="1" thickBot="1">
      <c r="A3" s="1">
        <v>1</v>
      </c>
      <c r="B3" s="561" t="str">
        <f>갑지.표지!C34</f>
        <v>상화북로(월촌고가교~제림아파트) 등 10개소 노면표시 도색공사</v>
      </c>
      <c r="C3" s="562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4"/>
    </row>
    <row r="4" spans="1:19" ht="26.1" customHeight="1" thickTop="1">
      <c r="A4" s="3">
        <v>1</v>
      </c>
      <c r="B4" s="555" t="s">
        <v>86</v>
      </c>
      <c r="C4" s="556"/>
      <c r="D4" s="556"/>
      <c r="E4" s="557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558" t="s">
        <v>99</v>
      </c>
      <c r="C5" s="549" t="s">
        <v>8</v>
      </c>
      <c r="D5" s="549" t="s">
        <v>6</v>
      </c>
      <c r="E5" s="9" t="s">
        <v>100</v>
      </c>
      <c r="F5" s="10" t="e">
        <f>#REF!</f>
        <v>#REF!</v>
      </c>
      <c r="G5" s="9" t="s">
        <v>101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102</v>
      </c>
      <c r="S5" s="10"/>
    </row>
    <row r="6" spans="1:19" ht="26.1" hidden="1" customHeight="1">
      <c r="A6" s="3">
        <v>2</v>
      </c>
      <c r="B6" s="559"/>
      <c r="C6" s="550"/>
      <c r="D6" s="550"/>
      <c r="E6" s="16" t="s">
        <v>103</v>
      </c>
      <c r="F6" s="17" t="e">
        <f>#REF!</f>
        <v>#REF!</v>
      </c>
      <c r="G6" s="16" t="s">
        <v>101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104</v>
      </c>
      <c r="S6" s="17"/>
    </row>
    <row r="7" spans="1:19" ht="26.1" hidden="1" customHeight="1">
      <c r="A7" s="3">
        <v>2</v>
      </c>
      <c r="B7" s="559"/>
      <c r="C7" s="550"/>
      <c r="D7" s="550"/>
      <c r="E7" s="22" t="s">
        <v>4</v>
      </c>
      <c r="F7" s="17" t="e">
        <f>#REF!</f>
        <v>#REF!</v>
      </c>
      <c r="G7" s="16" t="s">
        <v>101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105</v>
      </c>
      <c r="S7" s="17"/>
    </row>
    <row r="8" spans="1:19" ht="26.1" hidden="1" customHeight="1">
      <c r="A8" s="3">
        <v>2</v>
      </c>
      <c r="B8" s="559"/>
      <c r="C8" s="550"/>
      <c r="D8" s="550"/>
      <c r="E8" s="16" t="s">
        <v>106</v>
      </c>
      <c r="F8" s="17" t="e">
        <f>#REF!</f>
        <v>#REF!</v>
      </c>
      <c r="G8" s="16" t="s">
        <v>101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107</v>
      </c>
      <c r="S8" s="17"/>
    </row>
    <row r="9" spans="1:19" ht="26.1" hidden="1" customHeight="1">
      <c r="A9" s="3">
        <v>2</v>
      </c>
      <c r="B9" s="559"/>
      <c r="C9" s="550" t="s">
        <v>9</v>
      </c>
      <c r="D9" s="550" t="s">
        <v>7</v>
      </c>
      <c r="E9" s="16" t="s">
        <v>100</v>
      </c>
      <c r="F9" s="17" t="e">
        <f>#REF!</f>
        <v>#REF!</v>
      </c>
      <c r="G9" s="16" t="s">
        <v>101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108</v>
      </c>
      <c r="S9" s="17"/>
    </row>
    <row r="10" spans="1:19" ht="26.1" hidden="1" customHeight="1">
      <c r="A10" s="3">
        <v>2</v>
      </c>
      <c r="B10" s="559"/>
      <c r="C10" s="550"/>
      <c r="D10" s="550"/>
      <c r="E10" s="16" t="s">
        <v>103</v>
      </c>
      <c r="F10" s="17" t="e">
        <f>#REF!</f>
        <v>#REF!</v>
      </c>
      <c r="G10" s="16" t="s">
        <v>101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109</v>
      </c>
      <c r="S10" s="17"/>
    </row>
    <row r="11" spans="1:19" ht="26.1" hidden="1" customHeight="1">
      <c r="A11" s="3">
        <v>2</v>
      </c>
      <c r="B11" s="559"/>
      <c r="C11" s="550"/>
      <c r="D11" s="550" t="s">
        <v>5</v>
      </c>
      <c r="E11" s="16" t="s">
        <v>100</v>
      </c>
      <c r="F11" s="17">
        <v>0</v>
      </c>
      <c r="G11" s="16" t="s">
        <v>101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110</v>
      </c>
      <c r="S11" s="17"/>
    </row>
    <row r="12" spans="1:19" ht="26.1" hidden="1" customHeight="1">
      <c r="A12" s="3">
        <v>2</v>
      </c>
      <c r="B12" s="559"/>
      <c r="C12" s="550"/>
      <c r="D12" s="550"/>
      <c r="E12" s="16" t="s">
        <v>103</v>
      </c>
      <c r="F12" s="17">
        <v>0</v>
      </c>
      <c r="G12" s="16" t="s">
        <v>101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111</v>
      </c>
      <c r="S12" s="17"/>
    </row>
    <row r="13" spans="1:19" ht="26.1" hidden="1" customHeight="1">
      <c r="A13" s="3">
        <v>2</v>
      </c>
      <c r="B13" s="559"/>
      <c r="C13" s="550"/>
      <c r="D13" s="550" t="s">
        <v>14</v>
      </c>
      <c r="E13" s="16" t="s">
        <v>100</v>
      </c>
      <c r="F13" s="17"/>
      <c r="G13" s="16" t="s">
        <v>101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560"/>
      <c r="C14" s="551"/>
      <c r="D14" s="551"/>
      <c r="E14" s="23" t="s">
        <v>103</v>
      </c>
      <c r="F14" s="24"/>
      <c r="G14" s="23" t="s">
        <v>101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546" t="s">
        <v>112</v>
      </c>
      <c r="C15" s="549" t="s">
        <v>8</v>
      </c>
      <c r="D15" s="549" t="s">
        <v>6</v>
      </c>
      <c r="E15" s="9" t="s">
        <v>100</v>
      </c>
      <c r="F15" s="10" t="e">
        <f>#REF!</f>
        <v>#REF!</v>
      </c>
      <c r="G15" s="9" t="s">
        <v>101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547"/>
      <c r="C16" s="550"/>
      <c r="D16" s="550"/>
      <c r="E16" s="16" t="s">
        <v>103</v>
      </c>
      <c r="F16" s="17" t="e">
        <f>#REF!</f>
        <v>#REF!</v>
      </c>
      <c r="G16" s="16" t="s">
        <v>101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547"/>
      <c r="C17" s="550"/>
      <c r="D17" s="550"/>
      <c r="E17" s="22" t="s">
        <v>4</v>
      </c>
      <c r="F17" s="17" t="e">
        <f>#REF!</f>
        <v>#REF!</v>
      </c>
      <c r="G17" s="16" t="s">
        <v>101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547"/>
      <c r="C18" s="550"/>
      <c r="D18" s="550"/>
      <c r="E18" s="16" t="s">
        <v>106</v>
      </c>
      <c r="F18" s="17" t="e">
        <f>#REF!</f>
        <v>#REF!</v>
      </c>
      <c r="G18" s="16" t="s">
        <v>101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547"/>
      <c r="C19" s="550" t="s">
        <v>9</v>
      </c>
      <c r="D19" s="550" t="s">
        <v>7</v>
      </c>
      <c r="E19" s="16" t="s">
        <v>100</v>
      </c>
      <c r="F19" s="17" t="e">
        <f>#REF!</f>
        <v>#REF!</v>
      </c>
      <c r="G19" s="16" t="s">
        <v>101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547"/>
      <c r="C20" s="550"/>
      <c r="D20" s="550"/>
      <c r="E20" s="16" t="s">
        <v>103</v>
      </c>
      <c r="F20" s="17" t="e">
        <f>#REF!</f>
        <v>#REF!</v>
      </c>
      <c r="G20" s="16" t="s">
        <v>101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547"/>
      <c r="C21" s="550"/>
      <c r="D21" s="550" t="s">
        <v>5</v>
      </c>
      <c r="E21" s="16" t="s">
        <v>100</v>
      </c>
      <c r="F21" s="17"/>
      <c r="G21" s="16" t="s">
        <v>101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113</v>
      </c>
      <c r="S21" s="17"/>
    </row>
    <row r="22" spans="1:19" ht="26.1" hidden="1" customHeight="1">
      <c r="A22" s="3">
        <v>2</v>
      </c>
      <c r="B22" s="548"/>
      <c r="C22" s="551"/>
      <c r="D22" s="551"/>
      <c r="E22" s="23" t="s">
        <v>103</v>
      </c>
      <c r="F22" s="24"/>
      <c r="G22" s="23" t="s">
        <v>101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114</v>
      </c>
      <c r="S22" s="17"/>
    </row>
    <row r="23" spans="1:19" ht="26.1" hidden="1" customHeight="1">
      <c r="A23" s="3">
        <v>2</v>
      </c>
      <c r="B23" s="546" t="s">
        <v>115</v>
      </c>
      <c r="C23" s="549" t="s">
        <v>10</v>
      </c>
      <c r="D23" s="549" t="s">
        <v>6</v>
      </c>
      <c r="E23" s="9" t="s">
        <v>100</v>
      </c>
      <c r="F23" s="10" t="e">
        <f>#REF!</f>
        <v>#REF!</v>
      </c>
      <c r="G23" s="9" t="s">
        <v>101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547"/>
      <c r="C24" s="550"/>
      <c r="D24" s="550"/>
      <c r="E24" s="16" t="s">
        <v>103</v>
      </c>
      <c r="F24" s="17" t="e">
        <f>#REF!</f>
        <v>#REF!</v>
      </c>
      <c r="G24" s="16" t="s">
        <v>101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547"/>
      <c r="C25" s="550"/>
      <c r="D25" s="550"/>
      <c r="E25" s="22" t="s">
        <v>4</v>
      </c>
      <c r="F25" s="17" t="e">
        <f>#REF!</f>
        <v>#REF!</v>
      </c>
      <c r="G25" s="16" t="s">
        <v>101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547"/>
      <c r="C26" s="550"/>
      <c r="D26" s="550"/>
      <c r="E26" s="16" t="s">
        <v>106</v>
      </c>
      <c r="F26" s="17" t="e">
        <f>#REF!</f>
        <v>#REF!</v>
      </c>
      <c r="G26" s="16" t="s">
        <v>101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547"/>
      <c r="C27" s="550" t="s">
        <v>13</v>
      </c>
      <c r="D27" s="550" t="s">
        <v>7</v>
      </c>
      <c r="E27" s="16" t="s">
        <v>100</v>
      </c>
      <c r="F27" s="17" t="e">
        <f>#REF!</f>
        <v>#REF!</v>
      </c>
      <c r="G27" s="16" t="s">
        <v>101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547"/>
      <c r="C28" s="550"/>
      <c r="D28" s="550"/>
      <c r="E28" s="16" t="s">
        <v>103</v>
      </c>
      <c r="F28" s="17" t="e">
        <f>#REF!</f>
        <v>#REF!</v>
      </c>
      <c r="G28" s="16" t="s">
        <v>101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547"/>
      <c r="C29" s="550"/>
      <c r="D29" s="550" t="s">
        <v>5</v>
      </c>
      <c r="E29" s="16" t="s">
        <v>100</v>
      </c>
      <c r="F29" s="17" t="e">
        <f>#REF!</f>
        <v>#REF!</v>
      </c>
      <c r="G29" s="16" t="s">
        <v>101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548"/>
      <c r="C30" s="551"/>
      <c r="D30" s="551"/>
      <c r="E30" s="23" t="s">
        <v>103</v>
      </c>
      <c r="F30" s="24" t="e">
        <f>#REF!</f>
        <v>#REF!</v>
      </c>
      <c r="G30" s="23" t="s">
        <v>101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546" t="s">
        <v>116</v>
      </c>
      <c r="C31" s="552" t="s">
        <v>10</v>
      </c>
      <c r="D31" s="552" t="s">
        <v>6</v>
      </c>
      <c r="E31" s="9" t="s">
        <v>100</v>
      </c>
      <c r="F31" s="10" t="e">
        <f>#REF!</f>
        <v>#REF!</v>
      </c>
      <c r="G31" s="9" t="s">
        <v>101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547"/>
      <c r="C32" s="553"/>
      <c r="D32" s="553"/>
      <c r="E32" s="16" t="s">
        <v>103</v>
      </c>
      <c r="F32" s="17" t="e">
        <f>#REF!</f>
        <v>#REF!</v>
      </c>
      <c r="G32" s="16" t="s">
        <v>101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547"/>
      <c r="C33" s="553"/>
      <c r="D33" s="553"/>
      <c r="E33" s="22" t="s">
        <v>4</v>
      </c>
      <c r="F33" s="17" t="e">
        <f>#REF!</f>
        <v>#REF!</v>
      </c>
      <c r="G33" s="16" t="s">
        <v>101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547"/>
      <c r="C34" s="554"/>
      <c r="D34" s="554"/>
      <c r="E34" s="16" t="s">
        <v>106</v>
      </c>
      <c r="F34" s="17" t="e">
        <f>#REF!</f>
        <v>#REF!</v>
      </c>
      <c r="G34" s="16" t="s">
        <v>101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547"/>
      <c r="C35" s="550" t="s">
        <v>13</v>
      </c>
      <c r="D35" s="550" t="s">
        <v>7</v>
      </c>
      <c r="E35" s="16" t="s">
        <v>100</v>
      </c>
      <c r="F35" s="17" t="e">
        <f>#REF!</f>
        <v>#REF!</v>
      </c>
      <c r="G35" s="16" t="s">
        <v>101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547"/>
      <c r="C36" s="550"/>
      <c r="D36" s="550"/>
      <c r="E36" s="16" t="s">
        <v>103</v>
      </c>
      <c r="F36" s="17" t="e">
        <f>#REF!</f>
        <v>#REF!</v>
      </c>
      <c r="G36" s="16" t="s">
        <v>101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547"/>
      <c r="C37" s="550"/>
      <c r="D37" s="550" t="s">
        <v>5</v>
      </c>
      <c r="E37" s="16" t="s">
        <v>100</v>
      </c>
      <c r="F37" s="17" t="e">
        <f>#REF!</f>
        <v>#REF!</v>
      </c>
      <c r="G37" s="16" t="s">
        <v>101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548"/>
      <c r="C38" s="551"/>
      <c r="D38" s="551"/>
      <c r="E38" s="23" t="s">
        <v>103</v>
      </c>
      <c r="F38" s="17" t="e">
        <f>#REF!</f>
        <v>#REF!</v>
      </c>
      <c r="G38" s="23" t="s">
        <v>101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546" t="s">
        <v>117</v>
      </c>
      <c r="C39" s="549" t="s">
        <v>118</v>
      </c>
      <c r="D39" s="549" t="s">
        <v>6</v>
      </c>
      <c r="E39" s="9" t="s">
        <v>100</v>
      </c>
      <c r="F39" s="10" t="e">
        <f>#REF!</f>
        <v>#REF!</v>
      </c>
      <c r="G39" s="9" t="s">
        <v>101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547"/>
      <c r="C40" s="550"/>
      <c r="D40" s="550"/>
      <c r="E40" s="16" t="s">
        <v>103</v>
      </c>
      <c r="F40" s="17" t="e">
        <f>#REF!</f>
        <v>#REF!</v>
      </c>
      <c r="G40" s="16" t="s">
        <v>101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547"/>
      <c r="C41" s="550"/>
      <c r="D41" s="550"/>
      <c r="E41" s="22" t="s">
        <v>4</v>
      </c>
      <c r="F41" s="17" t="e">
        <f>#REF!</f>
        <v>#REF!</v>
      </c>
      <c r="G41" s="16" t="s">
        <v>101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547"/>
      <c r="C42" s="550"/>
      <c r="D42" s="550"/>
      <c r="E42" s="16" t="s">
        <v>106</v>
      </c>
      <c r="F42" s="17" t="e">
        <f>#REF!</f>
        <v>#REF!</v>
      </c>
      <c r="G42" s="16" t="s">
        <v>101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547"/>
      <c r="C43" s="550" t="s">
        <v>119</v>
      </c>
      <c r="D43" s="550" t="s">
        <v>7</v>
      </c>
      <c r="E43" s="16" t="s">
        <v>100</v>
      </c>
      <c r="F43" s="17" t="e">
        <f>#REF!</f>
        <v>#REF!</v>
      </c>
      <c r="G43" s="16" t="s">
        <v>101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547"/>
      <c r="C44" s="550"/>
      <c r="D44" s="550"/>
      <c r="E44" s="16" t="s">
        <v>103</v>
      </c>
      <c r="F44" s="17" t="e">
        <f>#REF!</f>
        <v>#REF!</v>
      </c>
      <c r="G44" s="16" t="s">
        <v>101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547"/>
      <c r="C45" s="550"/>
      <c r="D45" s="550" t="s">
        <v>5</v>
      </c>
      <c r="E45" s="16" t="s">
        <v>100</v>
      </c>
      <c r="F45" s="17" t="e">
        <f>#REF!</f>
        <v>#REF!</v>
      </c>
      <c r="G45" s="16" t="s">
        <v>101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548"/>
      <c r="C46" s="551"/>
      <c r="D46" s="551"/>
      <c r="E46" s="23" t="s">
        <v>103</v>
      </c>
      <c r="F46" s="17" t="e">
        <f>#REF!</f>
        <v>#REF!</v>
      </c>
      <c r="G46" s="23" t="s">
        <v>101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527" t="s">
        <v>120</v>
      </c>
      <c r="C47" s="528"/>
      <c r="D47" s="528"/>
      <c r="E47" s="529"/>
      <c r="F47" s="39" t="e">
        <f>#REF!</f>
        <v>#REF!</v>
      </c>
      <c r="G47" s="40" t="s">
        <v>101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542" t="s">
        <v>121</v>
      </c>
      <c r="C48" s="543"/>
      <c r="D48" s="543"/>
      <c r="E48" s="543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544" t="s">
        <v>87</v>
      </c>
      <c r="C49" s="545"/>
      <c r="D49" s="545"/>
      <c r="E49" s="520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527" t="s">
        <v>88</v>
      </c>
      <c r="C50" s="528"/>
      <c r="D50" s="528"/>
      <c r="E50" s="529"/>
      <c r="F50" s="10">
        <v>2</v>
      </c>
      <c r="G50" s="9" t="s">
        <v>122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530" t="s">
        <v>121</v>
      </c>
      <c r="C51" s="531"/>
      <c r="D51" s="531"/>
      <c r="E51" s="532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533" t="s">
        <v>25</v>
      </c>
      <c r="C52" s="534"/>
      <c r="D52" s="534"/>
      <c r="E52" s="535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536" t="s">
        <v>123</v>
      </c>
      <c r="C53" s="537"/>
      <c r="D53" s="537"/>
      <c r="E53" s="538"/>
      <c r="F53" s="525">
        <v>1</v>
      </c>
      <c r="G53" s="505" t="s">
        <v>15</v>
      </c>
      <c r="H53" s="517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539"/>
      <c r="C54" s="540"/>
      <c r="D54" s="540"/>
      <c r="E54" s="541"/>
      <c r="F54" s="526"/>
      <c r="G54" s="507"/>
      <c r="H54" s="518"/>
      <c r="I54" s="77" t="e">
        <f>O54</f>
        <v>#REF!</v>
      </c>
      <c r="J54" s="78"/>
      <c r="K54" s="79" t="e">
        <f>K52</f>
        <v>#REF!</v>
      </c>
      <c r="L54" s="80" t="s">
        <v>124</v>
      </c>
      <c r="M54" s="81">
        <v>0.127</v>
      </c>
      <c r="N54" s="82" t="s">
        <v>125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519" t="s">
        <v>126</v>
      </c>
      <c r="C55" s="520"/>
      <c r="D55" s="521"/>
      <c r="E55" s="521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522" t="s">
        <v>16</v>
      </c>
      <c r="C56" s="523"/>
      <c r="D56" s="523"/>
      <c r="E56" s="524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511"/>
      <c r="C57" s="512"/>
      <c r="D57" s="512"/>
      <c r="E57" s="513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124</v>
      </c>
      <c r="M57" s="106">
        <v>3.73E-2</v>
      </c>
      <c r="N57" s="107" t="s">
        <v>125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508" t="s">
        <v>127</v>
      </c>
      <c r="C58" s="509"/>
      <c r="D58" s="509"/>
      <c r="E58" s="510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511"/>
      <c r="C59" s="512"/>
      <c r="D59" s="512"/>
      <c r="E59" s="513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124</v>
      </c>
      <c r="M59" s="106">
        <v>8.6999999999999994E-3</v>
      </c>
      <c r="N59" s="107" t="s">
        <v>125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508" t="s">
        <v>128</v>
      </c>
      <c r="C60" s="509"/>
      <c r="D60" s="509"/>
      <c r="E60" s="510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511"/>
      <c r="C61" s="512"/>
      <c r="D61" s="512"/>
      <c r="E61" s="513"/>
      <c r="F61" s="100"/>
      <c r="G61" s="101"/>
      <c r="H61" s="100"/>
      <c r="I61" s="102"/>
      <c r="J61" s="103"/>
      <c r="K61" s="104" t="e">
        <f>K52</f>
        <v>#REF!</v>
      </c>
      <c r="L61" s="105" t="s">
        <v>124</v>
      </c>
      <c r="M61" s="155">
        <v>3.3349999999999998E-2</v>
      </c>
      <c r="N61" s="107" t="s">
        <v>125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508" t="s">
        <v>37</v>
      </c>
      <c r="C62" s="509"/>
      <c r="D62" s="509"/>
      <c r="E62" s="510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511"/>
      <c r="C63" s="512"/>
      <c r="D63" s="512"/>
      <c r="E63" s="513"/>
      <c r="F63" s="100"/>
      <c r="G63" s="101"/>
      <c r="H63" s="100"/>
      <c r="I63" s="102"/>
      <c r="J63" s="103"/>
      <c r="K63" s="104" t="e">
        <f>K52</f>
        <v>#REF!</v>
      </c>
      <c r="L63" s="105" t="s">
        <v>124</v>
      </c>
      <c r="M63" s="106">
        <v>4.4999999999999998E-2</v>
      </c>
      <c r="N63" s="107" t="s">
        <v>125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508" t="s">
        <v>17</v>
      </c>
      <c r="C64" s="509"/>
      <c r="D64" s="509"/>
      <c r="E64" s="510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511"/>
      <c r="C65" s="512"/>
      <c r="D65" s="512"/>
      <c r="E65" s="513"/>
      <c r="F65" s="100"/>
      <c r="G65" s="101"/>
      <c r="H65" s="100"/>
      <c r="I65" s="102"/>
      <c r="J65" s="103"/>
      <c r="K65" s="104">
        <f>I61</f>
        <v>0</v>
      </c>
      <c r="L65" s="105" t="s">
        <v>124</v>
      </c>
      <c r="M65" s="106">
        <v>0.10249999999999999</v>
      </c>
      <c r="N65" s="107" t="s">
        <v>125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508" t="s">
        <v>129</v>
      </c>
      <c r="C66" s="509"/>
      <c r="D66" s="509"/>
      <c r="E66" s="510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511"/>
      <c r="C67" s="512"/>
      <c r="D67" s="512"/>
      <c r="E67" s="513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124</v>
      </c>
      <c r="M67" s="106">
        <v>2.93E-2</v>
      </c>
      <c r="N67" s="107" t="s">
        <v>125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501" t="s">
        <v>130</v>
      </c>
      <c r="C68" s="502"/>
      <c r="D68" s="502"/>
      <c r="E68" s="503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514"/>
      <c r="C69" s="515"/>
      <c r="D69" s="515"/>
      <c r="E69" s="516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124</v>
      </c>
      <c r="M69" s="81">
        <v>8.7999999999999995E-2</v>
      </c>
      <c r="N69" s="82" t="s">
        <v>125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491" t="s">
        <v>131</v>
      </c>
      <c r="C70" s="492"/>
      <c r="D70" s="492"/>
      <c r="E70" s="493"/>
      <c r="F70" s="497">
        <v>1</v>
      </c>
      <c r="G70" s="499" t="s">
        <v>15</v>
      </c>
      <c r="H70" s="489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494"/>
      <c r="C71" s="495"/>
      <c r="D71" s="495"/>
      <c r="E71" s="496"/>
      <c r="F71" s="498"/>
      <c r="G71" s="500"/>
      <c r="H71" s="490"/>
      <c r="I71" s="129" t="e">
        <f>O71</f>
        <v>#REF!</v>
      </c>
      <c r="J71" s="78"/>
      <c r="K71" s="79" t="e">
        <f>I52+I54+I55</f>
        <v>#REF!</v>
      </c>
      <c r="L71" s="80" t="s">
        <v>124</v>
      </c>
      <c r="M71" s="81">
        <v>0.06</v>
      </c>
      <c r="N71" s="82" t="s">
        <v>125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491" t="s">
        <v>132</v>
      </c>
      <c r="C72" s="492"/>
      <c r="D72" s="492"/>
      <c r="E72" s="493"/>
      <c r="F72" s="497">
        <v>1</v>
      </c>
      <c r="G72" s="499" t="s">
        <v>15</v>
      </c>
      <c r="H72" s="489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494"/>
      <c r="C73" s="495"/>
      <c r="D73" s="495"/>
      <c r="E73" s="496"/>
      <c r="F73" s="498"/>
      <c r="G73" s="500"/>
      <c r="H73" s="490"/>
      <c r="I73" s="129" t="e">
        <f>O73</f>
        <v>#REF!</v>
      </c>
      <c r="J73" s="78"/>
      <c r="K73" s="79" t="e">
        <f>I52+I54+I55+I71-M52</f>
        <v>#REF!</v>
      </c>
      <c r="L73" s="80" t="s">
        <v>124</v>
      </c>
      <c r="M73" s="134">
        <v>0.15</v>
      </c>
      <c r="N73" s="82" t="s">
        <v>125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501" t="s">
        <v>18</v>
      </c>
      <c r="C74" s="502"/>
      <c r="D74" s="502"/>
      <c r="E74" s="503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504" t="s">
        <v>133</v>
      </c>
      <c r="C75" s="505"/>
      <c r="D75" s="505"/>
      <c r="E75" s="505"/>
      <c r="F75" s="497">
        <v>1</v>
      </c>
      <c r="G75" s="499" t="s">
        <v>15</v>
      </c>
      <c r="H75" s="489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506"/>
      <c r="C76" s="507"/>
      <c r="D76" s="507"/>
      <c r="E76" s="507"/>
      <c r="F76" s="498"/>
      <c r="G76" s="500"/>
      <c r="H76" s="490"/>
      <c r="I76" s="129" t="e">
        <f>O76</f>
        <v>#REF!</v>
      </c>
      <c r="J76" s="146"/>
      <c r="K76" s="79" t="e">
        <f>I74</f>
        <v>#REF!</v>
      </c>
      <c r="L76" s="80" t="s">
        <v>124</v>
      </c>
      <c r="M76" s="147">
        <v>0.1</v>
      </c>
      <c r="N76" s="82" t="s">
        <v>125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487" t="s">
        <v>134</v>
      </c>
      <c r="C77" s="488"/>
      <c r="D77" s="488"/>
      <c r="E77" s="488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487" t="s">
        <v>135</v>
      </c>
      <c r="C78" s="488"/>
      <c r="D78" s="488"/>
      <c r="E78" s="488"/>
      <c r="F78" s="87"/>
      <c r="G78" s="40"/>
      <c r="H78" s="87"/>
      <c r="I78" s="149" t="e">
        <f>ROUNDDOWN(I77,-3)</f>
        <v>#REF!</v>
      </c>
      <c r="J78" s="153" t="s">
        <v>136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갑지.표지</vt:lpstr>
      <vt:lpstr>위치도</vt:lpstr>
      <vt:lpstr>설계설명서</vt:lpstr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설계설명서!Print_Area</vt:lpstr>
      <vt:lpstr>원가계산서!Print_Area</vt:lpstr>
      <vt:lpstr>위치도!Print_Area</vt:lpstr>
    </vt:vector>
  </TitlesOfParts>
  <Company>Extra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경영정보팀</cp:lastModifiedBy>
  <cp:lastPrinted>2022-01-17T06:21:57Z</cp:lastPrinted>
  <dcterms:created xsi:type="dcterms:W3CDTF">2012-03-07T02:46:43Z</dcterms:created>
  <dcterms:modified xsi:type="dcterms:W3CDTF">2022-02-08T00:41:39Z</dcterms:modified>
</cp:coreProperties>
</file>