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45" windowWidth="14955" windowHeight="7320" tabRatio="886"/>
  </bookViews>
  <sheets>
    <sheet name="갑지.표지" sheetId="17" r:id="rId1"/>
    <sheet name="위치도" sheetId="73" r:id="rId2"/>
    <sheet name="설계설명서" sheetId="72" r:id="rId3"/>
    <sheet name="원가계산서" sheetId="70" r:id="rId4"/>
    <sheet name="내역서총괄표" sheetId="69" r:id="rId5"/>
    <sheet name="내역서" sheetId="74" r:id="rId6"/>
    <sheet name="내역서2" sheetId="71" state="hidden" r:id="rId7"/>
  </sheets>
  <externalReferences>
    <externalReference r:id="rId8"/>
    <externalReference r:id="rId9"/>
    <externalReference r:id="rId10"/>
    <externalReference r:id="rId11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6" hidden="1">내역서2!$A$1:$P$78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5">내역서!$B$1:$Q$15</definedName>
    <definedName name="_xlnm.Print_Area" localSheetId="6">내역서2!$B$1:$P$78</definedName>
    <definedName name="_xlnm.Print_Area" localSheetId="4">내역서총괄표!$A$1:$J$25</definedName>
    <definedName name="_xlnm.Print_Area" localSheetId="2">설계설명서!$A$1:$AC$33</definedName>
    <definedName name="_xlnm.Print_Area" localSheetId="3">원가계산서!$A$1:$I$34</definedName>
    <definedName name="_xlnm.Print_Area" localSheetId="1">위치도!$A$1:$AO$49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45621"/>
</workbook>
</file>

<file path=xl/calcChain.xml><?xml version="1.0" encoding="utf-8"?>
<calcChain xmlns="http://schemas.openxmlformats.org/spreadsheetml/2006/main">
  <c r="F42" i="71" l="1"/>
  <c r="F41" i="71"/>
  <c r="H33" i="71"/>
  <c r="H34" i="71"/>
  <c r="F34" i="71"/>
  <c r="F33" i="71"/>
  <c r="H30" i="71"/>
  <c r="H29" i="71"/>
  <c r="F26" i="71"/>
  <c r="M26" i="71" s="1"/>
  <c r="F25" i="71"/>
  <c r="K25" i="71" s="1"/>
  <c r="J75" i="71"/>
  <c r="J72" i="71"/>
  <c r="J70" i="71"/>
  <c r="J68" i="71"/>
  <c r="J66" i="71"/>
  <c r="K65" i="71"/>
  <c r="O65" i="71" s="1"/>
  <c r="J64" i="71"/>
  <c r="J62" i="71"/>
  <c r="J60" i="71"/>
  <c r="J58" i="71"/>
  <c r="J56" i="71"/>
  <c r="J53" i="71"/>
  <c r="O50" i="71"/>
  <c r="O51" i="71" s="1"/>
  <c r="M50" i="71"/>
  <c r="M51" i="71" s="1"/>
  <c r="K50" i="71"/>
  <c r="K51" i="71" s="1"/>
  <c r="H47" i="71"/>
  <c r="H46" i="71"/>
  <c r="H45" i="71"/>
  <c r="H44" i="71"/>
  <c r="H43" i="71"/>
  <c r="H40" i="71"/>
  <c r="H39" i="71"/>
  <c r="H38" i="71"/>
  <c r="H37" i="71"/>
  <c r="H36" i="71"/>
  <c r="H35" i="71"/>
  <c r="H32" i="71"/>
  <c r="H31" i="71"/>
  <c r="H28" i="71"/>
  <c r="H27" i="71"/>
  <c r="H26" i="71"/>
  <c r="H25" i="71"/>
  <c r="H24" i="71"/>
  <c r="H23" i="71"/>
  <c r="M22" i="71"/>
  <c r="H22" i="71"/>
  <c r="O22" i="71"/>
  <c r="M21" i="71"/>
  <c r="H21" i="71"/>
  <c r="O21" i="71"/>
  <c r="O14" i="71"/>
  <c r="H14" i="71"/>
  <c r="M14" i="71"/>
  <c r="K13" i="71"/>
  <c r="H13" i="71"/>
  <c r="M13" i="71"/>
  <c r="H12" i="71"/>
  <c r="M12" i="71"/>
  <c r="H9" i="71"/>
  <c r="H8" i="71"/>
  <c r="H7" i="71"/>
  <c r="M25" i="71" l="1"/>
  <c r="O12" i="71"/>
  <c r="O26" i="71"/>
  <c r="H5" i="71"/>
  <c r="H6" i="71"/>
  <c r="K12" i="71"/>
  <c r="H10" i="71"/>
  <c r="I50" i="71"/>
  <c r="I51" i="71"/>
  <c r="H11" i="71"/>
  <c r="K22" i="71"/>
  <c r="I22" i="71" s="1"/>
  <c r="O13" i="71"/>
  <c r="I13" i="71" s="1"/>
  <c r="K14" i="71"/>
  <c r="I14" i="71" s="1"/>
  <c r="O25" i="71"/>
  <c r="I25" i="71" s="1"/>
  <c r="K26" i="71"/>
  <c r="K21" i="71"/>
  <c r="I21" i="71" s="1"/>
  <c r="I26" i="71" l="1"/>
  <c r="I12" i="71"/>
  <c r="F45" i="71" l="1"/>
  <c r="F46" i="71"/>
  <c r="F44" i="71"/>
  <c r="F32" i="71"/>
  <c r="F43" i="71"/>
  <c r="F30" i="71"/>
  <c r="F39" i="71"/>
  <c r="F37" i="71"/>
  <c r="F38" i="71"/>
  <c r="F28" i="71"/>
  <c r="F27" i="71"/>
  <c r="F36" i="71"/>
  <c r="F24" i="71"/>
  <c r="F35" i="71"/>
  <c r="F23" i="71"/>
  <c r="F31" i="71"/>
  <c r="F40" i="71"/>
  <c r="F29" i="71"/>
  <c r="F7" i="71" l="1"/>
  <c r="O7" i="71" s="1"/>
  <c r="F10" i="71"/>
  <c r="M10" i="71" s="1"/>
  <c r="F6" i="71"/>
  <c r="M6" i="71" s="1"/>
  <c r="F5" i="71"/>
  <c r="K5" i="71" s="1"/>
  <c r="F47" i="71"/>
  <c r="K47" i="71" s="1"/>
  <c r="F9" i="71"/>
  <c r="K9" i="71" s="1"/>
  <c r="F8" i="71"/>
  <c r="O8" i="71" s="1"/>
  <c r="F18" i="71"/>
  <c r="K23" i="71"/>
  <c r="M23" i="71"/>
  <c r="O23" i="71"/>
  <c r="M36" i="71"/>
  <c r="O36" i="71"/>
  <c r="K36" i="71"/>
  <c r="K37" i="71"/>
  <c r="M37" i="71"/>
  <c r="O37" i="71"/>
  <c r="M32" i="71"/>
  <c r="O32" i="71"/>
  <c r="K32" i="71"/>
  <c r="M40" i="71"/>
  <c r="O40" i="71"/>
  <c r="K40" i="71"/>
  <c r="O38" i="71"/>
  <c r="M38" i="71"/>
  <c r="K38" i="71"/>
  <c r="O43" i="71"/>
  <c r="M43" i="71"/>
  <c r="K43" i="71"/>
  <c r="M44" i="71"/>
  <c r="O44" i="71"/>
  <c r="K44" i="71"/>
  <c r="O24" i="71"/>
  <c r="K24" i="71"/>
  <c r="M24" i="71"/>
  <c r="O28" i="71"/>
  <c r="M28" i="71"/>
  <c r="K28" i="71"/>
  <c r="K46" i="71"/>
  <c r="M46" i="71"/>
  <c r="O46" i="71"/>
  <c r="M31" i="71"/>
  <c r="O31" i="71"/>
  <c r="K31" i="71"/>
  <c r="M35" i="71"/>
  <c r="K35" i="71"/>
  <c r="O35" i="71"/>
  <c r="K27" i="71"/>
  <c r="M27" i="71"/>
  <c r="O27" i="71"/>
  <c r="M39" i="71"/>
  <c r="K39" i="71"/>
  <c r="O39" i="71"/>
  <c r="M45" i="71"/>
  <c r="K45" i="71"/>
  <c r="O45" i="71"/>
  <c r="F17" i="71"/>
  <c r="O11" i="71"/>
  <c r="M11" i="71"/>
  <c r="K11" i="71"/>
  <c r="O5" i="71" l="1"/>
  <c r="M5" i="71"/>
  <c r="K7" i="71"/>
  <c r="M7" i="71"/>
  <c r="M8" i="71"/>
  <c r="K8" i="71"/>
  <c r="M9" i="71"/>
  <c r="O6" i="71"/>
  <c r="K6" i="71"/>
  <c r="O9" i="71"/>
  <c r="K10" i="71"/>
  <c r="O47" i="71"/>
  <c r="M47" i="71"/>
  <c r="O10" i="71"/>
  <c r="F15" i="71"/>
  <c r="I39" i="71"/>
  <c r="I44" i="71"/>
  <c r="I36" i="71"/>
  <c r="F16" i="71"/>
  <c r="I31" i="71"/>
  <c r="I37" i="71"/>
  <c r="F19" i="71"/>
  <c r="F20" i="71"/>
  <c r="I27" i="71"/>
  <c r="I46" i="71"/>
  <c r="I43" i="71"/>
  <c r="I40" i="71"/>
  <c r="I23" i="71"/>
  <c r="I45" i="71"/>
  <c r="I35" i="71"/>
  <c r="I28" i="71"/>
  <c r="I24" i="71"/>
  <c r="I38" i="71"/>
  <c r="I32" i="71"/>
  <c r="I11" i="71"/>
  <c r="I5" i="71" l="1"/>
  <c r="I6" i="71"/>
  <c r="I9" i="71"/>
  <c r="I7" i="71"/>
  <c r="I8" i="71"/>
  <c r="I10" i="71"/>
  <c r="I47" i="71"/>
  <c r="B3" i="71" l="1"/>
  <c r="L15" i="71" l="1"/>
  <c r="L19" i="71" l="1"/>
  <c r="M19" i="71" s="1"/>
  <c r="M15" i="71"/>
  <c r="J15" i="71" l="1"/>
  <c r="K15" i="71" s="1"/>
  <c r="J17" i="71"/>
  <c r="K17" i="71" s="1"/>
  <c r="J19" i="71"/>
  <c r="K19" i="71" s="1"/>
  <c r="J20" i="71"/>
  <c r="K20" i="71" s="1"/>
  <c r="J16" i="71"/>
  <c r="K16" i="71" s="1"/>
  <c r="J18" i="71"/>
  <c r="K18" i="71" s="1"/>
  <c r="L16" i="71"/>
  <c r="L20" i="71"/>
  <c r="L18" i="71"/>
  <c r="L17" i="71"/>
  <c r="K48" i="71" l="1"/>
  <c r="K52" i="71" s="1"/>
  <c r="M18" i="71"/>
  <c r="M16" i="71"/>
  <c r="M17" i="71"/>
  <c r="N19" i="71"/>
  <c r="N15" i="71"/>
  <c r="M20" i="71"/>
  <c r="K54" i="71" l="1"/>
  <c r="O54" i="71" s="1"/>
  <c r="I54" i="71" s="1"/>
  <c r="P54" i="71" s="1"/>
  <c r="K63" i="71"/>
  <c r="O63" i="71" s="1"/>
  <c r="K61" i="71"/>
  <c r="O61" i="71" s="1"/>
  <c r="N18" i="71"/>
  <c r="N20" i="71"/>
  <c r="N16" i="71"/>
  <c r="O15" i="71"/>
  <c r="H15" i="71"/>
  <c r="M48" i="71"/>
  <c r="N17" i="71"/>
  <c r="O19" i="71"/>
  <c r="I19" i="71" s="1"/>
  <c r="H19" i="71"/>
  <c r="K57" i="71" l="1"/>
  <c r="O57" i="71" s="1"/>
  <c r="I57" i="71" s="1"/>
  <c r="P57" i="71" s="1"/>
  <c r="K59" i="71"/>
  <c r="O59" i="71" s="1"/>
  <c r="I59" i="71" s="1"/>
  <c r="P59" i="71" s="1"/>
  <c r="O17" i="71"/>
  <c r="I17" i="71" s="1"/>
  <c r="H17" i="71"/>
  <c r="O16" i="71"/>
  <c r="I16" i="71" s="1"/>
  <c r="H16" i="71"/>
  <c r="O18" i="71"/>
  <c r="I18" i="71" s="1"/>
  <c r="H18" i="71"/>
  <c r="I15" i="71"/>
  <c r="M52" i="71"/>
  <c r="O20" i="71"/>
  <c r="I20" i="71" s="1"/>
  <c r="H20" i="71"/>
  <c r="K67" i="71" l="1"/>
  <c r="O67" i="71" s="1"/>
  <c r="I67" i="71" s="1"/>
  <c r="K69" i="71"/>
  <c r="O69" i="71" s="1"/>
  <c r="I69" i="71" s="1"/>
  <c r="P69" i="71" s="1"/>
  <c r="O48" i="71"/>
  <c r="I55" i="71" l="1"/>
  <c r="O52" i="71"/>
  <c r="I52" i="71" s="1"/>
  <c r="I48" i="71"/>
  <c r="K71" i="71" l="1"/>
  <c r="O71" i="71" s="1"/>
  <c r="I71" i="71" s="1"/>
  <c r="P71" i="71" s="1"/>
  <c r="K73" i="71" l="1"/>
  <c r="O73" i="71" s="1"/>
  <c r="I73" i="71" s="1"/>
  <c r="P73" i="71" s="1"/>
  <c r="I74" i="71" l="1"/>
  <c r="K76" i="71" s="1"/>
  <c r="O76" i="71" s="1"/>
  <c r="I76" i="71" s="1"/>
  <c r="P76" i="71" s="1"/>
  <c r="I77" i="71" l="1"/>
  <c r="I78" i="71" s="1"/>
</calcChain>
</file>

<file path=xl/sharedStrings.xml><?xml version="1.0" encoding="utf-8"?>
<sst xmlns="http://schemas.openxmlformats.org/spreadsheetml/2006/main" count="535" uniqueCount="263">
  <si>
    <t>원 수</t>
    <phoneticPr fontId="2" type="noConversion"/>
  </si>
  <si>
    <t>단 위</t>
    <phoneticPr fontId="2" type="noConversion"/>
  </si>
  <si>
    <t>구분</t>
    <phoneticPr fontId="2" type="noConversion"/>
  </si>
  <si>
    <t>비  고</t>
    <phoneticPr fontId="2" type="noConversion"/>
  </si>
  <si>
    <t>횡단보도</t>
    <phoneticPr fontId="2" type="noConversion"/>
  </si>
  <si>
    <t>재도색</t>
    <phoneticPr fontId="2" type="noConversion"/>
  </si>
  <si>
    <t>청색</t>
    <phoneticPr fontId="2" type="noConversion"/>
  </si>
  <si>
    <t>백색</t>
    <phoneticPr fontId="2" type="noConversion"/>
  </si>
  <si>
    <t>황색</t>
    <phoneticPr fontId="2" type="noConversion"/>
  </si>
  <si>
    <t>P3-R5</t>
    <phoneticPr fontId="2" type="noConversion"/>
  </si>
  <si>
    <t>P3-R4</t>
    <phoneticPr fontId="2" type="noConversion"/>
  </si>
  <si>
    <t>P7-R5</t>
    <phoneticPr fontId="2" type="noConversion"/>
  </si>
  <si>
    <t>융착성도료(파선)</t>
    <phoneticPr fontId="2" type="noConversion"/>
  </si>
  <si>
    <t>융착성도료(문자,기호)</t>
    <phoneticPr fontId="2" type="noConversion"/>
  </si>
  <si>
    <t>융착성도료(실선)</t>
    <phoneticPr fontId="2" type="noConversion"/>
  </si>
  <si>
    <t>P7-R4</t>
    <phoneticPr fontId="2" type="noConversion"/>
  </si>
  <si>
    <t>분홍색</t>
    <phoneticPr fontId="2" type="noConversion"/>
  </si>
  <si>
    <t>식</t>
    <phoneticPr fontId="2" type="noConversion"/>
  </si>
  <si>
    <t>산재보험료</t>
    <phoneticPr fontId="2" type="noConversion"/>
  </si>
  <si>
    <t>노인장기요양보험료</t>
    <phoneticPr fontId="2" type="noConversion"/>
  </si>
  <si>
    <t>공급가액</t>
    <phoneticPr fontId="2" type="noConversion"/>
  </si>
  <si>
    <t>단위</t>
    <phoneticPr fontId="2" type="noConversion"/>
  </si>
  <si>
    <t>비고</t>
    <phoneticPr fontId="2" type="noConversion"/>
  </si>
  <si>
    <t>등급</t>
    <phoneticPr fontId="2" type="noConversion"/>
  </si>
  <si>
    <t>색상</t>
    <phoneticPr fontId="2" type="noConversion"/>
  </si>
  <si>
    <t>합계</t>
    <phoneticPr fontId="2" type="noConversion"/>
  </si>
  <si>
    <t>자재</t>
    <phoneticPr fontId="2" type="noConversion"/>
  </si>
  <si>
    <t>소계</t>
    <phoneticPr fontId="2" type="noConversion"/>
  </si>
  <si>
    <t>공종</t>
  </si>
  <si>
    <t>단위</t>
  </si>
  <si>
    <t>노무비</t>
  </si>
  <si>
    <t>재료비</t>
  </si>
  <si>
    <t/>
  </si>
  <si>
    <t>부대공</t>
    <phoneticPr fontId="2" type="noConversion"/>
  </si>
  <si>
    <t>간접노무비</t>
  </si>
  <si>
    <t>%</t>
  </si>
  <si>
    <t>산재보험료</t>
  </si>
  <si>
    <t>고용보험료</t>
  </si>
  <si>
    <t>국민건강보험료</t>
    <phoneticPr fontId="2" type="noConversion"/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</si>
  <si>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</si>
  <si>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</si>
  <si>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</si>
  <si>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</si>
  <si>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</si>
  <si>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</si>
  <si>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</si>
  <si>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</si>
  <si>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</si>
  <si>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</si>
  <si>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</si>
  <si>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구분</t>
  </si>
  <si>
    <t>요율</t>
  </si>
  <si>
    <t>1</t>
  </si>
  <si>
    <t>2</t>
  </si>
  <si>
    <t>작업설.부산물등(△)</t>
  </si>
  <si>
    <t>3</t>
  </si>
  <si>
    <t>A</t>
  </si>
  <si>
    <t>B</t>
  </si>
  <si>
    <t>13</t>
  </si>
  <si>
    <t>15</t>
  </si>
  <si>
    <t>16</t>
  </si>
  <si>
    <t>하도급대금지급보증수수료</t>
  </si>
  <si>
    <t>17</t>
  </si>
  <si>
    <t>C</t>
  </si>
  <si>
    <t>D</t>
  </si>
  <si>
    <t>( A + B + C )</t>
    <phoneticPr fontId="2" type="noConversion"/>
  </si>
  <si>
    <t>E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</si>
  <si>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</si>
  <si>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</si>
  <si>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</si>
  <si>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</si>
  <si>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</si>
  <si>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( G ) × 0.1</t>
    <phoneticPr fontId="2" type="noConversion"/>
  </si>
  <si>
    <t>가. 노면표시 도색 및 제거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</si>
  <si>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</si>
  <si>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</si>
  <si>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</si>
  <si>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</si>
  <si>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</si>
  <si>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</si>
  <si>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</si>
  <si>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노  무  비</t>
    <phoneticPr fontId="2" type="noConversion"/>
  </si>
  <si>
    <t>재  료  비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</si>
  <si>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</si>
  <si>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</si>
  <si>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</si>
  <si>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융착성
도료
신설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</si>
  <si>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</si>
  <si>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</si>
  <si>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</si>
  <si>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</si>
  <si>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</si>
  <si>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</si>
  <si>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</si>
  <si>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</si>
  <si>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제5호표</t>
  </si>
  <si>
    <t>제6호표</t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</si>
  <si>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</si>
  <si>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</si>
  <si>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</si>
  <si>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</si>
  <si>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</si>
  <si>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</si>
  <si>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</si>
  <si>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</si>
  <si>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</si>
  <si>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</si>
  <si>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</si>
  <si>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공종계</t>
    <phoneticPr fontId="2" type="noConversion"/>
  </si>
  <si>
    <t>EA</t>
    <phoneticPr fontId="2" type="noConversion"/>
  </si>
  <si>
    <t>나. 간접노무비</t>
    <phoneticPr fontId="2" type="noConversion"/>
  </si>
  <si>
    <t>X</t>
    <phoneticPr fontId="44" type="noConversion"/>
  </si>
  <si>
    <t>=</t>
    <phoneticPr fontId="44" type="noConversion"/>
  </si>
  <si>
    <t>다. 경비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</si>
  <si>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</si>
  <si>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</si>
  <si>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</si>
  <si>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</si>
  <si>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라. 일반관리비</t>
    <phoneticPr fontId="2" type="noConversion"/>
  </si>
  <si>
    <t>마. 이윤</t>
    <phoneticPr fontId="2" type="noConversion"/>
  </si>
  <si>
    <t>부가가치세</t>
    <phoneticPr fontId="2" type="noConversion"/>
  </si>
  <si>
    <t>도 급 액</t>
    <phoneticPr fontId="2" type="noConversion"/>
  </si>
  <si>
    <t>총공사비</t>
    <phoneticPr fontId="2" type="noConversion"/>
  </si>
  <si>
    <t>(1,000원이하 절사)</t>
    <phoneticPr fontId="2" type="noConversion"/>
  </si>
  <si>
    <t>착 공 일 로 부 터</t>
    <phoneticPr fontId="2" type="noConversion"/>
  </si>
  <si>
    <t>수량</t>
    <phoneticPr fontId="2" type="noConversion"/>
  </si>
  <si>
    <t>처
장</t>
    <phoneticPr fontId="2" type="noConversion"/>
  </si>
  <si>
    <t>팀
장</t>
    <phoneticPr fontId="2" type="noConversion"/>
  </si>
  <si>
    <t>심
사
자</t>
    <phoneticPr fontId="2" type="noConversion"/>
  </si>
  <si>
    <t>설
계
자</t>
    <phoneticPr fontId="2" type="noConversion"/>
  </si>
  <si>
    <t>위치도</t>
    <phoneticPr fontId="2" type="noConversion"/>
  </si>
  <si>
    <t>공종</t>
    <phoneticPr fontId="2" type="noConversion"/>
  </si>
  <si>
    <t>설계설명서</t>
    <phoneticPr fontId="2" type="noConversion"/>
  </si>
  <si>
    <t>1.</t>
    <phoneticPr fontId="2" type="noConversion"/>
  </si>
  <si>
    <t>공사명</t>
    <phoneticPr fontId="2" type="noConversion"/>
  </si>
  <si>
    <t>2.</t>
    <phoneticPr fontId="2" type="noConversion"/>
  </si>
  <si>
    <t>위치</t>
    <phoneticPr fontId="2" type="noConversion"/>
  </si>
  <si>
    <t>3.</t>
    <phoneticPr fontId="2" type="noConversion"/>
  </si>
  <si>
    <t>목적</t>
    <phoneticPr fontId="2" type="noConversion"/>
  </si>
  <si>
    <t>4.</t>
    <phoneticPr fontId="2" type="noConversion"/>
  </si>
  <si>
    <t>공사개요</t>
    <phoneticPr fontId="2" type="noConversion"/>
  </si>
  <si>
    <t>5.</t>
    <phoneticPr fontId="2" type="noConversion"/>
  </si>
  <si>
    <t>공사기간</t>
    <phoneticPr fontId="2" type="noConversion"/>
  </si>
  <si>
    <t>:</t>
    <phoneticPr fontId="2" type="noConversion"/>
  </si>
  <si>
    <t>○</t>
    <phoneticPr fontId="2" type="noConversion"/>
  </si>
  <si>
    <t>도색공</t>
    <phoneticPr fontId="2" type="noConversion"/>
  </si>
  <si>
    <t>부대공</t>
    <phoneticPr fontId="2" type="noConversion"/>
  </si>
  <si>
    <t>6.</t>
    <phoneticPr fontId="2" type="noConversion"/>
  </si>
  <si>
    <t>예정공정표</t>
    <phoneticPr fontId="2" type="noConversion"/>
  </si>
  <si>
    <t>준공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</si>
  <si>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</si>
  <si>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</si>
  <si>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</si>
  <si>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</si>
  <si>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비목</t>
    <phoneticPr fontId="2" type="noConversion"/>
  </si>
  <si>
    <t>금액</t>
    <phoneticPr fontId="2" type="noConversion"/>
  </si>
  <si>
    <t>산출근거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</si>
  <si>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</si>
  <si>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</si>
  <si>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</si>
  <si>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</si>
  <si>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( G + H + I )</t>
    <phoneticPr fontId="2" type="noConversion"/>
  </si>
  <si>
    <t>원가계산서</t>
    <phoneticPr fontId="2" type="noConversion"/>
  </si>
  <si>
    <t>( B + C + E )  × 0.15</t>
    <phoneticPr fontId="2" type="noConversion"/>
  </si>
  <si>
    <t>내역서총괄표</t>
    <phoneticPr fontId="2" type="noConversion"/>
  </si>
  <si>
    <t>품명</t>
    <phoneticPr fontId="2" type="noConversion"/>
  </si>
  <si>
    <t>규격</t>
    <phoneticPr fontId="2" type="noConversion"/>
  </si>
  <si>
    <t>수량</t>
    <phoneticPr fontId="2" type="noConversion"/>
  </si>
  <si>
    <t>합계</t>
    <phoneticPr fontId="2" type="noConversion"/>
  </si>
  <si>
    <t>경비</t>
    <phoneticPr fontId="2" type="noConversion"/>
  </si>
  <si>
    <t>비고</t>
    <phoneticPr fontId="2" type="noConversion"/>
  </si>
  <si>
    <t>설계내역서</t>
    <phoneticPr fontId="38" type="noConversion"/>
  </si>
  <si>
    <t>경비</t>
    <phoneticPr fontId="38" type="noConversion"/>
  </si>
  <si>
    <t>단 가</t>
    <phoneticPr fontId="2" type="noConversion"/>
  </si>
  <si>
    <t>현수막(0.9m×6m)</t>
    <phoneticPr fontId="2" type="noConversion"/>
  </si>
  <si>
    <t>단가</t>
    <phoneticPr fontId="38" type="noConversion"/>
  </si>
  <si>
    <t>금액</t>
    <phoneticPr fontId="38" type="noConversion"/>
  </si>
  <si>
    <t>단가</t>
    <phoneticPr fontId="27" type="noConversion"/>
  </si>
  <si>
    <t>품질시험비</t>
    <phoneticPr fontId="2" type="noConversion"/>
  </si>
  <si>
    <t>품질시험비</t>
    <phoneticPr fontId="2" type="noConversion"/>
  </si>
  <si>
    <t>직접재료비</t>
    <phoneticPr fontId="2" type="noConversion"/>
  </si>
  <si>
    <t>간접재료비</t>
    <phoneticPr fontId="2" type="noConversion"/>
  </si>
  <si>
    <t>소계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</si>
  <si>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</si>
  <si>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</si>
  <si>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</si>
  <si>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</si>
  <si>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</si>
  <si>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건강보험료</t>
    <phoneticPr fontId="2" type="noConversion"/>
  </si>
  <si>
    <t>연금보험료</t>
    <phoneticPr fontId="2" type="noConversion"/>
  </si>
  <si>
    <t>퇴직공제부금비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</si>
  <si>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</si>
  <si>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</si>
  <si>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환경보전비</t>
    <phoneticPr fontId="2" type="noConversion"/>
  </si>
  <si>
    <t>공사이행보증수수료</t>
    <phoneticPr fontId="2" type="noConversion"/>
  </si>
  <si>
    <t>기타경비</t>
    <phoneticPr fontId="2" type="noConversion"/>
  </si>
  <si>
    <t>순공사원가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</si>
  <si>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</si>
  <si>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</si>
  <si>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</si>
  <si>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</si>
  <si>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</si>
  <si>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</si>
  <si>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</si>
  <si>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</si>
  <si>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건설기계대여금지급보증서발급액</t>
    <phoneticPr fontId="2" type="noConversion"/>
  </si>
  <si>
    <t>천단위
미만 절사</t>
    <phoneticPr fontId="2" type="noConversion"/>
  </si>
  <si>
    <t>노면표시 도색 및 제거</t>
    <phoneticPr fontId="2" type="noConversion"/>
  </si>
  <si>
    <t>재료비</t>
    <phoneticPr fontId="38" type="noConversion"/>
  </si>
  <si>
    <t>노무비</t>
    <phoneticPr fontId="38" type="noConversion"/>
  </si>
  <si>
    <t>○ 공사개요 :</t>
    <phoneticPr fontId="2" type="noConversion"/>
  </si>
  <si>
    <t>▣</t>
    <phoneticPr fontId="2" type="noConversion"/>
  </si>
  <si>
    <t>노면표시 도색 및 제거</t>
    <phoneticPr fontId="2" type="noConversion"/>
  </si>
  <si>
    <t>인쇄본</t>
    <phoneticPr fontId="2" type="noConversion"/>
  </si>
  <si>
    <t>융착성도료(파선)</t>
    <phoneticPr fontId="2" type="noConversion"/>
  </si>
  <si>
    <t>P3-R4</t>
    <phoneticPr fontId="2" type="noConversion"/>
  </si>
  <si>
    <t>m</t>
    <phoneticPr fontId="2" type="noConversion"/>
  </si>
  <si>
    <t>융착성도료(횡단보도)</t>
    <phoneticPr fontId="2" type="noConversion"/>
  </si>
  <si>
    <t>10일</t>
    <phoneticPr fontId="2" type="noConversion"/>
  </si>
  <si>
    <t>2022년도</t>
    <phoneticPr fontId="2" type="noConversion"/>
  </si>
  <si>
    <t>시행하여 교통사고를 예방하고자 합니다.</t>
    <phoneticPr fontId="2" type="noConversion"/>
  </si>
  <si>
    <t xml:space="preserve">  북비산로(서평초 앞 삼거리~북비산네거리)</t>
    <phoneticPr fontId="2" type="noConversion"/>
  </si>
  <si>
    <t>북비산로(서평초 앞 삼거리~북비산네거리)</t>
    <phoneticPr fontId="2" type="noConversion"/>
  </si>
  <si>
    <t>순공사비</t>
    <phoneticPr fontId="2" type="noConversion"/>
  </si>
  <si>
    <t>북비산로(서평초 앞 삼거리~북비산네거리) 등 2개소 노면표시 도색공사</t>
    <phoneticPr fontId="2" type="noConversion"/>
  </si>
  <si>
    <t>북비산로(서평초 앞 삼거리~북비산네거리) 등 2개소 노면표시 도색공사</t>
    <phoneticPr fontId="2" type="noConversion"/>
  </si>
  <si>
    <t>달서천로(서대구로교차로~원대로교차로)</t>
    <phoneticPr fontId="2" type="noConversion"/>
  </si>
  <si>
    <t>북비산로(서평초 앞 삼거리~북비산네거리) 등 2개소 구간에 노면표시 도색공사를</t>
    <phoneticPr fontId="2" type="noConversion"/>
  </si>
  <si>
    <t xml:space="preserve">  달서천로(서대구로교차로~원대로교차로)</t>
    <phoneticPr fontId="2" type="noConversion"/>
  </si>
  <si>
    <t>융착성 도료 백색 (P3-R5) 재도색 : 실선 L=2,138m, 파선 L=8,588m,</t>
    <phoneticPr fontId="2" type="noConversion"/>
  </si>
  <si>
    <t>융착성 도료 황색 (P4-R5) 재도색 : 실선 L=8,250m, 파선 L=2,413m</t>
    <phoneticPr fontId="2" type="noConversion"/>
  </si>
  <si>
    <t xml:space="preserve">                                            횡단보도 L=14,279m, 문자기호 L=5,408m</t>
    <phoneticPr fontId="2" type="noConversion"/>
  </si>
  <si>
    <t>융착성 도료 백색 (P3-R5) 재도색 : 실선 L=2,138m, 파선 L=8,588m,</t>
    <phoneticPr fontId="2" type="noConversion"/>
  </si>
  <si>
    <t>퇴직공제부금비</t>
    <phoneticPr fontId="2" type="noConversion"/>
  </si>
  <si>
    <t>( B ) × 0.0101</t>
    <phoneticPr fontId="2" type="noConversion"/>
  </si>
  <si>
    <t>( J ) (천단위 미만 절사)</t>
    <phoneticPr fontId="2" type="noConversion"/>
  </si>
  <si>
    <t>( 2 ) × 0.138</t>
    <phoneticPr fontId="2" type="noConversion"/>
  </si>
  <si>
    <t>( 2 ) x 0.023</t>
    <phoneticPr fontId="2" type="noConversion"/>
  </si>
  <si>
    <t>( 2 + 3 )</t>
    <phoneticPr fontId="2" type="noConversion"/>
  </si>
  <si>
    <t>K</t>
    <phoneticPr fontId="2" type="noConversion"/>
  </si>
  <si>
    <t>( A + 2 ) × 0.0293</t>
    <phoneticPr fontId="2" type="noConversion"/>
  </si>
  <si>
    <t>( A + B ) × 0.083</t>
    <phoneticPr fontId="2" type="noConversion"/>
  </si>
  <si>
    <t>( 2 ) × 0.03495</t>
    <phoneticPr fontId="2" type="noConversion"/>
  </si>
  <si>
    <t>( 2 ) × 0.045</t>
    <phoneticPr fontId="2" type="noConversion"/>
  </si>
  <si>
    <t>( 4:12 )</t>
    <phoneticPr fontId="2" type="noConversion"/>
  </si>
  <si>
    <t>작업준비</t>
    <phoneticPr fontId="2" type="noConversion"/>
  </si>
  <si>
    <t>3일</t>
    <phoneticPr fontId="2" type="noConversion"/>
  </si>
  <si>
    <t>20일</t>
    <phoneticPr fontId="2" type="noConversion"/>
  </si>
  <si>
    <t>30일</t>
    <phoneticPr fontId="2" type="noConversion"/>
  </si>
  <si>
    <t>41일</t>
    <phoneticPr fontId="2" type="noConversion"/>
  </si>
  <si>
    <t>착공일로부터 41일간으로 한다.</t>
    <phoneticPr fontId="2" type="noConversion"/>
  </si>
  <si>
    <t>-</t>
    <phoneticPr fontId="2" type="noConversion"/>
  </si>
  <si>
    <t>준비기간(공사신고) : 3일</t>
    <phoneticPr fontId="2" type="noConversion"/>
  </si>
  <si>
    <t>비작업일수 : 9일</t>
    <phoneticPr fontId="2" type="noConversion"/>
  </si>
  <si>
    <t>작업일수 : 29일</t>
    <phoneticPr fontId="2" type="noConversion"/>
  </si>
  <si>
    <t>( 7 ) × 0.1227</t>
    <phoneticPr fontId="2" type="noConversion"/>
  </si>
  <si>
    <t>( B ) × 0.037</t>
    <phoneticPr fontId="2" type="noConversion"/>
  </si>
  <si>
    <t>환경보전비</t>
    <phoneticPr fontId="2" type="noConversion"/>
  </si>
  <si>
    <t>(1+2+4) x 0.008</t>
    <phoneticPr fontId="2" type="noConversion"/>
  </si>
  <si>
    <t>2022년 02월 설계</t>
    <phoneticPr fontId="2" type="noConversion"/>
  </si>
  <si>
    <t>북비산로(서평초 앞 삼거리~북비산네거리) 등 2개소 노면표시 도색공사</t>
  </si>
  <si>
    <t>2022년도</t>
  </si>
  <si>
    <t>총공사비 : 금185,725,000원(금일억팔천오백칠십이만오천원)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</si>
</sst>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3" formatCode="#,##0_ "/>
    <numFmt numFmtId="184" formatCode="0.0%"/>
    <numFmt numFmtId="186" formatCode="#,##0_);[Red]\(#,##0\)"/>
    <numFmt numFmtId="190" formatCode="0.00_);[Red]\(0.00\)"/>
    <numFmt numFmtId="192" formatCode="0_);[Red]\(0\)"/>
    <numFmt numFmtId="193" formatCode="\ \ @"/>
    <numFmt numFmtId="194" formatCode="&quot;₩&quot;#,##0"/>
    <numFmt numFmtId="196" formatCode="&quot;₩&quot;#,##0;&quot;₩&quot;&quot;₩&quot;&quot;₩&quot;&quot;₩&quot;\-#,##0"/>
    <numFmt numFmtId="197" formatCode="#,##0;[Red]&quot;-&quot;#,##0"/>
    <numFmt numFmtId="198" formatCode="&quot;₩&quot;#,##0;[Red]&quot;₩&quot;&quot;₩&quot;&quot;₩&quot;&quot;₩&quot;\-#,##0"/>
    <numFmt numFmtId="199" formatCode="_-* #,##0.00_-;&quot;₩&quot;&quot;₩&quot;\-* #,##0.00_-;_-* &quot;-&quot;??_-;_-@_-"/>
    <numFmt numFmtId="200" formatCode="_-&quot;₩&quot;* #,##0.00_-;&quot;₩&quot;&quot;₩&quot;\-&quot;₩&quot;* #,##0.00_-;_-&quot;₩&quot;* &quot;-&quot;??_-;_-@_-"/>
    <numFmt numFmtId="201" formatCode="&quot;₩&quot;#,##0.00;&quot;₩&quot;&quot;₩&quot;&quot;₩&quot;&quot;₩&quot;\-#,##0.00"/>
    <numFmt numFmtId="202" formatCode="&quot;제&quot;#&quot;호표&quot;"/>
    <numFmt numFmtId="203" formatCode="&quot;제&quot;#,##0&quot;호표&quot;"/>
    <numFmt numFmtId="205" formatCode="#,##0.0"/>
    <numFmt numFmtId="206" formatCode="0.000%"/>
    <numFmt numFmtId="207" formatCode="0.00_ "/>
    <numFmt numFmtId="208" formatCode="#,##0.000"/>
    <numFmt numFmtId="209" formatCode="#,##0.0000"/>
    <numFmt numFmtId="210" formatCode="#,##0.00000"/>
    <numFmt numFmtId="215" formatCode="_-* #,##0_-;\-* #,##0_-;_-* &quot;-&quot;??_-;_-@_-"/>
    <numFmt numFmtId="216" formatCode="#,##0.0_);[Red]\(#,##0.0\)"/>
    <numFmt numFmtId="217" formatCode="#,##0.00_);[Red]\(#,##0.00\)"/>
    <numFmt numFmtId="218" formatCode="#,##0.000_);[Red]\(#,##0.000\)"/>
    <numFmt numFmtId="219" formatCode="#,##0_);\(\ #,##0\ \)"/>
  </numFmts>
  <fonts count="83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8"/>
      <name val="제목바탕체"/>
      <family val="1"/>
      <charset val="129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1"/>
      <name val="맑은 고딕"/>
      <family val="3"/>
      <charset val="129"/>
      <scheme val="minor"/>
    </font>
    <font>
      <u/>
      <sz val="11"/>
      <color indexed="36"/>
      <name val="돋움"/>
      <family val="3"/>
      <charset val="129"/>
    </font>
    <font>
      <b/>
      <sz val="12"/>
      <name val="굴림체"/>
      <family val="3"/>
      <charset val="129"/>
    </font>
    <font>
      <b/>
      <sz val="14"/>
      <name val="굴림체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sz val="22"/>
      <color indexed="8"/>
      <name val="HY울릉도M"/>
      <family val="1"/>
      <charset val="129"/>
    </font>
    <font>
      <sz val="24"/>
      <color indexed="8"/>
      <name val="HY울릉도M"/>
      <family val="1"/>
      <charset val="129"/>
    </font>
    <font>
      <sz val="18"/>
      <name val="HY울릉도M"/>
      <family val="1"/>
      <charset val="129"/>
    </font>
    <font>
      <sz val="24"/>
      <name val="HY울릉도M"/>
      <family val="1"/>
      <charset val="129"/>
    </font>
    <font>
      <sz val="20"/>
      <name val="HY울릉도M"/>
      <family val="1"/>
      <charset val="129"/>
    </font>
    <font>
      <sz val="20"/>
      <color indexed="8"/>
      <name val="HY울릉도M"/>
      <family val="1"/>
      <charset val="129"/>
    </font>
    <font>
      <sz val="10"/>
      <name val="맑은 고딕"/>
      <family val="3"/>
      <charset val="129"/>
      <scheme val="minor"/>
    </font>
    <font>
      <b/>
      <sz val="18"/>
      <color indexed="8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u/>
      <sz val="22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36"/>
      <color indexed="8"/>
      <name val="맑은 고딕"/>
      <family val="3"/>
      <charset val="129"/>
      <scheme val="minor"/>
    </font>
    <font>
      <b/>
      <sz val="22"/>
      <color indexed="8"/>
      <name val="맑은 고딕"/>
      <family val="3"/>
      <charset val="129"/>
      <scheme val="minor"/>
    </font>
    <font>
      <b/>
      <u/>
      <sz val="14"/>
      <color indexed="8"/>
      <name val="맑은 고딕"/>
      <family val="3"/>
      <charset val="129"/>
      <scheme val="minor"/>
    </font>
    <font>
      <sz val="14"/>
      <color indexed="8"/>
      <name val="맑은 고딕"/>
      <family val="3"/>
      <charset val="129"/>
      <scheme val="minor"/>
    </font>
    <font>
      <b/>
      <u/>
      <sz val="18"/>
      <color indexed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u/>
      <sz val="20"/>
      <color indexed="8"/>
      <name val="맑은 고딕"/>
      <family val="3"/>
      <charset val="129"/>
      <scheme val="minor"/>
    </font>
    <font>
      <sz val="16"/>
      <color indexed="8"/>
      <name val="맑은 고딕"/>
      <family val="3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sz val="15"/>
      <color indexed="8"/>
      <name val="맑은 고딕"/>
      <family val="3"/>
      <charset val="129"/>
      <scheme val="minor"/>
    </font>
    <font>
      <sz val="18"/>
      <color indexed="8"/>
      <name val="맑은 고딕"/>
      <family val="3"/>
      <charset val="129"/>
      <scheme val="minor"/>
    </font>
    <font>
      <b/>
      <sz val="15"/>
      <color indexed="8"/>
      <name val="맑은 고딕"/>
      <family val="3"/>
      <charset val="129"/>
      <scheme val="minor"/>
    </font>
    <font>
      <sz val="20"/>
      <color indexed="8"/>
      <name val="맑은 고딕"/>
      <family val="3"/>
      <charset val="129"/>
      <scheme val="minor"/>
    </font>
    <font>
      <b/>
      <sz val="20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26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10"/>
      <name val="돋움"/>
      <family val="3"/>
      <charset val="129"/>
    </font>
    <font>
      <sz val="11"/>
      <color indexed="8"/>
      <name val="맑은 고딕"/>
      <family val="2"/>
      <scheme val="minor"/>
    </font>
    <font>
      <b/>
      <sz val="11"/>
      <color indexed="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3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96" fontId="5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97" fontId="32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30" fillId="0" borderId="0">
      <protection locked="0"/>
    </xf>
    <xf numFmtId="19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9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30" fillId="0" borderId="3">
      <protection locked="0"/>
    </xf>
    <xf numFmtId="200" fontId="5" fillId="0" borderId="0">
      <protection locked="0"/>
    </xf>
    <xf numFmtId="201" fontId="5" fillId="0" borderId="0">
      <protection locked="0"/>
    </xf>
    <xf numFmtId="42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4" fillId="0" borderId="0"/>
    <xf numFmtId="0" fontId="33" fillId="0" borderId="0"/>
    <xf numFmtId="0" fontId="34" fillId="0" borderId="0"/>
    <xf numFmtId="0" fontId="36" fillId="0" borderId="0" applyNumberFormat="0"/>
    <xf numFmtId="0" fontId="34" fillId="0" borderId="0"/>
    <xf numFmtId="0" fontId="33" fillId="0" borderId="0"/>
    <xf numFmtId="0" fontId="34" fillId="0" borderId="0"/>
    <xf numFmtId="0" fontId="33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" fillId="0" borderId="0" applyFont="0" applyFill="0" applyBorder="0" applyAlignment="0" applyProtection="0">
      <alignment vertical="center"/>
    </xf>
    <xf numFmtId="0" fontId="5" fillId="0" borderId="0"/>
    <xf numFmtId="0" fontId="11" fillId="0" borderId="0"/>
    <xf numFmtId="9" fontId="1" fillId="0" borderId="0" applyFont="0" applyFill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</cellStyleXfs>
  <cellXfs count="600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42" fillId="0" borderId="39" xfId="0" applyFont="1" applyBorder="1" applyAlignment="1">
      <alignment horizontal="center" vertical="center"/>
    </xf>
    <xf numFmtId="186" fontId="42" fillId="0" borderId="39" xfId="0" applyNumberFormat="1" applyFont="1" applyBorder="1" applyAlignment="1">
      <alignment horizontal="center" vertical="center" shrinkToFit="1"/>
    </xf>
    <xf numFmtId="41" fontId="42" fillId="0" borderId="39" xfId="0" applyNumberFormat="1" applyFont="1" applyBorder="1" applyAlignment="1">
      <alignment horizontal="right" vertical="center" shrinkToFit="1"/>
    </xf>
    <xf numFmtId="41" fontId="28" fillId="0" borderId="39" xfId="0" applyNumberFormat="1" applyFont="1" applyBorder="1" applyAlignment="1">
      <alignment horizontal="right" vertical="center" shrinkToFit="1"/>
    </xf>
    <xf numFmtId="0" fontId="41" fillId="0" borderId="40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/>
    </xf>
    <xf numFmtId="183" fontId="24" fillId="0" borderId="34" xfId="0" applyNumberFormat="1" applyFont="1" applyBorder="1" applyAlignment="1">
      <alignment horizontal="right" vertical="center"/>
    </xf>
    <xf numFmtId="183" fontId="24" fillId="3" borderId="34" xfId="25" applyNumberFormat="1" applyFont="1" applyFill="1" applyBorder="1" applyAlignment="1">
      <alignment horizontal="right" vertical="center"/>
    </xf>
    <xf numFmtId="41" fontId="24" fillId="0" borderId="34" xfId="0" applyNumberFormat="1" applyFont="1" applyBorder="1" applyAlignment="1">
      <alignment horizontal="right" vertical="center"/>
    </xf>
    <xf numFmtId="3" fontId="24" fillId="0" borderId="34" xfId="0" applyNumberFormat="1" applyFont="1" applyFill="1" applyBorder="1" applyAlignment="1">
      <alignment vertical="center"/>
    </xf>
    <xf numFmtId="41" fontId="24" fillId="0" borderId="34" xfId="0" applyNumberFormat="1" applyFont="1" applyBorder="1" applyAlignment="1">
      <alignment vertical="center"/>
    </xf>
    <xf numFmtId="203" fontId="24" fillId="0" borderId="35" xfId="0" applyNumberFormat="1" applyFont="1" applyBorder="1" applyAlignment="1">
      <alignment horizontal="center" vertical="center" wrapText="1" shrinkToFit="1"/>
    </xf>
    <xf numFmtId="0" fontId="24" fillId="0" borderId="37" xfId="0" applyFont="1" applyBorder="1" applyAlignment="1">
      <alignment horizontal="center" vertical="center"/>
    </xf>
    <xf numFmtId="183" fontId="24" fillId="0" borderId="37" xfId="0" applyNumberFormat="1" applyFont="1" applyBorder="1" applyAlignment="1">
      <alignment horizontal="right" vertical="center"/>
    </xf>
    <xf numFmtId="183" fontId="24" fillId="3" borderId="37" xfId="25" applyNumberFormat="1" applyFont="1" applyFill="1" applyBorder="1" applyAlignment="1">
      <alignment horizontal="right" vertical="center"/>
    </xf>
    <xf numFmtId="41" fontId="24" fillId="0" borderId="37" xfId="0" applyNumberFormat="1" applyFont="1" applyBorder="1" applyAlignment="1">
      <alignment horizontal="right" vertical="center"/>
    </xf>
    <xf numFmtId="41" fontId="24" fillId="0" borderId="37" xfId="0" applyNumberFormat="1" applyFont="1" applyBorder="1" applyAlignment="1">
      <alignment vertical="center"/>
    </xf>
    <xf numFmtId="203" fontId="24" fillId="0" borderId="38" xfId="0" applyNumberFormat="1" applyFont="1" applyBorder="1" applyAlignment="1">
      <alignment horizontal="center" vertical="center" wrapText="1" shrinkToFit="1"/>
    </xf>
    <xf numFmtId="0" fontId="24" fillId="0" borderId="37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/>
    </xf>
    <xf numFmtId="183" fontId="24" fillId="0" borderId="39" xfId="0" applyNumberFormat="1" applyFont="1" applyBorder="1" applyAlignment="1">
      <alignment horizontal="right" vertical="center"/>
    </xf>
    <xf numFmtId="183" fontId="24" fillId="3" borderId="39" xfId="25" applyNumberFormat="1" applyFont="1" applyFill="1" applyBorder="1" applyAlignment="1">
      <alignment horizontal="right" vertical="center"/>
    </xf>
    <xf numFmtId="41" fontId="24" fillId="0" borderId="39" xfId="0" applyNumberFormat="1" applyFont="1" applyBorder="1" applyAlignment="1">
      <alignment horizontal="right" vertical="center"/>
    </xf>
    <xf numFmtId="41" fontId="24" fillId="0" borderId="39" xfId="0" applyNumberFormat="1" applyFont="1" applyBorder="1" applyAlignment="1">
      <alignment vertical="center"/>
    </xf>
    <xf numFmtId="203" fontId="24" fillId="0" borderId="40" xfId="0" applyNumberFormat="1" applyFont="1" applyBorder="1" applyAlignment="1">
      <alignment horizontal="center" vertical="center" wrapText="1" shrinkToFit="1"/>
    </xf>
    <xf numFmtId="183" fontId="24" fillId="0" borderId="55" xfId="0" applyNumberFormat="1" applyFont="1" applyBorder="1" applyAlignment="1">
      <alignment horizontal="right" vertical="center"/>
    </xf>
    <xf numFmtId="3" fontId="24" fillId="0" borderId="37" xfId="0" applyNumberFormat="1" applyFont="1" applyFill="1" applyBorder="1" applyAlignment="1">
      <alignment vertical="center"/>
    </xf>
    <xf numFmtId="3" fontId="24" fillId="0" borderId="39" xfId="0" applyNumberFormat="1" applyFont="1" applyFill="1" applyBorder="1" applyAlignment="1">
      <alignment vertical="center"/>
    </xf>
    <xf numFmtId="41" fontId="24" fillId="0" borderId="73" xfId="0" applyNumberFormat="1" applyFont="1" applyBorder="1" applyAlignment="1">
      <alignment horizontal="right" vertical="center"/>
    </xf>
    <xf numFmtId="41" fontId="24" fillId="0" borderId="74" xfId="0" applyNumberFormat="1" applyFont="1" applyBorder="1" applyAlignment="1">
      <alignment vertical="center"/>
    </xf>
    <xf numFmtId="41" fontId="24" fillId="0" borderId="75" xfId="0" applyNumberFormat="1" applyFont="1" applyBorder="1" applyAlignment="1">
      <alignment horizontal="right" vertical="center"/>
    </xf>
    <xf numFmtId="41" fontId="24" fillId="0" borderId="76" xfId="0" applyNumberFormat="1" applyFont="1" applyBorder="1" applyAlignment="1">
      <alignment vertical="center"/>
    </xf>
    <xf numFmtId="41" fontId="24" fillId="0" borderId="77" xfId="0" applyNumberFormat="1" applyFont="1" applyBorder="1" applyAlignment="1">
      <alignment horizontal="right" vertical="center"/>
    </xf>
    <xf numFmtId="3" fontId="24" fillId="0" borderId="63" xfId="0" applyNumberFormat="1" applyFont="1" applyFill="1" applyBorder="1" applyAlignment="1">
      <alignment vertical="center"/>
    </xf>
    <xf numFmtId="41" fontId="24" fillId="0" borderId="78" xfId="0" applyNumberFormat="1" applyFont="1" applyBorder="1" applyAlignment="1">
      <alignment vertical="center"/>
    </xf>
    <xf numFmtId="183" fontId="24" fillId="0" borderId="21" xfId="0" applyNumberFormat="1" applyFont="1" applyBorder="1" applyAlignment="1">
      <alignment horizontal="right" vertical="center"/>
    </xf>
    <xf numFmtId="0" fontId="24" fillId="0" borderId="21" xfId="0" applyFont="1" applyBorder="1" applyAlignment="1">
      <alignment horizontal="center" vertical="center"/>
    </xf>
    <xf numFmtId="183" fontId="24" fillId="3" borderId="21" xfId="25" applyNumberFormat="1" applyFont="1" applyFill="1" applyBorder="1" applyAlignment="1">
      <alignment horizontal="right" vertical="center"/>
    </xf>
    <xf numFmtId="41" fontId="24" fillId="0" borderId="79" xfId="0" applyNumberFormat="1" applyFont="1" applyBorder="1" applyAlignment="1">
      <alignment horizontal="right" vertical="center"/>
    </xf>
    <xf numFmtId="3" fontId="24" fillId="0" borderId="21" xfId="0" applyNumberFormat="1" applyFont="1" applyFill="1" applyBorder="1" applyAlignment="1">
      <alignment vertical="center"/>
    </xf>
    <xf numFmtId="41" fontId="24" fillId="0" borderId="56" xfId="0" applyNumberFormat="1" applyFont="1" applyBorder="1" applyAlignment="1">
      <alignment vertical="center"/>
    </xf>
    <xf numFmtId="41" fontId="24" fillId="0" borderId="21" xfId="0" applyNumberFormat="1" applyFont="1" applyBorder="1" applyAlignment="1">
      <alignment vertical="center"/>
    </xf>
    <xf numFmtId="203" fontId="24" fillId="0" borderId="29" xfId="0" applyNumberFormat="1" applyFont="1" applyBorder="1" applyAlignment="1">
      <alignment horizontal="center" vertical="center" wrapText="1" shrinkToFit="1"/>
    </xf>
    <xf numFmtId="183" fontId="28" fillId="0" borderId="21" xfId="0" applyNumberFormat="1" applyFont="1" applyBorder="1" applyAlignment="1">
      <alignment horizontal="right" vertical="center"/>
    </xf>
    <xf numFmtId="0" fontId="28" fillId="0" borderId="21" xfId="0" applyFont="1" applyBorder="1" applyAlignment="1">
      <alignment horizontal="center" vertical="center"/>
    </xf>
    <xf numFmtId="183" fontId="28" fillId="3" borderId="21" xfId="25" applyNumberFormat="1" applyFont="1" applyFill="1" applyBorder="1" applyAlignment="1">
      <alignment horizontal="right" vertical="center"/>
    </xf>
    <xf numFmtId="41" fontId="28" fillId="0" borderId="79" xfId="0" applyNumberFormat="1" applyFont="1" applyBorder="1" applyAlignment="1">
      <alignment horizontal="right" vertical="center"/>
    </xf>
    <xf numFmtId="3" fontId="28" fillId="0" borderId="21" xfId="0" applyNumberFormat="1" applyFont="1" applyFill="1" applyBorder="1" applyAlignment="1">
      <alignment vertical="center"/>
    </xf>
    <xf numFmtId="41" fontId="28" fillId="0" borderId="21" xfId="0" applyNumberFormat="1" applyFont="1" applyBorder="1" applyAlignment="1">
      <alignment vertical="center"/>
    </xf>
    <xf numFmtId="203" fontId="28" fillId="0" borderId="29" xfId="0" applyNumberFormat="1" applyFont="1" applyBorder="1" applyAlignment="1">
      <alignment horizontal="center" vertical="center" wrapText="1" shrinkToFit="1"/>
    </xf>
    <xf numFmtId="183" fontId="24" fillId="0" borderId="23" xfId="0" applyNumberFormat="1" applyFont="1" applyBorder="1" applyAlignment="1">
      <alignment horizontal="right" vertical="center"/>
    </xf>
    <xf numFmtId="0" fontId="24" fillId="0" borderId="23" xfId="0" applyFont="1" applyBorder="1" applyAlignment="1">
      <alignment horizontal="center" vertical="center"/>
    </xf>
    <xf numFmtId="183" fontId="24" fillId="3" borderId="23" xfId="25" applyNumberFormat="1" applyFont="1" applyFill="1" applyBorder="1" applyAlignment="1">
      <alignment horizontal="right" vertical="center"/>
    </xf>
    <xf numFmtId="41" fontId="39" fillId="0" borderId="59" xfId="0" applyNumberFormat="1" applyFont="1" applyBorder="1" applyAlignment="1">
      <alignment horizontal="right" vertical="center"/>
    </xf>
    <xf numFmtId="192" fontId="24" fillId="0" borderId="80" xfId="0" applyNumberFormat="1" applyFont="1" applyBorder="1" applyAlignment="1">
      <alignment vertical="center"/>
    </xf>
    <xf numFmtId="41" fontId="39" fillId="0" borderId="16" xfId="0" applyNumberFormat="1" applyFont="1" applyBorder="1" applyAlignment="1">
      <alignment vertical="center"/>
    </xf>
    <xf numFmtId="41" fontId="28" fillId="0" borderId="16" xfId="0" applyNumberFormat="1" applyFont="1" applyBorder="1" applyAlignment="1">
      <alignment vertical="center"/>
    </xf>
    <xf numFmtId="41" fontId="39" fillId="0" borderId="59" xfId="0" applyNumberFormat="1" applyFont="1" applyBorder="1" applyAlignment="1">
      <alignment vertical="center"/>
    </xf>
    <xf numFmtId="41" fontId="39" fillId="0" borderId="17" xfId="0" applyNumberFormat="1" applyFont="1" applyBorder="1" applyAlignment="1">
      <alignment vertical="center"/>
    </xf>
    <xf numFmtId="192" fontId="24" fillId="0" borderId="34" xfId="0" applyNumberFormat="1" applyFont="1" applyBorder="1" applyAlignment="1">
      <alignment vertical="center"/>
    </xf>
    <xf numFmtId="41" fontId="24" fillId="0" borderId="35" xfId="0" applyNumberFormat="1" applyFont="1" applyBorder="1" applyAlignment="1">
      <alignment vertical="center"/>
    </xf>
    <xf numFmtId="41" fontId="39" fillId="0" borderId="79" xfId="0" applyNumberFormat="1" applyFont="1" applyBorder="1" applyAlignment="1">
      <alignment horizontal="right" vertical="center"/>
    </xf>
    <xf numFmtId="192" fontId="43" fillId="0" borderId="21" xfId="0" applyNumberFormat="1" applyFont="1" applyBorder="1" applyAlignment="1">
      <alignment vertical="center"/>
    </xf>
    <xf numFmtId="41" fontId="39" fillId="0" borderId="21" xfId="0" applyNumberFormat="1" applyFont="1" applyBorder="1" applyAlignment="1">
      <alignment vertical="center"/>
    </xf>
    <xf numFmtId="41" fontId="39" fillId="0" borderId="29" xfId="0" applyNumberFormat="1" applyFont="1" applyBorder="1" applyAlignment="1">
      <alignment vertical="center"/>
    </xf>
    <xf numFmtId="41" fontId="39" fillId="0" borderId="81" xfId="95" applyNumberFormat="1" applyFont="1" applyFill="1" applyBorder="1" applyAlignment="1">
      <alignment horizontal="left" vertical="center"/>
    </xf>
    <xf numFmtId="3" fontId="43" fillId="0" borderId="82" xfId="95" applyNumberFormat="1" applyFont="1" applyFill="1" applyBorder="1" applyAlignment="1">
      <alignment horizontal="left" vertical="center"/>
    </xf>
    <xf numFmtId="3" fontId="43" fillId="0" borderId="14" xfId="95" applyNumberFormat="1" applyFont="1" applyFill="1" applyBorder="1" applyAlignment="1">
      <alignment horizontal="left" vertical="center"/>
    </xf>
    <xf numFmtId="3" fontId="24" fillId="0" borderId="14" xfId="95" applyNumberFormat="1" applyFont="1" applyFill="1" applyBorder="1" applyAlignment="1">
      <alignment horizontal="left" vertical="center"/>
    </xf>
    <xf numFmtId="3" fontId="43" fillId="0" borderId="14" xfId="95" applyNumberFormat="1" applyFont="1" applyFill="1" applyBorder="1" applyAlignment="1">
      <alignment vertical="center"/>
    </xf>
    <xf numFmtId="205" fontId="28" fillId="0" borderId="14" xfId="95" applyNumberFormat="1" applyFont="1" applyFill="1" applyBorder="1" applyAlignment="1">
      <alignment horizontal="center" vertical="center"/>
    </xf>
    <xf numFmtId="190" fontId="24" fillId="0" borderId="81" xfId="0" applyNumberFormat="1" applyFont="1" applyBorder="1" applyAlignment="1">
      <alignment horizontal="center" vertical="center"/>
    </xf>
    <xf numFmtId="184" fontId="43" fillId="0" borderId="83" xfId="0" applyNumberFormat="1" applyFont="1" applyBorder="1" applyAlignment="1">
      <alignment vertical="center"/>
    </xf>
    <xf numFmtId="41" fontId="39" fillId="0" borderId="59" xfId="95" applyNumberFormat="1" applyFont="1" applyFill="1" applyBorder="1" applyAlignment="1">
      <alignment vertical="center"/>
    </xf>
    <xf numFmtId="3" fontId="24" fillId="0" borderId="80" xfId="95" applyNumberFormat="1" applyFont="1" applyFill="1" applyBorder="1" applyAlignment="1">
      <alignment horizontal="center" vertical="center"/>
    </xf>
    <xf numFmtId="41" fontId="43" fillId="0" borderId="16" xfId="95" applyNumberFormat="1" applyFont="1" applyFill="1" applyBorder="1" applyAlignment="1">
      <alignment horizontal="center" vertical="center"/>
    </xf>
    <xf numFmtId="3" fontId="24" fillId="0" borderId="16" xfId="95" applyNumberFormat="1" applyFont="1" applyFill="1" applyBorder="1" applyAlignment="1">
      <alignment horizontal="center" vertical="center"/>
    </xf>
    <xf numFmtId="208" fontId="43" fillId="0" borderId="16" xfId="95" applyNumberFormat="1" applyFont="1" applyFill="1" applyBorder="1" applyAlignment="1">
      <alignment vertical="center"/>
    </xf>
    <xf numFmtId="3" fontId="24" fillId="0" borderId="16" xfId="95" quotePrefix="1" applyNumberFormat="1" applyFont="1" applyFill="1" applyBorder="1" applyAlignment="1">
      <alignment horizontal="center" vertical="center"/>
    </xf>
    <xf numFmtId="186" fontId="43" fillId="0" borderId="59" xfId="0" applyNumberFormat="1" applyFont="1" applyBorder="1" applyAlignment="1">
      <alignment horizontal="center" vertical="center"/>
    </xf>
    <xf numFmtId="184" fontId="43" fillId="0" borderId="17" xfId="0" applyNumberFormat="1" applyFont="1" applyBorder="1" applyAlignment="1">
      <alignment vertical="center"/>
    </xf>
    <xf numFmtId="192" fontId="39" fillId="0" borderId="21" xfId="0" applyNumberFormat="1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190" fontId="24" fillId="0" borderId="21" xfId="0" applyNumberFormat="1" applyFont="1" applyBorder="1" applyAlignment="1">
      <alignment horizontal="center" vertical="center"/>
    </xf>
    <xf numFmtId="41" fontId="39" fillId="0" borderId="21" xfId="0" applyNumberFormat="1" applyFont="1" applyBorder="1" applyAlignment="1">
      <alignment horizontal="center" vertical="center"/>
    </xf>
    <xf numFmtId="190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207" fontId="24" fillId="0" borderId="5" xfId="0" applyNumberFormat="1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190" fontId="43" fillId="0" borderId="53" xfId="0" applyNumberFormat="1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190" fontId="24" fillId="0" borderId="64" xfId="0" applyNumberFormat="1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41" fontId="39" fillId="0" borderId="81" xfId="0" applyNumberFormat="1" applyFont="1" applyBorder="1" applyAlignment="1">
      <alignment horizontal="right" vertical="center"/>
    </xf>
    <xf numFmtId="190" fontId="43" fillId="0" borderId="81" xfId="0" applyNumberFormat="1" applyFont="1" applyBorder="1" applyAlignment="1">
      <alignment horizontal="center" vertical="center"/>
    </xf>
    <xf numFmtId="184" fontId="24" fillId="0" borderId="83" xfId="0" applyNumberFormat="1" applyFont="1" applyBorder="1" applyAlignment="1">
      <alignment vertical="center"/>
    </xf>
    <xf numFmtId="190" fontId="24" fillId="0" borderId="55" xfId="0" applyNumberFormat="1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41" fontId="39" fillId="0" borderId="57" xfId="0" applyNumberFormat="1" applyFont="1" applyBorder="1" applyAlignment="1">
      <alignment horizontal="right" vertical="center"/>
    </xf>
    <xf numFmtId="3" fontId="24" fillId="0" borderId="84" xfId="95" applyNumberFormat="1" applyFont="1" applyFill="1" applyBorder="1" applyAlignment="1">
      <alignment horizontal="center" vertical="center"/>
    </xf>
    <xf numFmtId="41" fontId="43" fillId="0" borderId="53" xfId="95" applyNumberFormat="1" applyFont="1" applyFill="1" applyBorder="1" applyAlignment="1">
      <alignment horizontal="center" vertical="center"/>
    </xf>
    <xf numFmtId="3" fontId="24" fillId="0" borderId="53" xfId="95" applyNumberFormat="1" applyFont="1" applyFill="1" applyBorder="1" applyAlignment="1">
      <alignment horizontal="center" vertical="center"/>
    </xf>
    <xf numFmtId="209" fontId="43" fillId="0" borderId="53" xfId="95" applyNumberFormat="1" applyFont="1" applyFill="1" applyBorder="1" applyAlignment="1">
      <alignment vertical="center"/>
    </xf>
    <xf numFmtId="3" fontId="24" fillId="0" borderId="53" xfId="95" quotePrefix="1" applyNumberFormat="1" applyFont="1" applyFill="1" applyBorder="1" applyAlignment="1">
      <alignment horizontal="center" vertical="center"/>
    </xf>
    <xf numFmtId="41" fontId="43" fillId="0" borderId="57" xfId="0" applyNumberFormat="1" applyFont="1" applyBorder="1" applyAlignment="1">
      <alignment horizontal="center" vertical="center"/>
    </xf>
    <xf numFmtId="10" fontId="43" fillId="0" borderId="85" xfId="0" applyNumberFormat="1" applyFont="1" applyBorder="1" applyAlignment="1">
      <alignment vertical="center"/>
    </xf>
    <xf numFmtId="190" fontId="24" fillId="0" borderId="63" xfId="0" applyNumberFormat="1" applyFont="1" applyBorder="1" applyAlignment="1">
      <alignment horizontal="center" vertical="center"/>
    </xf>
    <xf numFmtId="0" fontId="24" fillId="0" borderId="63" xfId="0" applyFont="1" applyBorder="1" applyAlignment="1">
      <alignment horizontal="center" vertical="center"/>
    </xf>
    <xf numFmtId="41" fontId="39" fillId="0" borderId="88" xfId="0" applyNumberFormat="1" applyFont="1" applyBorder="1" applyAlignment="1">
      <alignment horizontal="right" vertical="center"/>
    </xf>
    <xf numFmtId="3" fontId="43" fillId="0" borderId="89" xfId="95" applyNumberFormat="1" applyFont="1" applyFill="1" applyBorder="1" applyAlignment="1">
      <alignment horizontal="left" vertical="center"/>
    </xf>
    <xf numFmtId="3" fontId="43" fillId="0" borderId="87" xfId="95" applyNumberFormat="1" applyFont="1" applyFill="1" applyBorder="1" applyAlignment="1">
      <alignment horizontal="left" vertical="center"/>
    </xf>
    <xf numFmtId="3" fontId="24" fillId="0" borderId="87" xfId="95" applyNumberFormat="1" applyFont="1" applyFill="1" applyBorder="1" applyAlignment="1">
      <alignment horizontal="left" vertical="center"/>
    </xf>
    <xf numFmtId="3" fontId="43" fillId="0" borderId="87" xfId="95" applyNumberFormat="1" applyFont="1" applyFill="1" applyBorder="1" applyAlignment="1">
      <alignment vertical="center"/>
    </xf>
    <xf numFmtId="205" fontId="28" fillId="0" borderId="87" xfId="95" applyNumberFormat="1" applyFont="1" applyFill="1" applyBorder="1" applyAlignment="1">
      <alignment horizontal="center" vertical="center"/>
    </xf>
    <xf numFmtId="190" fontId="43" fillId="0" borderId="88" xfId="0" applyNumberFormat="1" applyFont="1" applyBorder="1" applyAlignment="1">
      <alignment horizontal="center" vertical="center"/>
    </xf>
    <xf numFmtId="184" fontId="43" fillId="0" borderId="90" xfId="0" applyNumberFormat="1" applyFont="1" applyBorder="1" applyAlignment="1">
      <alignment vertical="center"/>
    </xf>
    <xf numFmtId="41" fontId="39" fillId="0" borderId="87" xfId="0" applyNumberFormat="1" applyFont="1" applyBorder="1" applyAlignment="1">
      <alignment horizontal="right" vertical="center"/>
    </xf>
    <xf numFmtId="41" fontId="39" fillId="0" borderId="37" xfId="0" applyNumberFormat="1" applyFont="1" applyBorder="1" applyAlignment="1">
      <alignment horizontal="right" vertical="center"/>
    </xf>
    <xf numFmtId="3" fontId="43" fillId="0" borderId="91" xfId="95" applyNumberFormat="1" applyFont="1" applyFill="1" applyBorder="1" applyAlignment="1">
      <alignment horizontal="left" vertical="center"/>
    </xf>
    <xf numFmtId="3" fontId="43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43" fillId="0" borderId="0" xfId="95" applyNumberFormat="1" applyFont="1" applyFill="1" applyBorder="1" applyAlignment="1">
      <alignment vertical="center"/>
    </xf>
    <xf numFmtId="205" fontId="28" fillId="0" borderId="0" xfId="95" applyNumberFormat="1" applyFont="1" applyFill="1" applyBorder="1" applyAlignment="1">
      <alignment horizontal="center" vertical="center"/>
    </xf>
    <xf numFmtId="190" fontId="43" fillId="0" borderId="61" xfId="0" applyNumberFormat="1" applyFont="1" applyBorder="1" applyAlignment="1">
      <alignment horizontal="center" vertical="center"/>
    </xf>
    <xf numFmtId="184" fontId="43" fillId="0" borderId="92" xfId="0" applyNumberFormat="1" applyFont="1" applyBorder="1" applyAlignment="1">
      <alignment vertical="center"/>
    </xf>
    <xf numFmtId="41" fontId="39" fillId="0" borderId="39" xfId="0" applyNumberFormat="1" applyFont="1" applyBorder="1" applyAlignment="1">
      <alignment horizontal="right" vertical="center"/>
    </xf>
    <xf numFmtId="41" fontId="43" fillId="0" borderId="59" xfId="0" applyNumberFormat="1" applyFont="1" applyBorder="1" applyAlignment="1">
      <alignment horizontal="center" vertical="center"/>
    </xf>
    <xf numFmtId="41" fontId="43" fillId="0" borderId="34" xfId="0" applyNumberFormat="1" applyFont="1" applyBorder="1" applyAlignment="1">
      <alignment horizontal="right" vertical="center"/>
    </xf>
    <xf numFmtId="41" fontId="39" fillId="0" borderId="34" xfId="0" applyNumberFormat="1" applyFont="1" applyBorder="1" applyAlignment="1">
      <alignment horizontal="right" vertical="center"/>
    </xf>
    <xf numFmtId="184" fontId="43" fillId="0" borderId="83" xfId="0" applyNumberFormat="1" applyFont="1" applyBorder="1" applyAlignment="1">
      <alignment horizontal="center" vertical="center"/>
    </xf>
    <xf numFmtId="4" fontId="43" fillId="0" borderId="16" xfId="95" applyNumberFormat="1" applyFont="1" applyFill="1" applyBorder="1" applyAlignment="1">
      <alignment vertical="center"/>
    </xf>
    <xf numFmtId="0" fontId="43" fillId="0" borderId="54" xfId="0" applyFont="1" applyBorder="1" applyAlignment="1">
      <alignment horizontal="center" vertical="center"/>
    </xf>
    <xf numFmtId="190" fontId="24" fillId="0" borderId="54" xfId="0" applyNumberFormat="1" applyFont="1" applyBorder="1" applyAlignment="1">
      <alignment horizontal="center" vertical="center"/>
    </xf>
    <xf numFmtId="41" fontId="39" fillId="0" borderId="54" xfId="0" applyNumberFormat="1" applyFont="1" applyBorder="1" applyAlignment="1">
      <alignment horizontal="right" vertical="center"/>
    </xf>
    <xf numFmtId="190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207" fontId="24" fillId="0" borderId="0" xfId="0" applyNumberFormat="1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3" fontId="43" fillId="0" borderId="34" xfId="95" applyNumberFormat="1" applyFont="1" applyFill="1" applyBorder="1" applyAlignment="1">
      <alignment horizontal="left" vertical="center"/>
    </xf>
    <xf numFmtId="207" fontId="24" fillId="0" borderId="34" xfId="0" applyNumberFormat="1" applyFont="1" applyBorder="1" applyAlignment="1">
      <alignment horizontal="center" vertical="center"/>
    </xf>
    <xf numFmtId="190" fontId="24" fillId="0" borderId="34" xfId="0" applyNumberFormat="1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3" fontId="24" fillId="0" borderId="39" xfId="95" applyNumberFormat="1" applyFont="1" applyFill="1" applyBorder="1" applyAlignment="1">
      <alignment horizontal="left" vertical="center"/>
    </xf>
    <xf numFmtId="208" fontId="43" fillId="0" borderId="39" xfId="95" applyNumberFormat="1" applyFont="1" applyFill="1" applyBorder="1" applyAlignment="1">
      <alignment vertical="center"/>
    </xf>
    <xf numFmtId="41" fontId="43" fillId="0" borderId="39" xfId="0" applyNumberFormat="1" applyFont="1" applyBorder="1" applyAlignment="1">
      <alignment horizontal="center" vertical="center"/>
    </xf>
    <xf numFmtId="41" fontId="39" fillId="0" borderId="21" xfId="0" applyNumberFormat="1" applyFont="1" applyBorder="1" applyAlignment="1">
      <alignment horizontal="right" vertical="center"/>
    </xf>
    <xf numFmtId="186" fontId="24" fillId="0" borderId="79" xfId="0" applyNumberFormat="1" applyFont="1" applyBorder="1" applyAlignment="1">
      <alignment horizontal="center" vertical="center"/>
    </xf>
    <xf numFmtId="186" fontId="24" fillId="0" borderId="5" xfId="0" applyNumberFormat="1" applyFont="1" applyBorder="1" applyAlignment="1">
      <alignment horizontal="center" vertical="center"/>
    </xf>
    <xf numFmtId="186" fontId="24" fillId="0" borderId="19" xfId="0" applyNumberFormat="1" applyFont="1" applyBorder="1" applyAlignment="1">
      <alignment horizontal="center" vertical="center"/>
    </xf>
    <xf numFmtId="186" fontId="28" fillId="0" borderId="79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210" fontId="43" fillId="0" borderId="53" xfId="95" applyNumberFormat="1" applyFont="1" applyFill="1" applyBorder="1" applyAlignment="1">
      <alignment vertical="center"/>
    </xf>
    <xf numFmtId="206" fontId="43" fillId="0" borderId="85" xfId="0" applyNumberFormat="1" applyFont="1" applyBorder="1" applyAlignment="1">
      <alignment vertical="center"/>
    </xf>
    <xf numFmtId="0" fontId="51" fillId="0" borderId="7" xfId="37" applyFont="1" applyFill="1" applyBorder="1" applyAlignment="1">
      <alignment vertical="center"/>
    </xf>
    <xf numFmtId="0" fontId="51" fillId="0" borderId="8" xfId="37" applyFont="1" applyFill="1" applyBorder="1" applyAlignment="1">
      <alignment vertical="center"/>
    </xf>
    <xf numFmtId="0" fontId="51" fillId="0" borderId="9" xfId="37" applyFont="1" applyFill="1" applyBorder="1" applyAlignment="1">
      <alignment vertical="center"/>
    </xf>
    <xf numFmtId="0" fontId="51" fillId="0" borderId="0" xfId="37" applyFont="1" applyFill="1" applyAlignment="1">
      <alignment vertical="center"/>
    </xf>
    <xf numFmtId="0" fontId="51" fillId="0" borderId="10" xfId="37" applyFont="1" applyFill="1" applyBorder="1" applyAlignment="1">
      <alignment vertical="center"/>
    </xf>
    <xf numFmtId="0" fontId="51" fillId="0" borderId="0" xfId="37" applyFont="1" applyFill="1" applyBorder="1" applyAlignment="1">
      <alignment vertical="center"/>
    </xf>
    <xf numFmtId="0" fontId="51" fillId="0" borderId="11" xfId="37" applyFont="1" applyFill="1" applyBorder="1" applyAlignment="1">
      <alignment vertical="center"/>
    </xf>
    <xf numFmtId="0" fontId="52" fillId="0" borderId="10" xfId="37" applyFont="1" applyFill="1" applyBorder="1" applyAlignment="1">
      <alignment vertical="center"/>
    </xf>
    <xf numFmtId="0" fontId="52" fillId="0" borderId="0" xfId="37" applyFont="1" applyFill="1" applyBorder="1" applyAlignment="1">
      <alignment vertical="center"/>
    </xf>
    <xf numFmtId="0" fontId="53" fillId="0" borderId="0" xfId="37" applyFont="1" applyFill="1" applyBorder="1" applyAlignment="1">
      <alignment vertical="center"/>
    </xf>
    <xf numFmtId="3" fontId="53" fillId="0" borderId="0" xfId="37" applyNumberFormat="1" applyFont="1" applyFill="1" applyBorder="1" applyAlignment="1">
      <alignment vertical="center"/>
    </xf>
    <xf numFmtId="192" fontId="53" fillId="0" borderId="0" xfId="37" applyNumberFormat="1" applyFont="1" applyFill="1" applyBorder="1" applyAlignment="1">
      <alignment horizontal="center" vertical="center"/>
    </xf>
    <xf numFmtId="0" fontId="53" fillId="0" borderId="11" xfId="37" applyFont="1" applyFill="1" applyBorder="1" applyAlignment="1">
      <alignment vertical="center"/>
    </xf>
    <xf numFmtId="0" fontId="53" fillId="0" borderId="0" xfId="37" applyFont="1" applyFill="1" applyAlignment="1">
      <alignment vertical="center"/>
    </xf>
    <xf numFmtId="0" fontId="54" fillId="0" borderId="0" xfId="37" applyFont="1" applyFill="1" applyBorder="1" applyAlignment="1">
      <alignment horizontal="center" vertical="center"/>
    </xf>
    <xf numFmtId="0" fontId="55" fillId="0" borderId="10" xfId="37" applyFont="1" applyFill="1" applyBorder="1" applyAlignment="1">
      <alignment horizontal="left" vertical="center"/>
    </xf>
    <xf numFmtId="0" fontId="55" fillId="0" borderId="0" xfId="37" applyFont="1" applyFill="1" applyBorder="1" applyAlignment="1">
      <alignment horizontal="left" vertical="center"/>
    </xf>
    <xf numFmtId="0" fontId="55" fillId="0" borderId="0" xfId="37" applyFont="1" applyFill="1" applyBorder="1" applyAlignment="1">
      <alignment vertical="center"/>
    </xf>
    <xf numFmtId="0" fontId="55" fillId="0" borderId="11" xfId="37" applyFont="1" applyFill="1" applyBorder="1" applyAlignment="1">
      <alignment vertical="center"/>
    </xf>
    <xf numFmtId="0" fontId="56" fillId="0" borderId="0" xfId="37" applyFont="1" applyFill="1" applyBorder="1" applyAlignment="1">
      <alignment horizontal="center" vertical="center" shrinkToFit="1"/>
    </xf>
    <xf numFmtId="0" fontId="57" fillId="0" borderId="0" xfId="37" applyFont="1" applyFill="1" applyBorder="1" applyAlignment="1">
      <alignment horizontal="left" vertical="center"/>
    </xf>
    <xf numFmtId="0" fontId="57" fillId="0" borderId="0" xfId="37" applyFont="1" applyFill="1" applyBorder="1" applyAlignment="1">
      <alignment vertical="center"/>
    </xf>
    <xf numFmtId="186" fontId="55" fillId="0" borderId="0" xfId="37" applyNumberFormat="1" applyFont="1" applyFill="1" applyBorder="1" applyAlignment="1">
      <alignment vertical="center"/>
    </xf>
    <xf numFmtId="3" fontId="55" fillId="0" borderId="0" xfId="37" applyNumberFormat="1" applyFont="1" applyFill="1" applyBorder="1" applyAlignment="1">
      <alignment vertical="center"/>
    </xf>
    <xf numFmtId="192" fontId="55" fillId="0" borderId="0" xfId="37" applyNumberFormat="1" applyFont="1" applyFill="1" applyBorder="1" applyAlignment="1">
      <alignment horizontal="center" vertical="center"/>
    </xf>
    <xf numFmtId="0" fontId="55" fillId="0" borderId="12" xfId="37" applyFont="1" applyFill="1" applyBorder="1" applyAlignment="1">
      <alignment horizontal="left" vertical="center"/>
    </xf>
    <xf numFmtId="0" fontId="55" fillId="0" borderId="6" xfId="37" applyFont="1" applyFill="1" applyBorder="1" applyAlignment="1">
      <alignment horizontal="left" vertical="center"/>
    </xf>
    <xf numFmtId="0" fontId="57" fillId="0" borderId="6" xfId="37" applyFont="1" applyFill="1" applyBorder="1" applyAlignment="1">
      <alignment horizontal="left" vertical="center"/>
    </xf>
    <xf numFmtId="0" fontId="57" fillId="0" borderId="6" xfId="37" applyFont="1" applyFill="1" applyBorder="1" applyAlignment="1">
      <alignment vertical="center"/>
    </xf>
    <xf numFmtId="186" fontId="55" fillId="0" borderId="6" xfId="37" applyNumberFormat="1" applyFont="1" applyFill="1" applyBorder="1" applyAlignment="1">
      <alignment vertical="center"/>
    </xf>
    <xf numFmtId="3" fontId="55" fillId="0" borderId="6" xfId="37" applyNumberFormat="1" applyFont="1" applyFill="1" applyBorder="1" applyAlignment="1">
      <alignment vertical="center"/>
    </xf>
    <xf numFmtId="3" fontId="58" fillId="0" borderId="6" xfId="37" applyNumberFormat="1" applyFont="1" applyFill="1" applyBorder="1" applyAlignment="1">
      <alignment horizontal="right" vertical="center"/>
    </xf>
    <xf numFmtId="0" fontId="58" fillId="0" borderId="6" xfId="37" applyNumberFormat="1" applyFont="1" applyFill="1" applyBorder="1" applyAlignment="1">
      <alignment horizontal="right" vertical="center"/>
    </xf>
    <xf numFmtId="0" fontId="54" fillId="0" borderId="6" xfId="37" applyNumberFormat="1" applyFont="1" applyFill="1" applyBorder="1" applyAlignment="1">
      <alignment vertical="center"/>
    </xf>
    <xf numFmtId="0" fontId="58" fillId="0" borderId="13" xfId="37" applyNumberFormat="1" applyFont="1" applyFill="1" applyBorder="1" applyAlignment="1">
      <alignment horizontal="right" vertical="center"/>
    </xf>
    <xf numFmtId="0" fontId="58" fillId="0" borderId="0" xfId="37" applyNumberFormat="1" applyFont="1" applyFill="1" applyBorder="1" applyAlignment="1">
      <alignment horizontal="right" vertical="center"/>
    </xf>
    <xf numFmtId="0" fontId="53" fillId="0" borderId="97" xfId="37" applyFont="1" applyFill="1" applyBorder="1" applyAlignment="1">
      <alignment horizontal="center" vertical="center"/>
    </xf>
    <xf numFmtId="0" fontId="53" fillId="0" borderId="14" xfId="37" applyFont="1" applyFill="1" applyBorder="1" applyAlignment="1">
      <alignment horizontal="center" vertical="center"/>
    </xf>
    <xf numFmtId="49" fontId="53" fillId="0" borderId="14" xfId="37" applyNumberFormat="1" applyFont="1" applyFill="1" applyBorder="1" applyAlignment="1">
      <alignment horizontal="center" vertical="center" textRotation="255"/>
    </xf>
    <xf numFmtId="3" fontId="53" fillId="0" borderId="14" xfId="37" applyNumberFormat="1" applyFont="1" applyFill="1" applyBorder="1" applyAlignment="1">
      <alignment horizontal="center" vertical="center"/>
    </xf>
    <xf numFmtId="192" fontId="53" fillId="0" borderId="14" xfId="37" applyNumberFormat="1" applyFont="1" applyFill="1" applyBorder="1" applyAlignment="1">
      <alignment horizontal="center" vertical="center"/>
    </xf>
    <xf numFmtId="192" fontId="55" fillId="0" borderId="14" xfId="37" applyNumberFormat="1" applyFont="1" applyFill="1" applyBorder="1" applyAlignment="1">
      <alignment horizontal="center" vertical="center"/>
    </xf>
    <xf numFmtId="192" fontId="55" fillId="0" borderId="98" xfId="37" applyNumberFormat="1" applyFont="1" applyFill="1" applyBorder="1" applyAlignment="1">
      <alignment horizontal="center" vertical="center"/>
    </xf>
    <xf numFmtId="0" fontId="53" fillId="0" borderId="10" xfId="37" applyFont="1" applyFill="1" applyBorder="1" applyAlignment="1">
      <alignment horizontal="center" vertical="center"/>
    </xf>
    <xf numFmtId="0" fontId="53" fillId="0" borderId="0" xfId="37" applyFont="1" applyFill="1" applyBorder="1" applyAlignment="1">
      <alignment horizontal="center" vertical="center"/>
    </xf>
    <xf numFmtId="49" fontId="53" fillId="0" borderId="0" xfId="37" applyNumberFormat="1" applyFont="1" applyFill="1" applyBorder="1" applyAlignment="1">
      <alignment horizontal="center" vertical="center" textRotation="255"/>
    </xf>
    <xf numFmtId="3" fontId="53" fillId="0" borderId="0" xfId="37" applyNumberFormat="1" applyFont="1" applyFill="1" applyBorder="1" applyAlignment="1">
      <alignment horizontal="center" vertical="center"/>
    </xf>
    <xf numFmtId="192" fontId="55" fillId="0" borderId="11" xfId="37" applyNumberFormat="1" applyFont="1" applyFill="1" applyBorder="1" applyAlignment="1">
      <alignment horizontal="center" vertical="center"/>
    </xf>
    <xf numFmtId="193" fontId="59" fillId="0" borderId="10" xfId="37" applyNumberFormat="1" applyFont="1" applyFill="1" applyBorder="1" applyAlignment="1">
      <alignment vertical="center"/>
    </xf>
    <xf numFmtId="193" fontId="59" fillId="0" borderId="0" xfId="37" applyNumberFormat="1" applyFont="1" applyFill="1" applyBorder="1" applyAlignment="1">
      <alignment vertical="center"/>
    </xf>
    <xf numFmtId="3" fontId="59" fillId="0" borderId="0" xfId="37" applyNumberFormat="1" applyFont="1" applyFill="1" applyBorder="1" applyAlignment="1">
      <alignment vertical="center"/>
    </xf>
    <xf numFmtId="192" fontId="59" fillId="0" borderId="0" xfId="37" applyNumberFormat="1" applyFont="1" applyFill="1" applyBorder="1" applyAlignment="1">
      <alignment horizontal="center" vertical="center"/>
    </xf>
    <xf numFmtId="0" fontId="59" fillId="0" borderId="0" xfId="37" applyFont="1" applyFill="1" applyBorder="1" applyAlignment="1">
      <alignment vertical="center"/>
    </xf>
    <xf numFmtId="0" fontId="59" fillId="0" borderId="11" xfId="37" applyFont="1" applyFill="1" applyBorder="1" applyAlignment="1">
      <alignment vertical="center"/>
    </xf>
    <xf numFmtId="0" fontId="60" fillId="0" borderId="0" xfId="37" quotePrefix="1" applyFont="1" applyFill="1" applyBorder="1" applyAlignment="1">
      <alignment horizontal="left" vertical="center"/>
    </xf>
    <xf numFmtId="0" fontId="61" fillId="0" borderId="10" xfId="37" applyFont="1" applyFill="1" applyBorder="1" applyAlignment="1">
      <alignment horizontal="left" vertical="center"/>
    </xf>
    <xf numFmtId="0" fontId="62" fillId="0" borderId="0" xfId="37" applyFont="1" applyFill="1" applyBorder="1" applyAlignment="1">
      <alignment horizontal="left" vertical="center"/>
    </xf>
    <xf numFmtId="0" fontId="61" fillId="0" borderId="11" xfId="37" applyFont="1" applyFill="1" applyBorder="1" applyAlignment="1">
      <alignment vertical="center"/>
    </xf>
    <xf numFmtId="0" fontId="61" fillId="0" borderId="0" xfId="37" applyFont="1" applyFill="1" applyBorder="1" applyAlignment="1">
      <alignment horizontal="left" vertical="center"/>
    </xf>
    <xf numFmtId="0" fontId="61" fillId="0" borderId="0" xfId="37" applyFont="1" applyFill="1" applyBorder="1" applyAlignment="1">
      <alignment vertical="center"/>
    </xf>
    <xf numFmtId="0" fontId="63" fillId="0" borderId="10" xfId="37" applyFont="1" applyFill="1" applyBorder="1" applyAlignment="1">
      <alignment horizontal="left" vertical="center"/>
    </xf>
    <xf numFmtId="0" fontId="64" fillId="0" borderId="0" xfId="37" applyFont="1" applyFill="1" applyBorder="1" applyAlignment="1">
      <alignment horizontal="right" vertical="center"/>
    </xf>
    <xf numFmtId="0" fontId="64" fillId="0" borderId="0" xfId="37" applyFont="1" applyFill="1" applyBorder="1" applyAlignment="1">
      <alignment horizontal="center" vertical="center"/>
    </xf>
    <xf numFmtId="0" fontId="63" fillId="0" borderId="0" xfId="37" applyFont="1" applyFill="1" applyBorder="1" applyAlignment="1">
      <alignment vertical="center"/>
    </xf>
    <xf numFmtId="0" fontId="64" fillId="0" borderId="0" xfId="37" applyNumberFormat="1" applyFont="1" applyFill="1" applyBorder="1" applyAlignment="1" applyProtection="1">
      <alignment horizontal="left" vertical="center"/>
      <protection locked="0"/>
    </xf>
    <xf numFmtId="0" fontId="63" fillId="0" borderId="11" xfId="37" applyFont="1" applyFill="1" applyBorder="1" applyAlignment="1">
      <alignment vertical="center"/>
    </xf>
    <xf numFmtId="0" fontId="63" fillId="0" borderId="0" xfId="37" applyFont="1" applyFill="1" applyBorder="1" applyAlignment="1">
      <alignment horizontal="right" vertical="center"/>
    </xf>
    <xf numFmtId="0" fontId="63" fillId="0" borderId="0" xfId="37" applyFont="1" applyFill="1" applyBorder="1" applyAlignment="1">
      <alignment horizontal="center" vertical="center"/>
    </xf>
    <xf numFmtId="0" fontId="65" fillId="0" borderId="0" xfId="37" applyFont="1" applyFill="1" applyBorder="1" applyAlignment="1">
      <alignment vertical="center"/>
    </xf>
    <xf numFmtId="0" fontId="66" fillId="0" borderId="0" xfId="37" applyFont="1" applyFill="1" applyBorder="1" applyAlignment="1">
      <alignment vertical="center"/>
    </xf>
    <xf numFmtId="0" fontId="63" fillId="0" borderId="0" xfId="37" applyNumberFormat="1" applyFont="1" applyFill="1" applyBorder="1" applyAlignment="1" applyProtection="1">
      <alignment horizontal="left" vertical="center"/>
      <protection locked="0"/>
    </xf>
    <xf numFmtId="0" fontId="65" fillId="0" borderId="10" xfId="37" applyFont="1" applyFill="1" applyBorder="1" applyAlignment="1">
      <alignment horizontal="left" vertical="center"/>
    </xf>
    <xf numFmtId="0" fontId="65" fillId="0" borderId="0" xfId="37" applyFont="1" applyFill="1" applyBorder="1" applyAlignment="1">
      <alignment horizontal="right" vertical="center"/>
    </xf>
    <xf numFmtId="0" fontId="65" fillId="0" borderId="0" xfId="37" applyFont="1" applyFill="1" applyBorder="1" applyAlignment="1">
      <alignment horizontal="center" vertical="center"/>
    </xf>
    <xf numFmtId="0" fontId="65" fillId="0" borderId="11" xfId="37" applyFont="1" applyFill="1" applyBorder="1" applyAlignment="1">
      <alignment vertical="center"/>
    </xf>
    <xf numFmtId="0" fontId="65" fillId="0" borderId="0" xfId="37" applyFont="1" applyFill="1" applyBorder="1" applyAlignment="1">
      <alignment horizontal="left" vertical="center"/>
    </xf>
    <xf numFmtId="0" fontId="65" fillId="0" borderId="0" xfId="37" quotePrefix="1" applyFont="1" applyFill="1" applyBorder="1" applyAlignment="1">
      <alignment horizontal="left" vertical="center"/>
    </xf>
    <xf numFmtId="0" fontId="67" fillId="0" borderId="10" xfId="37" applyFont="1" applyFill="1" applyBorder="1" applyAlignment="1">
      <alignment horizontal="left" vertical="center"/>
    </xf>
    <xf numFmtId="0" fontId="67" fillId="0" borderId="0" xfId="37" applyFont="1" applyFill="1" applyBorder="1" applyAlignment="1">
      <alignment horizontal="left" vertical="center"/>
    </xf>
    <xf numFmtId="0" fontId="67" fillId="0" borderId="0" xfId="37" quotePrefix="1" applyFont="1" applyFill="1" applyBorder="1" applyAlignment="1">
      <alignment horizontal="left" vertical="center"/>
    </xf>
    <xf numFmtId="0" fontId="67" fillId="0" borderId="0" xfId="37" applyFont="1" applyFill="1" applyBorder="1" applyAlignment="1">
      <alignment vertical="center"/>
    </xf>
    <xf numFmtId="0" fontId="67" fillId="0" borderId="11" xfId="37" applyFont="1" applyFill="1" applyBorder="1" applyAlignment="1">
      <alignment vertical="center"/>
    </xf>
    <xf numFmtId="0" fontId="55" fillId="0" borderId="0" xfId="37" quotePrefix="1" applyFont="1" applyFill="1" applyBorder="1" applyAlignment="1">
      <alignment horizontal="left" vertical="center"/>
    </xf>
    <xf numFmtId="0" fontId="64" fillId="0" borderId="0" xfId="37" applyFont="1" applyFill="1" applyBorder="1" applyAlignment="1">
      <alignment horizontal="left" vertical="center"/>
    </xf>
    <xf numFmtId="0" fontId="64" fillId="0" borderId="0" xfId="37" applyFont="1" applyFill="1" applyBorder="1" applyAlignment="1">
      <alignment vertical="center"/>
    </xf>
    <xf numFmtId="0" fontId="64" fillId="0" borderId="11" xfId="37" applyFont="1" applyFill="1" applyBorder="1" applyAlignment="1">
      <alignment vertical="center"/>
    </xf>
    <xf numFmtId="0" fontId="68" fillId="0" borderId="10" xfId="37" applyFont="1" applyFill="1" applyBorder="1" applyAlignment="1">
      <alignment horizontal="left" vertical="center"/>
    </xf>
    <xf numFmtId="0" fontId="68" fillId="0" borderId="0" xfId="37" applyFont="1" applyFill="1" applyBorder="1" applyAlignment="1">
      <alignment horizontal="left" vertical="center"/>
    </xf>
    <xf numFmtId="0" fontId="54" fillId="0" borderId="0" xfId="37" applyNumberFormat="1" applyFont="1" applyFill="1" applyBorder="1" applyAlignment="1">
      <alignment vertical="center"/>
    </xf>
    <xf numFmtId="0" fontId="62" fillId="0" borderId="11" xfId="37" applyNumberFormat="1" applyFont="1" applyFill="1" applyBorder="1" applyAlignment="1">
      <alignment horizontal="left" vertical="center"/>
    </xf>
    <xf numFmtId="0" fontId="62" fillId="0" borderId="0" xfId="37" applyNumberFormat="1" applyFont="1" applyFill="1" applyBorder="1" applyAlignment="1">
      <alignment horizontal="left" vertical="center"/>
    </xf>
    <xf numFmtId="0" fontId="68" fillId="0" borderId="0" xfId="37" applyFont="1" applyFill="1" applyBorder="1" applyAlignment="1">
      <alignment vertical="center"/>
    </xf>
    <xf numFmtId="0" fontId="69" fillId="0" borderId="0" xfId="37" applyFont="1" applyFill="1" applyBorder="1" applyAlignment="1">
      <alignment vertical="center"/>
    </xf>
    <xf numFmtId="0" fontId="69" fillId="0" borderId="0" xfId="37" applyNumberFormat="1" applyFont="1" applyFill="1" applyBorder="1" applyAlignment="1" applyProtection="1">
      <alignment horizontal="left" vertical="center"/>
      <protection locked="0"/>
    </xf>
    <xf numFmtId="194" fontId="69" fillId="0" borderId="0" xfId="37" applyNumberFormat="1" applyFont="1" applyFill="1" applyBorder="1" applyAlignment="1" applyProtection="1">
      <alignment horizontal="left" vertical="center"/>
      <protection locked="0"/>
    </xf>
    <xf numFmtId="3" fontId="62" fillId="0" borderId="0" xfId="37" applyNumberFormat="1" applyFont="1" applyFill="1" applyBorder="1" applyAlignment="1">
      <alignment horizontal="right" vertical="center"/>
    </xf>
    <xf numFmtId="0" fontId="51" fillId="0" borderId="12" xfId="37" applyFont="1" applyFill="1" applyBorder="1" applyAlignment="1">
      <alignment horizontal="center" vertical="center"/>
    </xf>
    <xf numFmtId="0" fontId="51" fillId="0" borderId="6" xfId="37" applyFont="1" applyFill="1" applyBorder="1" applyAlignment="1">
      <alignment horizontal="center" vertical="center"/>
    </xf>
    <xf numFmtId="0" fontId="51" fillId="0" borderId="13" xfId="37" applyFont="1" applyFill="1" applyBorder="1" applyAlignment="1">
      <alignment horizontal="center" vertical="center"/>
    </xf>
    <xf numFmtId="0" fontId="51" fillId="0" borderId="0" xfId="37" applyFont="1" applyFill="1" applyAlignment="1">
      <alignment horizontal="center" vertical="center"/>
    </xf>
    <xf numFmtId="183" fontId="70" fillId="0" borderId="0" xfId="37" applyNumberFormat="1" applyFont="1" applyFill="1" applyAlignment="1">
      <alignment horizontal="center" vertical="center"/>
    </xf>
    <xf numFmtId="0" fontId="70" fillId="0" borderId="0" xfId="37" applyFont="1" applyFill="1" applyAlignment="1">
      <alignment horizontal="center" vertical="center"/>
    </xf>
    <xf numFmtId="0" fontId="51" fillId="0" borderId="0" xfId="0" applyFont="1" applyAlignment="1"/>
    <xf numFmtId="0" fontId="37" fillId="0" borderId="0" xfId="96" applyFont="1" applyBorder="1" applyAlignment="1">
      <alignment horizontal="center" vertical="center"/>
    </xf>
    <xf numFmtId="0" fontId="37" fillId="0" borderId="0" xfId="96" applyFont="1" applyBorder="1" applyAlignment="1">
      <alignment vertical="center"/>
    </xf>
    <xf numFmtId="0" fontId="51" fillId="0" borderId="0" xfId="0" applyFont="1" applyBorder="1" applyAlignment="1"/>
    <xf numFmtId="0" fontId="37" fillId="0" borderId="6" xfId="96" applyFont="1" applyBorder="1" applyAlignment="1">
      <alignment vertical="center"/>
    </xf>
    <xf numFmtId="0" fontId="51" fillId="0" borderId="6" xfId="0" applyFont="1" applyBorder="1" applyAlignment="1"/>
    <xf numFmtId="0" fontId="51" fillId="0" borderId="0" xfId="0" applyFont="1" applyAlignment="1">
      <alignment vertical="center"/>
    </xf>
    <xf numFmtId="0" fontId="72" fillId="0" borderId="0" xfId="0" applyFont="1" applyFill="1" applyBorder="1" applyAlignment="1">
      <alignment horizontal="center" vertical="center"/>
    </xf>
    <xf numFmtId="0" fontId="53" fillId="0" borderId="0" xfId="0" applyFont="1" applyAlignment="1">
      <alignment vertical="center"/>
    </xf>
    <xf numFmtId="0" fontId="55" fillId="0" borderId="0" xfId="0" applyFont="1" applyFill="1" applyBorder="1" applyAlignment="1">
      <alignment vertical="center"/>
    </xf>
    <xf numFmtId="0" fontId="55" fillId="0" borderId="0" xfId="0" quotePrefix="1" applyFont="1" applyFill="1" applyBorder="1" applyAlignment="1">
      <alignment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0" xfId="0" applyFont="1" applyFill="1" applyBorder="1" applyAlignment="1">
      <alignment horizontal="left" vertical="center"/>
    </xf>
    <xf numFmtId="0" fontId="55" fillId="0" borderId="0" xfId="0" applyFont="1" applyFill="1" applyBorder="1" applyAlignment="1">
      <alignment vertical="center" shrinkToFit="1"/>
    </xf>
    <xf numFmtId="0" fontId="55" fillId="0" borderId="0" xfId="0" applyFont="1" applyAlignment="1">
      <alignment vertical="center"/>
    </xf>
    <xf numFmtId="0" fontId="55" fillId="0" borderId="0" xfId="0" applyFont="1" applyFill="1" applyBorder="1" applyAlignment="1">
      <alignment horizontal="distributed" vertical="center"/>
    </xf>
    <xf numFmtId="0" fontId="53" fillId="0" borderId="0" xfId="0" applyFont="1" applyFill="1" applyBorder="1" applyAlignment="1">
      <alignment vertical="center"/>
    </xf>
    <xf numFmtId="0" fontId="53" fillId="0" borderId="0" xfId="0" quotePrefix="1" applyFont="1" applyFill="1" applyBorder="1" applyAlignment="1">
      <alignment vertical="center"/>
    </xf>
    <xf numFmtId="0" fontId="53" fillId="0" borderId="0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distributed" vertical="center"/>
    </xf>
    <xf numFmtId="0" fontId="53" fillId="0" borderId="0" xfId="0" applyFont="1" applyFill="1" applyBorder="1" applyAlignment="1">
      <alignment horizontal="center" vertical="center"/>
    </xf>
    <xf numFmtId="0" fontId="5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Fill="1" applyBorder="1" applyAlignment="1">
      <alignment horizontal="left" vertical="center" shrinkToFit="1"/>
    </xf>
    <xf numFmtId="0" fontId="53" fillId="0" borderId="102" xfId="0" applyFont="1" applyFill="1" applyBorder="1" applyAlignment="1">
      <alignment vertical="center" shrinkToFit="1"/>
    </xf>
    <xf numFmtId="0" fontId="53" fillId="0" borderId="103" xfId="0" applyFont="1" applyFill="1" applyBorder="1" applyAlignment="1">
      <alignment vertical="center" shrinkToFit="1"/>
    </xf>
    <xf numFmtId="0" fontId="53" fillId="0" borderId="104" xfId="0" applyFont="1" applyFill="1" applyBorder="1" applyAlignment="1">
      <alignment vertical="center" shrinkToFit="1"/>
    </xf>
    <xf numFmtId="0" fontId="53" fillId="0" borderId="27" xfId="0" applyFont="1" applyFill="1" applyBorder="1" applyAlignment="1">
      <alignment vertical="center" shrinkToFit="1"/>
    </xf>
    <xf numFmtId="0" fontId="53" fillId="0" borderId="14" xfId="0" applyFont="1" applyFill="1" applyBorder="1" applyAlignment="1">
      <alignment vertical="center" shrinkToFit="1"/>
    </xf>
    <xf numFmtId="0" fontId="53" fillId="0" borderId="30" xfId="0" applyFont="1" applyFill="1" applyBorder="1" applyAlignment="1">
      <alignment vertical="center" shrinkToFit="1"/>
    </xf>
    <xf numFmtId="0" fontId="53" fillId="0" borderId="24" xfId="0" applyFont="1" applyFill="1" applyBorder="1" applyAlignment="1">
      <alignment vertical="center" shrinkToFit="1"/>
    </xf>
    <xf numFmtId="0" fontId="53" fillId="0" borderId="16" xfId="0" applyFont="1" applyFill="1" applyBorder="1" applyAlignment="1">
      <alignment vertical="center" shrinkToFit="1"/>
    </xf>
    <xf numFmtId="0" fontId="53" fillId="0" borderId="2" xfId="0" applyFont="1" applyFill="1" applyBorder="1" applyAlignment="1">
      <alignment vertical="center" shrinkToFit="1"/>
    </xf>
    <xf numFmtId="0" fontId="53" fillId="0" borderId="31" xfId="0" applyFont="1" applyFill="1" applyBorder="1" applyAlignment="1">
      <alignment vertical="center" shrinkToFit="1"/>
    </xf>
    <xf numFmtId="0" fontId="53" fillId="0" borderId="0" xfId="0" applyFont="1" applyFill="1" applyBorder="1" applyAlignment="1">
      <alignment vertical="center" shrinkToFit="1"/>
    </xf>
    <xf numFmtId="0" fontId="53" fillId="0" borderId="32" xfId="0" applyFont="1" applyFill="1" applyBorder="1" applyAlignment="1">
      <alignment vertical="center" shrinkToFit="1"/>
    </xf>
    <xf numFmtId="0" fontId="53" fillId="0" borderId="105" xfId="0" applyFont="1" applyFill="1" applyBorder="1" applyAlignment="1">
      <alignment vertical="center" shrinkToFit="1"/>
    </xf>
    <xf numFmtId="0" fontId="53" fillId="0" borderId="106" xfId="0" applyFont="1" applyFill="1" applyBorder="1" applyAlignment="1">
      <alignment vertical="center" shrinkToFit="1"/>
    </xf>
    <xf numFmtId="0" fontId="53" fillId="0" borderId="107" xfId="0" applyFont="1" applyFill="1" applyBorder="1" applyAlignment="1">
      <alignment vertical="center" shrinkToFit="1"/>
    </xf>
    <xf numFmtId="0" fontId="53" fillId="0" borderId="101" xfId="0" applyFont="1" applyFill="1" applyBorder="1" applyAlignment="1">
      <alignment vertical="center" shrinkToFit="1"/>
    </xf>
    <xf numFmtId="0" fontId="53" fillId="0" borderId="6" xfId="0" applyFont="1" applyFill="1" applyBorder="1" applyAlignment="1">
      <alignment vertical="center" shrinkToFit="1"/>
    </xf>
    <xf numFmtId="0" fontId="53" fillId="0" borderId="99" xfId="0" applyFont="1" applyFill="1" applyBorder="1" applyAlignment="1">
      <alignment vertical="center" shrinkToFit="1"/>
    </xf>
    <xf numFmtId="0" fontId="73" fillId="0" borderId="0" xfId="0" applyFont="1" applyAlignment="1">
      <alignment vertical="center"/>
    </xf>
    <xf numFmtId="190" fontId="73" fillId="0" borderId="0" xfId="0" applyNumberFormat="1" applyFont="1" applyAlignment="1">
      <alignment vertical="center"/>
    </xf>
    <xf numFmtId="190" fontId="51" fillId="0" borderId="0" xfId="0" applyNumberFormat="1" applyFont="1" applyAlignment="1">
      <alignment vertical="center"/>
    </xf>
    <xf numFmtId="3" fontId="74" fillId="4" borderId="51" xfId="0" applyNumberFormat="1" applyFont="1" applyFill="1" applyBorder="1" applyAlignment="1">
      <alignment horizontal="center" vertical="center"/>
    </xf>
    <xf numFmtId="0" fontId="74" fillId="4" borderId="51" xfId="0" applyNumberFormat="1" applyFont="1" applyFill="1" applyBorder="1" applyAlignment="1">
      <alignment horizontal="center" vertical="center"/>
    </xf>
    <xf numFmtId="3" fontId="74" fillId="4" borderId="52" xfId="0" applyNumberFormat="1" applyFont="1" applyFill="1" applyBorder="1" applyAlignment="1">
      <alignment horizontal="center" vertical="center"/>
    </xf>
    <xf numFmtId="3" fontId="74" fillId="0" borderId="14" xfId="0" applyNumberFormat="1" applyFont="1" applyBorder="1" applyAlignment="1">
      <alignment horizontal="center" vertical="center" wrapText="1"/>
    </xf>
    <xf numFmtId="3" fontId="74" fillId="0" borderId="14" xfId="0" applyNumberFormat="1" applyFont="1" applyBorder="1" applyAlignment="1">
      <alignment horizontal="distributed" vertical="center" shrinkToFit="1"/>
    </xf>
    <xf numFmtId="3" fontId="74" fillId="0" borderId="14" xfId="0" applyNumberFormat="1" applyFont="1" applyBorder="1" applyAlignment="1">
      <alignment horizontal="left" vertical="center"/>
    </xf>
    <xf numFmtId="3" fontId="74" fillId="0" borderId="112" xfId="0" applyNumberFormat="1" applyFont="1" applyBorder="1" applyAlignment="1">
      <alignment horizontal="center" vertical="center"/>
    </xf>
    <xf numFmtId="41" fontId="74" fillId="0" borderId="112" xfId="94" applyFont="1" applyBorder="1" applyAlignment="1">
      <alignment vertical="center" shrinkToFit="1"/>
    </xf>
    <xf numFmtId="0" fontId="74" fillId="0" borderId="112" xfId="0" applyNumberFormat="1" applyFont="1" applyBorder="1" applyAlignment="1">
      <alignment horizontal="right" vertical="center" shrinkToFit="1"/>
    </xf>
    <xf numFmtId="3" fontId="74" fillId="0" borderId="113" xfId="0" applyNumberFormat="1" applyFont="1" applyBorder="1" applyAlignment="1">
      <alignment horizontal="left" vertical="center"/>
    </xf>
    <xf numFmtId="3" fontId="74" fillId="0" borderId="0" xfId="0" applyNumberFormat="1" applyFont="1" applyBorder="1" applyAlignment="1">
      <alignment horizontal="center" vertical="center"/>
    </xf>
    <xf numFmtId="3" fontId="74" fillId="0" borderId="0" xfId="0" applyNumberFormat="1" applyFont="1" applyBorder="1" applyAlignment="1">
      <alignment horizontal="distributed" vertical="center" shrinkToFit="1"/>
    </xf>
    <xf numFmtId="3" fontId="74" fillId="0" borderId="0" xfId="0" applyNumberFormat="1" applyFont="1" applyBorder="1" applyAlignment="1">
      <alignment horizontal="left" vertical="center"/>
    </xf>
    <xf numFmtId="3" fontId="74" fillId="0" borderId="28" xfId="0" applyNumberFormat="1" applyFont="1" applyBorder="1" applyAlignment="1">
      <alignment horizontal="center" vertical="center"/>
    </xf>
    <xf numFmtId="41" fontId="74" fillId="0" borderId="28" xfId="94" applyFont="1" applyBorder="1" applyAlignment="1">
      <alignment horizontal="right" vertical="center" shrinkToFit="1"/>
    </xf>
    <xf numFmtId="0" fontId="74" fillId="0" borderId="28" xfId="0" applyNumberFormat="1" applyFont="1" applyBorder="1" applyAlignment="1">
      <alignment horizontal="right" vertical="center" shrinkToFit="1"/>
    </xf>
    <xf numFmtId="3" fontId="74" fillId="0" borderId="96" xfId="0" applyNumberFormat="1" applyFont="1" applyBorder="1" applyAlignment="1">
      <alignment horizontal="left" vertical="center"/>
    </xf>
    <xf numFmtId="41" fontId="74" fillId="0" borderId="28" xfId="94" applyFont="1" applyBorder="1" applyAlignment="1">
      <alignment vertical="center" shrinkToFit="1"/>
    </xf>
    <xf numFmtId="3" fontId="74" fillId="0" borderId="18" xfId="0" applyNumberFormat="1" applyFont="1" applyBorder="1" applyAlignment="1">
      <alignment horizontal="center" vertical="center"/>
    </xf>
    <xf numFmtId="3" fontId="74" fillId="0" borderId="5" xfId="0" applyNumberFormat="1" applyFont="1" applyBorder="1" applyAlignment="1">
      <alignment horizontal="distributed" vertical="center" shrinkToFit="1"/>
    </xf>
    <xf numFmtId="3" fontId="74" fillId="0" borderId="5" xfId="0" applyNumberFormat="1" applyFont="1" applyBorder="1" applyAlignment="1">
      <alignment horizontal="left" vertical="center"/>
    </xf>
    <xf numFmtId="3" fontId="74" fillId="0" borderId="1" xfId="0" applyNumberFormat="1" applyFont="1" applyBorder="1" applyAlignment="1">
      <alignment horizontal="center" vertical="center"/>
    </xf>
    <xf numFmtId="41" fontId="74" fillId="0" borderId="1" xfId="94" applyFont="1" applyBorder="1" applyAlignment="1">
      <alignment vertical="center" shrinkToFit="1"/>
    </xf>
    <xf numFmtId="0" fontId="74" fillId="0" borderId="1" xfId="0" applyNumberFormat="1" applyFont="1" applyBorder="1" applyAlignment="1">
      <alignment horizontal="right" vertical="center" shrinkToFit="1"/>
    </xf>
    <xf numFmtId="3" fontId="74" fillId="0" borderId="43" xfId="0" applyNumberFormat="1" applyFont="1" applyBorder="1" applyAlignment="1">
      <alignment horizontal="left" vertical="center"/>
    </xf>
    <xf numFmtId="3" fontId="74" fillId="0" borderId="0" xfId="0" applyNumberFormat="1" applyFont="1" applyBorder="1" applyAlignment="1">
      <alignment horizontal="center" vertical="center" wrapText="1"/>
    </xf>
    <xf numFmtId="184" fontId="74" fillId="0" borderId="28" xfId="97" applyNumberFormat="1" applyFont="1" applyBorder="1" applyAlignment="1">
      <alignment horizontal="right" vertical="center" shrinkToFit="1"/>
    </xf>
    <xf numFmtId="10" fontId="74" fillId="0" borderId="28" xfId="0" applyNumberFormat="1" applyFont="1" applyBorder="1" applyAlignment="1">
      <alignment horizontal="right" vertical="center" shrinkToFit="1"/>
    </xf>
    <xf numFmtId="10" fontId="74" fillId="0" borderId="28" xfId="97" applyNumberFormat="1" applyFont="1" applyBorder="1" applyAlignment="1">
      <alignment horizontal="right" vertical="center" shrinkToFit="1"/>
    </xf>
    <xf numFmtId="3" fontId="74" fillId="0" borderId="5" xfId="0" applyNumberFormat="1" applyFont="1" applyBorder="1" applyAlignment="1">
      <alignment horizontal="center" vertical="center"/>
    </xf>
    <xf numFmtId="0" fontId="51" fillId="0" borderId="0" xfId="0" applyFont="1">
      <alignment vertical="center"/>
    </xf>
    <xf numFmtId="3" fontId="75" fillId="4" borderId="50" xfId="0" applyNumberFormat="1" applyFont="1" applyFill="1" applyBorder="1" applyAlignment="1">
      <alignment horizontal="center" vertical="center" shrinkToFit="1"/>
    </xf>
    <xf numFmtId="3" fontId="75" fillId="4" borderId="51" xfId="0" applyNumberFormat="1" applyFont="1" applyFill="1" applyBorder="1" applyAlignment="1">
      <alignment horizontal="center" vertical="center" shrinkToFit="1"/>
    </xf>
    <xf numFmtId="3" fontId="75" fillId="4" borderId="52" xfId="0" applyNumberFormat="1" applyFont="1" applyFill="1" applyBorder="1" applyAlignment="1">
      <alignment horizontal="center" vertical="center" shrinkToFit="1"/>
    </xf>
    <xf numFmtId="3" fontId="75" fillId="0" borderId="42" xfId="0" applyNumberFormat="1" applyFont="1" applyBorder="1" applyAlignment="1">
      <alignment horizontal="center" vertical="center" shrinkToFit="1"/>
    </xf>
    <xf numFmtId="3" fontId="75" fillId="0" borderId="1" xfId="0" applyNumberFormat="1" applyFont="1" applyBorder="1" applyAlignment="1">
      <alignment horizontal="left" vertical="center" shrinkToFit="1"/>
    </xf>
    <xf numFmtId="218" fontId="75" fillId="0" borderId="1" xfId="0" applyNumberFormat="1" applyFont="1" applyBorder="1" applyAlignment="1">
      <alignment horizontal="center" vertical="center" shrinkToFit="1"/>
    </xf>
    <xf numFmtId="3" fontId="75" fillId="0" borderId="1" xfId="0" applyNumberFormat="1" applyFont="1" applyBorder="1" applyAlignment="1">
      <alignment horizontal="center" vertical="center" shrinkToFit="1"/>
    </xf>
    <xf numFmtId="41" fontId="75" fillId="0" borderId="1" xfId="94" applyFont="1" applyBorder="1" applyAlignment="1">
      <alignment horizontal="right" vertical="center" shrinkToFit="1"/>
    </xf>
    <xf numFmtId="3" fontId="75" fillId="0" borderId="43" xfId="0" applyNumberFormat="1" applyFont="1" applyBorder="1" applyAlignment="1">
      <alignment horizontal="left" vertical="center" shrinkToFit="1"/>
    </xf>
    <xf numFmtId="3" fontId="75" fillId="0" borderId="42" xfId="0" applyNumberFormat="1" applyFont="1" applyBorder="1" applyAlignment="1">
      <alignment horizontal="left" vertical="center" shrinkToFit="1"/>
    </xf>
    <xf numFmtId="216" fontId="75" fillId="0" borderId="1" xfId="0" applyNumberFormat="1" applyFont="1" applyBorder="1" applyAlignment="1">
      <alignment horizontal="center" vertical="center" shrinkToFit="1"/>
    </xf>
    <xf numFmtId="41" fontId="75" fillId="0" borderId="1" xfId="94" applyFont="1" applyBorder="1" applyAlignment="1">
      <alignment vertical="center" shrinkToFit="1"/>
    </xf>
    <xf numFmtId="217" fontId="75" fillId="0" borderId="1" xfId="0" applyNumberFormat="1" applyFont="1" applyBorder="1" applyAlignment="1">
      <alignment horizontal="center" vertical="center" shrinkToFit="1"/>
    </xf>
    <xf numFmtId="186" fontId="75" fillId="0" borderId="1" xfId="0" applyNumberFormat="1" applyFont="1" applyBorder="1" applyAlignment="1">
      <alignment horizontal="center" vertical="center" shrinkToFit="1"/>
    </xf>
    <xf numFmtId="0" fontId="78" fillId="0" borderId="1" xfId="0" applyFont="1" applyFill="1" applyBorder="1" applyAlignment="1">
      <alignment horizontal="center" vertical="center" shrinkToFit="1"/>
    </xf>
    <xf numFmtId="0" fontId="79" fillId="0" borderId="1" xfId="0" applyFont="1" applyFill="1" applyBorder="1" applyAlignment="1">
      <alignment horizontal="left" vertical="center"/>
    </xf>
    <xf numFmtId="0" fontId="79" fillId="0" borderId="1" xfId="0" applyFont="1" applyFill="1" applyBorder="1" applyAlignment="1">
      <alignment horizontal="center" vertical="center" shrinkToFit="1"/>
    </xf>
    <xf numFmtId="41" fontId="79" fillId="0" borderId="1" xfId="0" applyNumberFormat="1" applyFont="1" applyFill="1" applyBorder="1" applyAlignment="1">
      <alignment horizontal="center" vertical="center" shrinkToFit="1"/>
    </xf>
    <xf numFmtId="202" fontId="77" fillId="0" borderId="1" xfId="0" applyNumberFormat="1" applyFont="1" applyFill="1" applyBorder="1" applyAlignment="1">
      <alignment horizontal="right" vertical="center" shrinkToFit="1"/>
    </xf>
    <xf numFmtId="0" fontId="77" fillId="0" borderId="1" xfId="0" applyFont="1" applyFill="1" applyBorder="1" applyAlignment="1">
      <alignment vertical="center" shrinkToFit="1"/>
    </xf>
    <xf numFmtId="41" fontId="77" fillId="0" borderId="1" xfId="0" applyNumberFormat="1" applyFont="1" applyFill="1" applyBorder="1" applyAlignment="1">
      <alignment horizontal="center" vertical="center" shrinkToFit="1"/>
    </xf>
    <xf numFmtId="41" fontId="77" fillId="0" borderId="1" xfId="94" applyFont="1" applyFill="1" applyBorder="1" applyAlignment="1">
      <alignment horizontal="center" vertical="center" shrinkToFit="1"/>
    </xf>
    <xf numFmtId="41" fontId="77" fillId="0" borderId="1" xfId="94" applyFont="1" applyFill="1" applyBorder="1" applyAlignment="1">
      <alignment horizontal="centerContinuous" vertical="center" shrinkToFit="1"/>
    </xf>
    <xf numFmtId="41" fontId="77" fillId="0" borderId="1" xfId="94" applyFont="1" applyFill="1" applyBorder="1" applyAlignment="1">
      <alignment vertical="center" shrinkToFit="1"/>
    </xf>
    <xf numFmtId="4" fontId="77" fillId="0" borderId="1" xfId="0" applyNumberFormat="1" applyFont="1" applyFill="1" applyBorder="1" applyAlignment="1">
      <alignment horizontal="center" vertical="center" shrinkToFit="1"/>
    </xf>
    <xf numFmtId="41" fontId="77" fillId="0" borderId="1" xfId="94" applyFont="1" applyFill="1" applyBorder="1" applyAlignment="1">
      <alignment horizontal="right" vertical="center" shrinkToFit="1"/>
    </xf>
    <xf numFmtId="0" fontId="79" fillId="0" borderId="1" xfId="0" applyFont="1" applyFill="1" applyBorder="1" applyAlignment="1">
      <alignment horizontal="left" vertical="center" shrinkToFit="1"/>
    </xf>
    <xf numFmtId="41" fontId="79" fillId="0" borderId="1" xfId="94" applyFont="1" applyFill="1" applyBorder="1" applyAlignment="1">
      <alignment horizontal="center" vertical="center" shrinkToFit="1"/>
    </xf>
    <xf numFmtId="4" fontId="79" fillId="0" borderId="1" xfId="0" applyNumberFormat="1" applyFont="1" applyFill="1" applyBorder="1" applyAlignment="1">
      <alignment horizontal="center" vertical="center" shrinkToFit="1"/>
    </xf>
    <xf numFmtId="202" fontId="77" fillId="0" borderId="1" xfId="0" applyNumberFormat="1" applyFont="1" applyFill="1" applyBorder="1" applyAlignment="1">
      <alignment vertical="center" shrinkToFit="1"/>
    </xf>
    <xf numFmtId="0" fontId="77" fillId="0" borderId="1" xfId="0" applyFont="1" applyFill="1" applyBorder="1" applyAlignment="1">
      <alignment horizontal="center" vertical="center" shrinkToFit="1"/>
    </xf>
    <xf numFmtId="0" fontId="77" fillId="0" borderId="1" xfId="0" applyFont="1" applyFill="1" applyBorder="1" applyAlignment="1">
      <alignment horizontal="center" vertical="center" shrinkToFit="1"/>
    </xf>
    <xf numFmtId="0" fontId="77" fillId="0" borderId="1" xfId="0" applyFont="1" applyFill="1" applyBorder="1" applyAlignment="1">
      <alignment horizontal="center" vertical="center" shrinkToFit="1"/>
    </xf>
    <xf numFmtId="41" fontId="75" fillId="0" borderId="1" xfId="94" applyFont="1" applyFill="1" applyBorder="1" applyAlignment="1">
      <alignment horizontal="right" vertical="center" shrinkToFit="1"/>
    </xf>
    <xf numFmtId="0" fontId="82" fillId="0" borderId="0" xfId="0" applyFont="1" applyFill="1" applyBorder="1" applyAlignment="1">
      <alignment horizontal="left" vertical="center"/>
    </xf>
    <xf numFmtId="0" fontId="51" fillId="0" borderId="114" xfId="0" applyFont="1" applyBorder="1" applyAlignment="1"/>
    <xf numFmtId="0" fontId="51" fillId="0" borderId="14" xfId="0" applyFont="1" applyBorder="1" applyAlignment="1"/>
    <xf numFmtId="0" fontId="51" fillId="0" borderId="115" xfId="0" applyFont="1" applyBorder="1" applyAlignment="1"/>
    <xf numFmtId="0" fontId="51" fillId="0" borderId="116" xfId="0" applyFont="1" applyBorder="1" applyAlignment="1"/>
    <xf numFmtId="0" fontId="51" fillId="0" borderId="117" xfId="0" applyFont="1" applyBorder="1" applyAlignment="1"/>
    <xf numFmtId="0" fontId="51" fillId="0" borderId="118" xfId="0" applyFont="1" applyBorder="1" applyAlignment="1"/>
    <xf numFmtId="0" fontId="51" fillId="0" borderId="106" xfId="0" applyFont="1" applyBorder="1" applyAlignment="1"/>
    <xf numFmtId="0" fontId="51" fillId="0" borderId="119" xfId="0" applyFont="1" applyBorder="1" applyAlignment="1"/>
    <xf numFmtId="0" fontId="37" fillId="0" borderId="116" xfId="96" applyFont="1" applyBorder="1" applyAlignment="1">
      <alignment horizontal="center" vertical="center"/>
    </xf>
    <xf numFmtId="0" fontId="37" fillId="0" borderId="117" xfId="96" applyFont="1" applyBorder="1" applyAlignment="1">
      <alignment horizontal="center" vertical="center"/>
    </xf>
    <xf numFmtId="0" fontId="51" fillId="0" borderId="122" xfId="0" applyFont="1" applyBorder="1" applyAlignment="1"/>
    <xf numFmtId="0" fontId="51" fillId="0" borderId="123" xfId="0" applyFont="1" applyBorder="1" applyAlignment="1"/>
    <xf numFmtId="3" fontId="74" fillId="3" borderId="5" xfId="0" applyNumberFormat="1" applyFont="1" applyFill="1" applyBorder="1" applyAlignment="1">
      <alignment horizontal="left" vertical="center"/>
    </xf>
    <xf numFmtId="3" fontId="74" fillId="3" borderId="5" xfId="0" applyNumberFormat="1" applyFont="1" applyFill="1" applyBorder="1" applyAlignment="1">
      <alignment horizontal="distributed" vertical="center" shrinkToFit="1"/>
    </xf>
    <xf numFmtId="3" fontId="74" fillId="3" borderId="1" xfId="0" applyNumberFormat="1" applyFont="1" applyFill="1" applyBorder="1" applyAlignment="1">
      <alignment horizontal="center" vertical="center"/>
    </xf>
    <xf numFmtId="41" fontId="74" fillId="3" borderId="1" xfId="94" applyFont="1" applyFill="1" applyBorder="1" applyAlignment="1">
      <alignment vertical="center" shrinkToFit="1"/>
    </xf>
    <xf numFmtId="0" fontId="74" fillId="3" borderId="1" xfId="0" applyNumberFormat="1" applyFont="1" applyFill="1" applyBorder="1" applyAlignment="1">
      <alignment horizontal="right" vertical="center" shrinkToFit="1"/>
    </xf>
    <xf numFmtId="3" fontId="74" fillId="3" borderId="43" xfId="0" applyNumberFormat="1" applyFont="1" applyFill="1" applyBorder="1" applyAlignment="1">
      <alignment horizontal="left" vertical="center"/>
    </xf>
    <xf numFmtId="3" fontId="74" fillId="3" borderId="109" xfId="0" applyNumberFormat="1" applyFont="1" applyFill="1" applyBorder="1" applyAlignment="1">
      <alignment horizontal="left" vertical="center"/>
    </xf>
    <xf numFmtId="184" fontId="74" fillId="3" borderId="1" xfId="97" applyNumberFormat="1" applyFont="1" applyFill="1" applyBorder="1" applyAlignment="1">
      <alignment horizontal="right" vertical="center" shrinkToFit="1"/>
    </xf>
    <xf numFmtId="3" fontId="75" fillId="3" borderId="42" xfId="0" applyNumberFormat="1" applyFont="1" applyFill="1" applyBorder="1" applyAlignment="1">
      <alignment horizontal="left" vertical="center" shrinkToFit="1"/>
    </xf>
    <xf numFmtId="3" fontId="75" fillId="3" borderId="1" xfId="0" applyNumberFormat="1" applyFont="1" applyFill="1" applyBorder="1" applyAlignment="1">
      <alignment horizontal="left" vertical="center" shrinkToFit="1"/>
    </xf>
    <xf numFmtId="186" fontId="75" fillId="3" borderId="1" xfId="0" applyNumberFormat="1" applyFont="1" applyFill="1" applyBorder="1" applyAlignment="1">
      <alignment horizontal="center" vertical="center" shrinkToFit="1"/>
    </xf>
    <xf numFmtId="3" fontId="75" fillId="3" borderId="1" xfId="0" applyNumberFormat="1" applyFont="1" applyFill="1" applyBorder="1" applyAlignment="1">
      <alignment horizontal="center" vertical="center" shrinkToFit="1"/>
    </xf>
    <xf numFmtId="41" fontId="75" fillId="3" borderId="1" xfId="94" applyFont="1" applyFill="1" applyBorder="1" applyAlignment="1">
      <alignment horizontal="right" vertical="center" shrinkToFit="1"/>
    </xf>
    <xf numFmtId="41" fontId="75" fillId="3" borderId="1" xfId="94" applyFont="1" applyFill="1" applyBorder="1" applyAlignment="1">
      <alignment vertical="center" shrinkToFit="1"/>
    </xf>
    <xf numFmtId="3" fontId="76" fillId="3" borderId="43" xfId="0" applyNumberFormat="1" applyFont="1" applyFill="1" applyBorder="1" applyAlignment="1">
      <alignment horizontal="center" vertical="center" shrinkToFit="1"/>
    </xf>
    <xf numFmtId="218" fontId="75" fillId="3" borderId="1" xfId="0" applyNumberFormat="1" applyFont="1" applyFill="1" applyBorder="1" applyAlignment="1">
      <alignment horizontal="center" vertical="center" shrinkToFit="1"/>
    </xf>
    <xf numFmtId="3" fontId="75" fillId="3" borderId="43" xfId="0" applyNumberFormat="1" applyFont="1" applyFill="1" applyBorder="1" applyAlignment="1">
      <alignment horizontal="left" vertical="center" shrinkToFit="1"/>
    </xf>
    <xf numFmtId="3" fontId="75" fillId="3" borderId="44" xfId="0" applyNumberFormat="1" applyFont="1" applyFill="1" applyBorder="1" applyAlignment="1">
      <alignment horizontal="left" vertical="center" shrinkToFit="1"/>
    </xf>
    <xf numFmtId="3" fontId="75" fillId="3" borderId="45" xfId="0" applyNumberFormat="1" applyFont="1" applyFill="1" applyBorder="1" applyAlignment="1">
      <alignment horizontal="left" vertical="center" shrinkToFit="1"/>
    </xf>
    <xf numFmtId="218" fontId="75" fillId="3" borderId="45" xfId="0" applyNumberFormat="1" applyFont="1" applyFill="1" applyBorder="1" applyAlignment="1">
      <alignment horizontal="center" vertical="center" shrinkToFit="1"/>
    </xf>
    <xf numFmtId="3" fontId="75" fillId="3" borderId="45" xfId="0" applyNumberFormat="1" applyFont="1" applyFill="1" applyBorder="1" applyAlignment="1">
      <alignment horizontal="center" vertical="center" shrinkToFit="1"/>
    </xf>
    <xf numFmtId="41" fontId="75" fillId="3" borderId="45" xfId="94" applyFont="1" applyFill="1" applyBorder="1" applyAlignment="1">
      <alignment horizontal="right" vertical="center" shrinkToFit="1"/>
    </xf>
    <xf numFmtId="41" fontId="75" fillId="3" borderId="45" xfId="94" applyFont="1" applyFill="1" applyBorder="1" applyAlignment="1">
      <alignment vertical="center" shrinkToFit="1"/>
    </xf>
    <xf numFmtId="3" fontId="77" fillId="3" borderId="46" xfId="0" applyNumberFormat="1" applyFont="1" applyFill="1" applyBorder="1" applyAlignment="1">
      <alignment horizontal="center" vertical="center" wrapText="1" shrinkToFit="1"/>
    </xf>
    <xf numFmtId="215" fontId="74" fillId="3" borderId="1" xfId="94" applyNumberFormat="1" applyFont="1" applyFill="1" applyBorder="1" applyAlignment="1">
      <alignment vertical="center" shrinkToFit="1"/>
    </xf>
    <xf numFmtId="3" fontId="74" fillId="3" borderId="5" xfId="0" applyNumberFormat="1" applyFont="1" applyFill="1" applyBorder="1" applyAlignment="1">
      <alignment horizontal="left" vertical="center" shrinkToFit="1"/>
    </xf>
    <xf numFmtId="3" fontId="74" fillId="3" borderId="110" xfId="0" applyNumberFormat="1" applyFont="1" applyFill="1" applyBorder="1" applyAlignment="1">
      <alignment horizontal="left" vertical="center"/>
    </xf>
    <xf numFmtId="3" fontId="74" fillId="3" borderId="111" xfId="0" applyNumberFormat="1" applyFont="1" applyFill="1" applyBorder="1" applyAlignment="1">
      <alignment horizontal="left" vertical="center"/>
    </xf>
    <xf numFmtId="3" fontId="74" fillId="3" borderId="111" xfId="0" applyNumberFormat="1" applyFont="1" applyFill="1" applyBorder="1" applyAlignment="1">
      <alignment horizontal="distributed" vertical="center" shrinkToFit="1"/>
    </xf>
    <xf numFmtId="3" fontId="74" fillId="3" borderId="45" xfId="0" applyNumberFormat="1" applyFont="1" applyFill="1" applyBorder="1" applyAlignment="1">
      <alignment horizontal="center" vertical="center"/>
    </xf>
    <xf numFmtId="41" fontId="74" fillId="3" borderId="45" xfId="94" applyFont="1" applyFill="1" applyBorder="1" applyAlignment="1">
      <alignment vertical="center" shrinkToFit="1"/>
    </xf>
    <xf numFmtId="0" fontId="74" fillId="3" borderId="45" xfId="0" applyNumberFormat="1" applyFont="1" applyFill="1" applyBorder="1" applyAlignment="1">
      <alignment horizontal="right" vertical="center" shrinkToFit="1"/>
    </xf>
    <xf numFmtId="3" fontId="74" fillId="3" borderId="46" xfId="0" applyNumberFormat="1" applyFont="1" applyFill="1" applyBorder="1" applyAlignment="1">
      <alignment horizontal="left" vertical="center"/>
    </xf>
    <xf numFmtId="219" fontId="74" fillId="0" borderId="43" xfId="0" applyNumberFormat="1" applyFont="1" applyBorder="1" applyAlignment="1">
      <alignment horizontal="left" vertical="center"/>
    </xf>
    <xf numFmtId="41" fontId="51" fillId="0" borderId="0" xfId="94" applyFont="1" applyAlignment="1"/>
    <xf numFmtId="41" fontId="51" fillId="0" borderId="0" xfId="94" applyFont="1">
      <alignment vertical="center"/>
    </xf>
    <xf numFmtId="206" fontId="74" fillId="3" borderId="1" xfId="97" applyNumberFormat="1" applyFont="1" applyFill="1" applyBorder="1" applyAlignment="1">
      <alignment horizontal="right" vertical="center" shrinkToFit="1"/>
    </xf>
    <xf numFmtId="0" fontId="46" fillId="0" borderId="0" xfId="37" applyFont="1" applyFill="1" applyBorder="1" applyAlignment="1">
      <alignment horizontal="center" vertical="center" shrinkToFit="1"/>
    </xf>
    <xf numFmtId="0" fontId="45" fillId="0" borderId="0" xfId="37" applyFont="1" applyFill="1" applyBorder="1" applyAlignment="1">
      <alignment horizontal="center" vertical="center"/>
    </xf>
    <xf numFmtId="192" fontId="53" fillId="0" borderId="48" xfId="37" applyNumberFormat="1" applyFont="1" applyFill="1" applyBorder="1" applyAlignment="1">
      <alignment horizontal="center" vertical="center"/>
    </xf>
    <xf numFmtId="192" fontId="53" fillId="0" borderId="49" xfId="37" applyNumberFormat="1" applyFont="1" applyFill="1" applyBorder="1" applyAlignment="1">
      <alignment horizontal="center" vertical="center"/>
    </xf>
    <xf numFmtId="192" fontId="53" fillId="0" borderId="28" xfId="37" applyNumberFormat="1" applyFont="1" applyFill="1" applyBorder="1" applyAlignment="1">
      <alignment horizontal="center" vertical="center"/>
    </xf>
    <xf numFmtId="192" fontId="53" fillId="0" borderId="96" xfId="37" applyNumberFormat="1" applyFont="1" applyFill="1" applyBorder="1" applyAlignment="1">
      <alignment horizontal="center" vertical="center"/>
    </xf>
    <xf numFmtId="192" fontId="53" fillId="0" borderId="15" xfId="37" applyNumberFormat="1" applyFont="1" applyFill="1" applyBorder="1" applyAlignment="1">
      <alignment horizontal="center" vertical="center"/>
    </xf>
    <xf numFmtId="192" fontId="53" fillId="0" borderId="94" xfId="37" applyNumberFormat="1" applyFont="1" applyFill="1" applyBorder="1" applyAlignment="1">
      <alignment horizontal="center" vertical="center"/>
    </xf>
    <xf numFmtId="0" fontId="45" fillId="0" borderId="0" xfId="37" quotePrefix="1" applyFont="1" applyFill="1" applyBorder="1" applyAlignment="1">
      <alignment horizontal="center" vertical="center"/>
    </xf>
    <xf numFmtId="0" fontId="47" fillId="0" borderId="0" xfId="37" applyFont="1" applyFill="1" applyBorder="1" applyAlignment="1">
      <alignment horizontal="center" vertical="center"/>
    </xf>
    <xf numFmtId="3" fontId="53" fillId="0" borderId="48" xfId="37" applyNumberFormat="1" applyFont="1" applyFill="1" applyBorder="1" applyAlignment="1">
      <alignment horizontal="center" vertical="center" wrapText="1"/>
    </xf>
    <xf numFmtId="3" fontId="53" fillId="0" borderId="48" xfId="37" applyNumberFormat="1" applyFont="1" applyFill="1" applyBorder="1" applyAlignment="1">
      <alignment horizontal="center" vertical="center"/>
    </xf>
    <xf numFmtId="3" fontId="53" fillId="0" borderId="28" xfId="37" applyNumberFormat="1" applyFont="1" applyFill="1" applyBorder="1" applyAlignment="1">
      <alignment horizontal="center" vertical="center"/>
    </xf>
    <xf numFmtId="3" fontId="53" fillId="0" borderId="15" xfId="37" applyNumberFormat="1" applyFont="1" applyFill="1" applyBorder="1" applyAlignment="1">
      <alignment horizontal="center" vertical="center"/>
    </xf>
    <xf numFmtId="0" fontId="53" fillId="0" borderId="48" xfId="37" applyFont="1" applyFill="1" applyBorder="1" applyAlignment="1">
      <alignment horizontal="center" vertical="center"/>
    </xf>
    <xf numFmtId="0" fontId="53" fillId="0" borderId="28" xfId="37" applyFont="1" applyFill="1" applyBorder="1" applyAlignment="1">
      <alignment horizontal="center" vertical="center"/>
    </xf>
    <xf numFmtId="0" fontId="53" fillId="0" borderId="15" xfId="37" applyFont="1" applyFill="1" applyBorder="1" applyAlignment="1">
      <alignment horizontal="center" vertical="center"/>
    </xf>
    <xf numFmtId="0" fontId="53" fillId="0" borderId="48" xfId="37" applyFont="1" applyFill="1" applyBorder="1" applyAlignment="1">
      <alignment horizontal="center" vertical="center" wrapText="1"/>
    </xf>
    <xf numFmtId="49" fontId="53" fillId="0" borderId="48" xfId="37" applyNumberFormat="1" applyFont="1" applyFill="1" applyBorder="1" applyAlignment="1">
      <alignment horizontal="center" vertical="center" textRotation="255"/>
    </xf>
    <xf numFmtId="49" fontId="53" fillId="0" borderId="28" xfId="37" applyNumberFormat="1" applyFont="1" applyFill="1" applyBorder="1" applyAlignment="1">
      <alignment horizontal="center" vertical="center" textRotation="255"/>
    </xf>
    <xf numFmtId="49" fontId="53" fillId="0" borderId="15" xfId="37" applyNumberFormat="1" applyFont="1" applyFill="1" applyBorder="1" applyAlignment="1">
      <alignment horizontal="center" vertical="center" textRotation="255"/>
    </xf>
    <xf numFmtId="0" fontId="53" fillId="0" borderId="47" xfId="37" applyFont="1" applyFill="1" applyBorder="1" applyAlignment="1">
      <alignment horizontal="center" vertical="center" wrapText="1"/>
    </xf>
    <xf numFmtId="0" fontId="53" fillId="0" borderId="95" xfId="37" applyFont="1" applyFill="1" applyBorder="1" applyAlignment="1">
      <alignment horizontal="center" vertical="center"/>
    </xf>
    <xf numFmtId="0" fontId="53" fillId="0" borderId="93" xfId="37" applyFont="1" applyFill="1" applyBorder="1" applyAlignment="1">
      <alignment horizontal="center" vertical="center"/>
    </xf>
    <xf numFmtId="192" fontId="53" fillId="0" borderId="48" xfId="37" applyNumberFormat="1" applyFont="1" applyFill="1" applyBorder="1" applyAlignment="1">
      <alignment horizontal="center" vertical="center" wrapText="1"/>
    </xf>
    <xf numFmtId="0" fontId="71" fillId="4" borderId="120" xfId="96" applyFont="1" applyFill="1" applyBorder="1" applyAlignment="1">
      <alignment horizontal="left" vertical="center" wrapText="1"/>
    </xf>
    <xf numFmtId="0" fontId="71" fillId="4" borderId="25" xfId="96" applyFont="1" applyFill="1" applyBorder="1" applyAlignment="1">
      <alignment horizontal="left" vertical="center" wrapText="1"/>
    </xf>
    <xf numFmtId="0" fontId="71" fillId="4" borderId="121" xfId="96" applyFont="1" applyFill="1" applyBorder="1" applyAlignment="1">
      <alignment horizontal="left" vertical="center" wrapText="1"/>
    </xf>
    <xf numFmtId="0" fontId="48" fillId="0" borderId="0" xfId="0" applyFont="1" applyAlignment="1">
      <alignment horizontal="center" vertical="center"/>
    </xf>
    <xf numFmtId="0" fontId="53" fillId="4" borderId="1" xfId="0" applyFont="1" applyFill="1" applyBorder="1" applyAlignment="1">
      <alignment horizontal="center" vertical="center" shrinkToFit="1"/>
    </xf>
    <xf numFmtId="0" fontId="53" fillId="4" borderId="51" xfId="0" applyFont="1" applyFill="1" applyBorder="1" applyAlignment="1">
      <alignment horizontal="center" vertical="center" shrinkToFit="1"/>
    </xf>
    <xf numFmtId="0" fontId="53" fillId="4" borderId="52" xfId="0" applyFont="1" applyFill="1" applyBorder="1" applyAlignment="1">
      <alignment horizontal="center" vertical="center" shrinkToFit="1"/>
    </xf>
    <xf numFmtId="0" fontId="53" fillId="4" borderId="43" xfId="0" applyFont="1" applyFill="1" applyBorder="1" applyAlignment="1">
      <alignment horizontal="center" vertical="center" shrinkToFit="1"/>
    </xf>
    <xf numFmtId="0" fontId="55" fillId="0" borderId="6" xfId="0" applyFont="1" applyFill="1" applyBorder="1" applyAlignment="1">
      <alignment horizontal="distributed" vertical="center"/>
    </xf>
    <xf numFmtId="0" fontId="55" fillId="0" borderId="0" xfId="0" applyFont="1" applyFill="1" applyBorder="1" applyAlignment="1">
      <alignment horizontal="distributed" vertical="center"/>
    </xf>
    <xf numFmtId="0" fontId="53" fillId="0" borderId="42" xfId="0" applyFont="1" applyFill="1" applyBorder="1" applyAlignment="1">
      <alignment horizontal="center" vertical="center" shrinkToFit="1"/>
    </xf>
    <xf numFmtId="0" fontId="53" fillId="0" borderId="1" xfId="0" applyFont="1" applyFill="1" applyBorder="1" applyAlignment="1">
      <alignment horizontal="center" vertical="center" shrinkToFit="1"/>
    </xf>
    <xf numFmtId="0" fontId="53" fillId="0" borderId="10" xfId="0" applyFont="1" applyFill="1" applyBorder="1" applyAlignment="1">
      <alignment horizontal="center" vertical="center" shrinkToFit="1"/>
    </xf>
    <xf numFmtId="0" fontId="53" fillId="0" borderId="0" xfId="0" applyFont="1" applyFill="1" applyBorder="1" applyAlignment="1">
      <alignment horizontal="center" vertical="center" shrinkToFit="1"/>
    </xf>
    <xf numFmtId="0" fontId="53" fillId="0" borderId="32" xfId="0" applyFont="1" applyFill="1" applyBorder="1" applyAlignment="1">
      <alignment horizontal="center" vertical="center" shrinkToFit="1"/>
    </xf>
    <xf numFmtId="0" fontId="53" fillId="0" borderId="12" xfId="0" applyFont="1" applyFill="1" applyBorder="1" applyAlignment="1">
      <alignment horizontal="center" vertical="center" shrinkToFit="1"/>
    </xf>
    <xf numFmtId="0" fontId="53" fillId="0" borderId="6" xfId="0" applyFont="1" applyFill="1" applyBorder="1" applyAlignment="1">
      <alignment horizontal="center" vertical="center" shrinkToFit="1"/>
    </xf>
    <xf numFmtId="0" fontId="53" fillId="0" borderId="99" xfId="0" applyFont="1" applyFill="1" applyBorder="1" applyAlignment="1">
      <alignment horizontal="center" vertical="center" shrinkToFit="1"/>
    </xf>
    <xf numFmtId="0" fontId="53" fillId="0" borderId="19" xfId="0" applyFont="1" applyFill="1" applyBorder="1" applyAlignment="1">
      <alignment horizontal="center" vertical="center" shrinkToFit="1"/>
    </xf>
    <xf numFmtId="0" fontId="53" fillId="0" borderId="43" xfId="0" applyFont="1" applyFill="1" applyBorder="1" applyAlignment="1">
      <alignment horizontal="center" vertical="center" shrinkToFit="1"/>
    </xf>
    <xf numFmtId="0" fontId="53" fillId="0" borderId="31" xfId="0" applyFont="1" applyFill="1" applyBorder="1" applyAlignment="1">
      <alignment horizontal="center" vertical="center" shrinkToFit="1"/>
    </xf>
    <xf numFmtId="0" fontId="53" fillId="0" borderId="11" xfId="0" applyFont="1" applyFill="1" applyBorder="1" applyAlignment="1">
      <alignment horizontal="center" vertical="center" shrinkToFit="1"/>
    </xf>
    <xf numFmtId="0" fontId="53" fillId="0" borderId="101" xfId="0" applyFont="1" applyFill="1" applyBorder="1" applyAlignment="1">
      <alignment horizontal="center" vertical="center" shrinkToFit="1"/>
    </xf>
    <xf numFmtId="0" fontId="53" fillId="0" borderId="13" xfId="0" applyFont="1" applyFill="1" applyBorder="1" applyAlignment="1">
      <alignment horizontal="center" vertical="center" shrinkToFit="1"/>
    </xf>
    <xf numFmtId="0" fontId="53" fillId="4" borderId="50" xfId="0" applyFont="1" applyFill="1" applyBorder="1" applyAlignment="1">
      <alignment horizontal="center" vertical="center" wrapText="1" shrinkToFit="1"/>
    </xf>
    <xf numFmtId="0" fontId="53" fillId="4" borderId="51" xfId="0" applyFont="1" applyFill="1" applyBorder="1" applyAlignment="1">
      <alignment horizontal="center" vertical="center" wrapText="1" shrinkToFit="1"/>
    </xf>
    <xf numFmtId="0" fontId="53" fillId="4" borderId="42" xfId="0" applyFont="1" applyFill="1" applyBorder="1" applyAlignment="1">
      <alignment horizontal="center" vertical="center" wrapText="1" shrinkToFit="1"/>
    </xf>
    <xf numFmtId="0" fontId="53" fillId="4" borderId="1" xfId="0" applyFont="1" applyFill="1" applyBorder="1" applyAlignment="1">
      <alignment horizontal="center" vertical="center" wrapText="1" shrinkToFit="1"/>
    </xf>
    <xf numFmtId="0" fontId="53" fillId="0" borderId="97" xfId="0" applyFont="1" applyFill="1" applyBorder="1" applyAlignment="1">
      <alignment horizontal="center" vertical="center" shrinkToFit="1"/>
    </xf>
    <xf numFmtId="0" fontId="53" fillId="0" borderId="14" xfId="0" applyFont="1" applyFill="1" applyBorder="1" applyAlignment="1">
      <alignment horizontal="center" vertical="center" shrinkToFit="1"/>
    </xf>
    <xf numFmtId="0" fontId="53" fillId="0" borderId="30" xfId="0" applyFont="1" applyFill="1" applyBorder="1" applyAlignment="1">
      <alignment horizontal="center" vertical="center" shrinkToFit="1"/>
    </xf>
    <xf numFmtId="0" fontId="53" fillId="0" borderId="108" xfId="0" applyFont="1" applyFill="1" applyBorder="1" applyAlignment="1">
      <alignment horizontal="center" vertical="center" shrinkToFit="1"/>
    </xf>
    <xf numFmtId="0" fontId="53" fillId="0" borderId="16" xfId="0" applyFont="1" applyFill="1" applyBorder="1" applyAlignment="1">
      <alignment horizontal="center" vertical="center" shrinkToFit="1"/>
    </xf>
    <xf numFmtId="0" fontId="53" fillId="0" borderId="2" xfId="0" applyFont="1" applyFill="1" applyBorder="1" applyAlignment="1">
      <alignment horizontal="center" vertical="center" shrinkToFit="1"/>
    </xf>
    <xf numFmtId="0" fontId="53" fillId="0" borderId="98" xfId="0" applyFont="1" applyFill="1" applyBorder="1" applyAlignment="1">
      <alignment horizontal="center" vertical="center" shrinkToFit="1"/>
    </xf>
    <xf numFmtId="0" fontId="53" fillId="0" borderId="24" xfId="0" applyFont="1" applyFill="1" applyBorder="1" applyAlignment="1">
      <alignment horizontal="center" vertical="center" shrinkToFit="1"/>
    </xf>
    <xf numFmtId="0" fontId="53" fillId="0" borderId="100" xfId="0" applyFont="1" applyFill="1" applyBorder="1" applyAlignment="1">
      <alignment horizontal="center" vertical="center" shrinkToFit="1"/>
    </xf>
    <xf numFmtId="3" fontId="74" fillId="0" borderId="0" xfId="0" applyNumberFormat="1" applyFont="1" applyBorder="1" applyAlignment="1">
      <alignment horizontal="left" vertical="center" shrinkToFit="1"/>
    </xf>
    <xf numFmtId="0" fontId="46" fillId="0" borderId="0" xfId="0" applyFont="1" applyAlignment="1">
      <alignment horizontal="center" vertical="center"/>
    </xf>
    <xf numFmtId="0" fontId="48" fillId="0" borderId="0" xfId="0" applyFont="1" applyAlignment="1"/>
    <xf numFmtId="3" fontId="74" fillId="0" borderId="97" xfId="0" applyNumberFormat="1" applyFont="1" applyBorder="1" applyAlignment="1">
      <alignment horizontal="center" vertical="center" wrapText="1"/>
    </xf>
    <xf numFmtId="3" fontId="74" fillId="0" borderId="10" xfId="0" applyNumberFormat="1" applyFont="1" applyBorder="1" applyAlignment="1">
      <alignment horizontal="center" vertical="center"/>
    </xf>
    <xf numFmtId="3" fontId="74" fillId="0" borderId="108" xfId="0" applyNumberFormat="1" applyFont="1" applyBorder="1" applyAlignment="1">
      <alignment horizontal="center" vertical="center"/>
    </xf>
    <xf numFmtId="3" fontId="74" fillId="0" borderId="1" xfId="0" applyNumberFormat="1" applyFont="1" applyBorder="1" applyAlignment="1">
      <alignment horizontal="center" vertical="center" wrapText="1"/>
    </xf>
    <xf numFmtId="3" fontId="74" fillId="0" borderId="1" xfId="0" applyNumberFormat="1" applyFont="1" applyBorder="1" applyAlignment="1">
      <alignment horizontal="center" vertical="center"/>
    </xf>
    <xf numFmtId="3" fontId="74" fillId="4" borderId="26" xfId="0" applyNumberFormat="1" applyFont="1" applyFill="1" applyBorder="1" applyAlignment="1">
      <alignment horizontal="center" vertical="center"/>
    </xf>
    <xf numFmtId="3" fontId="74" fillId="4" borderId="25" xfId="0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49" fillId="0" borderId="0" xfId="0" applyFont="1" applyAlignment="1"/>
    <xf numFmtId="0" fontId="8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9" fillId="0" borderId="0" xfId="0" applyFont="1" applyFill="1" applyAlignment="1">
      <alignment horizontal="center" vertical="center"/>
    </xf>
    <xf numFmtId="0" fontId="77" fillId="0" borderId="1" xfId="0" applyFont="1" applyFill="1" applyBorder="1" applyAlignment="1">
      <alignment horizontal="center" vertical="center" shrinkToFit="1"/>
    </xf>
    <xf numFmtId="0" fontId="40" fillId="0" borderId="65" xfId="0" applyFont="1" applyBorder="1" applyAlignment="1">
      <alignment horizontal="left" vertical="center" indent="1" shrinkToFit="1"/>
    </xf>
    <xf numFmtId="0" fontId="40" fillId="0" borderId="66" xfId="0" applyFont="1" applyBorder="1" applyAlignment="1">
      <alignment horizontal="left" vertical="center" indent="1" shrinkToFit="1"/>
    </xf>
    <xf numFmtId="0" fontId="40" fillId="0" borderId="67" xfId="0" applyFont="1" applyBorder="1" applyAlignment="1">
      <alignment horizontal="left" vertical="center" indent="1" shrinkToFit="1"/>
    </xf>
    <xf numFmtId="0" fontId="40" fillId="0" borderId="68" xfId="0" applyFont="1" applyBorder="1" applyAlignment="1">
      <alignment horizontal="left" vertical="center" indent="1" shrinkToFit="1"/>
    </xf>
    <xf numFmtId="0" fontId="41" fillId="0" borderId="33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41" fillId="0" borderId="64" xfId="0" applyFont="1" applyBorder="1" applyAlignment="1">
      <alignment horizontal="center" vertical="center"/>
    </xf>
    <xf numFmtId="0" fontId="41" fillId="0" borderId="55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0" fontId="41" fillId="0" borderId="38" xfId="0" applyFont="1" applyBorder="1" applyAlignment="1">
      <alignment horizontal="center" vertical="center"/>
    </xf>
    <xf numFmtId="0" fontId="39" fillId="0" borderId="69" xfId="0" applyFont="1" applyBorder="1" applyAlignment="1">
      <alignment horizontal="left" vertical="center"/>
    </xf>
    <xf numFmtId="0" fontId="39" fillId="0" borderId="70" xfId="0" applyFont="1" applyBorder="1" applyAlignment="1">
      <alignment horizontal="left" vertical="center"/>
    </xf>
    <xf numFmtId="0" fontId="39" fillId="0" borderId="71" xfId="0" applyFont="1" applyBorder="1" applyAlignment="1">
      <alignment horizontal="left" vertical="center"/>
    </xf>
    <xf numFmtId="0" fontId="24" fillId="0" borderId="72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39" fillId="0" borderId="18" xfId="0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9" fillId="0" borderId="56" xfId="0" applyFont="1" applyBorder="1" applyAlignment="1">
      <alignment horizontal="left" vertical="center"/>
    </xf>
    <xf numFmtId="0" fontId="39" fillId="0" borderId="86" xfId="0" applyFont="1" applyBorder="1" applyAlignment="1">
      <alignment horizontal="center" vertical="center"/>
    </xf>
    <xf numFmtId="0" fontId="39" fillId="0" borderId="87" xfId="0" applyFont="1" applyBorder="1" applyAlignment="1">
      <alignment horizontal="center" vertical="center"/>
    </xf>
    <xf numFmtId="0" fontId="39" fillId="0" borderId="88" xfId="0" applyFont="1" applyBorder="1" applyAlignment="1">
      <alignment horizontal="center" vertical="center"/>
    </xf>
    <xf numFmtId="0" fontId="39" fillId="0" borderId="62" xfId="0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39" fillId="0" borderId="5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56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39" fillId="0" borderId="27" xfId="0" applyFont="1" applyBorder="1" applyAlignment="1">
      <alignment vertical="center"/>
    </xf>
    <xf numFmtId="0" fontId="39" fillId="0" borderId="14" xfId="0" applyFont="1" applyBorder="1" applyAlignment="1">
      <alignment vertical="center"/>
    </xf>
    <xf numFmtId="0" fontId="39" fillId="0" borderId="81" xfId="0" applyFont="1" applyBorder="1" applyAlignment="1">
      <alignment vertical="center"/>
    </xf>
    <xf numFmtId="0" fontId="39" fillId="0" borderId="24" xfId="0" applyFont="1" applyBorder="1" applyAlignment="1">
      <alignment vertical="center"/>
    </xf>
    <xf numFmtId="0" fontId="39" fillId="0" borderId="16" xfId="0" applyFont="1" applyBorder="1" applyAlignment="1">
      <alignment vertical="center"/>
    </xf>
    <xf numFmtId="0" fontId="39" fillId="0" borderId="59" xfId="0" applyFont="1" applyBorder="1" applyAlignment="1">
      <alignment vertical="center"/>
    </xf>
    <xf numFmtId="3" fontId="39" fillId="0" borderId="64" xfId="95" applyNumberFormat="1" applyFont="1" applyFill="1" applyBorder="1" applyAlignment="1">
      <alignment horizontal="center" vertical="center"/>
    </xf>
    <xf numFmtId="3" fontId="39" fillId="0" borderId="23" xfId="95" applyNumberFormat="1" applyFont="1" applyFill="1" applyBorder="1" applyAlignment="1">
      <alignment horizontal="center" vertical="center"/>
    </xf>
    <xf numFmtId="0" fontId="39" fillId="0" borderId="20" xfId="0" applyFont="1" applyBorder="1" applyAlignment="1">
      <alignment horizontal="left" vertical="center"/>
    </xf>
    <xf numFmtId="0" fontId="39" fillId="0" borderId="21" xfId="0" applyFont="1" applyBorder="1" applyAlignment="1">
      <alignment horizontal="left" vertical="center"/>
    </xf>
    <xf numFmtId="0" fontId="39" fillId="0" borderId="27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81" xfId="0" applyFont="1" applyBorder="1" applyAlignment="1">
      <alignment horizontal="center" vertical="center"/>
    </xf>
    <xf numFmtId="192" fontId="39" fillId="0" borderId="34" xfId="0" applyNumberFormat="1" applyFont="1" applyBorder="1" applyAlignment="1">
      <alignment horizontal="center" vertical="center"/>
    </xf>
    <xf numFmtId="192" fontId="39" fillId="0" borderId="39" xfId="0" applyNumberFormat="1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39" fillId="0" borderId="61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39" fillId="0" borderId="27" xfId="0" applyFont="1" applyBorder="1" applyAlignment="1">
      <alignment horizontal="left" vertical="center"/>
    </xf>
    <xf numFmtId="0" fontId="39" fillId="0" borderId="14" xfId="0" applyFont="1" applyBorder="1" applyAlignment="1">
      <alignment horizontal="left" vertical="center"/>
    </xf>
    <xf numFmtId="0" fontId="39" fillId="0" borderId="81" xfId="0" applyFont="1" applyBorder="1" applyAlignment="1">
      <alignment horizontal="left" vertical="center"/>
    </xf>
    <xf numFmtId="0" fontId="39" fillId="0" borderId="24" xfId="0" applyFont="1" applyBorder="1" applyAlignment="1">
      <alignment horizontal="left" vertical="center"/>
    </xf>
    <xf numFmtId="0" fontId="39" fillId="0" borderId="16" xfId="0" applyFont="1" applyBorder="1" applyAlignment="1">
      <alignment horizontal="left" vertical="center"/>
    </xf>
    <xf numFmtId="0" fontId="39" fillId="0" borderId="59" xfId="0" applyFont="1" applyBorder="1" applyAlignment="1">
      <alignment horizontal="left" vertical="center"/>
    </xf>
    <xf numFmtId="192" fontId="39" fillId="0" borderId="64" xfId="0" applyNumberFormat="1" applyFont="1" applyBorder="1" applyAlignment="1">
      <alignment horizontal="center" vertical="center"/>
    </xf>
    <xf numFmtId="192" fontId="39" fillId="0" borderId="23" xfId="0" applyNumberFormat="1" applyFont="1" applyBorder="1" applyAlignment="1">
      <alignment horizontal="center" vertical="center"/>
    </xf>
    <xf numFmtId="0" fontId="39" fillId="3" borderId="20" xfId="0" applyFont="1" applyFill="1" applyBorder="1" applyAlignment="1">
      <alignment horizontal="center" vertical="center"/>
    </xf>
    <xf numFmtId="0" fontId="39" fillId="3" borderId="21" xfId="0" applyFont="1" applyFill="1" applyBorder="1" applyAlignment="1">
      <alignment horizontal="center" vertical="center"/>
    </xf>
    <xf numFmtId="190" fontId="24" fillId="0" borderId="64" xfId="0" applyNumberFormat="1" applyFont="1" applyBorder="1" applyAlignment="1">
      <alignment horizontal="center" vertical="center"/>
    </xf>
    <xf numFmtId="190" fontId="24" fillId="0" borderId="23" xfId="0" applyNumberFormat="1" applyFont="1" applyBorder="1" applyAlignment="1">
      <alignment horizontal="center" vertical="center"/>
    </xf>
    <xf numFmtId="0" fontId="39" fillId="0" borderId="64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33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48" fillId="0" borderId="124" xfId="96" applyFont="1" applyBorder="1" applyAlignment="1">
      <alignment horizontal="center" vertical="center"/>
    </xf>
    <xf numFmtId="0" fontId="48" fillId="0" borderId="125" xfId="96" applyFont="1" applyBorder="1" applyAlignment="1">
      <alignment horizontal="center" vertical="center"/>
    </xf>
    <xf numFmtId="0" fontId="48" fillId="0" borderId="126" xfId="96" applyFont="1" applyBorder="1" applyAlignment="1">
      <alignment horizontal="center" vertical="center"/>
    </xf>
    <xf numFmtId="3" fontId="74" fillId="5" borderId="0" xfId="0" applyNumberFormat="1" applyFont="1" applyFill="1" applyBorder="1" applyAlignment="1">
      <alignment horizontal="distributed" vertical="center" shrinkToFit="1"/>
    </xf>
    <xf numFmtId="3" fontId="74" fillId="5" borderId="28" xfId="0" applyNumberFormat="1" applyFont="1" applyFill="1" applyBorder="1" applyAlignment="1">
      <alignment horizontal="center" vertical="center"/>
    </xf>
    <xf numFmtId="41" fontId="74" fillId="5" borderId="28" xfId="94" applyFont="1" applyFill="1" applyBorder="1" applyAlignment="1">
      <alignment vertical="center" shrinkToFit="1"/>
    </xf>
    <xf numFmtId="10" fontId="74" fillId="5" borderId="28" xfId="97" applyNumberFormat="1" applyFont="1" applyFill="1" applyBorder="1" applyAlignment="1">
      <alignment horizontal="right" vertical="center" shrinkToFit="1"/>
    </xf>
    <xf numFmtId="3" fontId="74" fillId="5" borderId="96" xfId="0" applyNumberFormat="1" applyFont="1" applyFill="1" applyBorder="1" applyAlignment="1">
      <alignment horizontal="left" vertical="center"/>
    </xf>
    <xf numFmtId="206" fontId="74" fillId="5" borderId="28" xfId="97" applyNumberFormat="1" applyFont="1" applyFill="1" applyBorder="1" applyAlignment="1">
      <alignment horizontal="right" vertical="center" shrinkToFit="1"/>
    </xf>
    <xf numFmtId="184" fontId="74" fillId="5" borderId="28" xfId="97" applyNumberFormat="1" applyFont="1" applyFill="1" applyBorder="1" applyAlignment="1">
      <alignment horizontal="right" vertical="center" shrinkToFit="1"/>
    </xf>
    <xf numFmtId="10" fontId="74" fillId="5" borderId="28" xfId="0" applyNumberFormat="1" applyFont="1" applyFill="1" applyBorder="1" applyAlignment="1">
      <alignment horizontal="right" vertical="center" shrinkToFit="1"/>
    </xf>
    <xf numFmtId="3" fontId="75" fillId="5" borderId="1" xfId="0" applyNumberFormat="1" applyFont="1" applyFill="1" applyBorder="1" applyAlignment="1">
      <alignment horizontal="left" vertical="center" shrinkToFit="1"/>
    </xf>
    <xf numFmtId="218" fontId="75" fillId="5" borderId="1" xfId="0" applyNumberFormat="1" applyFont="1" applyFill="1" applyBorder="1" applyAlignment="1">
      <alignment horizontal="center" vertical="center" shrinkToFit="1"/>
    </xf>
    <xf numFmtId="3" fontId="75" fillId="5" borderId="1" xfId="0" applyNumberFormat="1" applyFont="1" applyFill="1" applyBorder="1" applyAlignment="1">
      <alignment horizontal="center" vertical="center" shrinkToFit="1"/>
    </xf>
    <xf numFmtId="41" fontId="75" fillId="5" borderId="1" xfId="94" applyFont="1" applyFill="1" applyBorder="1" applyAlignment="1">
      <alignment horizontal="right" vertical="center" shrinkToFit="1"/>
    </xf>
    <xf numFmtId="216" fontId="75" fillId="5" borderId="1" xfId="0" applyNumberFormat="1" applyFont="1" applyFill="1" applyBorder="1" applyAlignment="1">
      <alignment horizontal="center" vertical="center" shrinkToFit="1"/>
    </xf>
    <xf numFmtId="217" fontId="75" fillId="5" borderId="1" xfId="0" applyNumberFormat="1" applyFont="1" applyFill="1" applyBorder="1" applyAlignment="1">
      <alignment horizontal="center" vertical="center" shrinkToFit="1"/>
    </xf>
  </cellXfs>
  <cellStyles count="103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" xfId="97" builtinId="5"/>
    <cellStyle name="백분율 2" xfId="22"/>
    <cellStyle name="뷭?_BOOKSHIP" xfId="23"/>
    <cellStyle name="숫자(R)" xfId="24"/>
    <cellStyle name="쉼표 [0]" xfId="94" builtinId="6"/>
    <cellStyle name="쉼표 [0] 2" xfId="25"/>
    <cellStyle name="쉼표 [0] 3" xfId="26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10" xfId="102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표준 6" xfId="98"/>
    <cellStyle name="표준 7" xfId="99"/>
    <cellStyle name="표준 8" xfId="100"/>
    <cellStyle name="표준 9" xfId="101"/>
    <cellStyle name="標準_Akia(F）-8" xfId="43"/>
    <cellStyle name="표준_성서네거리~이곡네거리 외 2개소 포장보수공사" xfId="95"/>
    <cellStyle name="표준_위치도(원안)" xfId="96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57150</xdr:colOff>
      <xdr:row>21</xdr:row>
      <xdr:rowOff>114301</xdr:rowOff>
    </xdr:from>
    <xdr:to>
      <xdr:col>48</xdr:col>
      <xdr:colOff>60903</xdr:colOff>
      <xdr:row>23</xdr:row>
      <xdr:rowOff>171451</xdr:rowOff>
    </xdr:to>
    <xdr:pic>
      <xdr:nvPicPr>
        <xdr:cNvPr id="2" name="그림 1" descr="ci_img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40" t="35545" r="9502" b="36967"/>
        <a:stretch>
          <a:fillRect/>
        </a:stretch>
      </xdr:blipFill>
      <xdr:spPr bwMode="auto">
        <a:xfrm>
          <a:off x="5667375" y="5314951"/>
          <a:ext cx="3080328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168564</xdr:colOff>
      <xdr:row>45</xdr:row>
      <xdr:rowOff>217394</xdr:rowOff>
    </xdr:from>
    <xdr:to>
      <xdr:col>50</xdr:col>
      <xdr:colOff>142875</xdr:colOff>
      <xdr:row>47</xdr:row>
      <xdr:rowOff>75639</xdr:rowOff>
    </xdr:to>
    <xdr:pic>
      <xdr:nvPicPr>
        <xdr:cNvPr id="3" name="그림 1" descr="ci_img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40" t="35545" r="9502" b="36967"/>
        <a:stretch>
          <a:fillRect/>
        </a:stretch>
      </xdr:blipFill>
      <xdr:spPr bwMode="auto">
        <a:xfrm>
          <a:off x="7161035" y="11580159"/>
          <a:ext cx="1946546" cy="351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27213</xdr:colOff>
      <xdr:row>1</xdr:row>
      <xdr:rowOff>375201</xdr:rowOff>
    </xdr:from>
    <xdr:to>
      <xdr:col>40</xdr:col>
      <xdr:colOff>133349</xdr:colOff>
      <xdr:row>22</xdr:row>
      <xdr:rowOff>157370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13" y="880440"/>
          <a:ext cx="6732223" cy="3931756"/>
        </a:xfrm>
        <a:prstGeom prst="rect">
          <a:avLst/>
        </a:prstGeom>
      </xdr:spPr>
    </xdr:pic>
    <xdr:clientData/>
  </xdr:twoCellAnchor>
  <xdr:twoCellAnchor>
    <xdr:from>
      <xdr:col>12</xdr:col>
      <xdr:colOff>35378</xdr:colOff>
      <xdr:row>9</xdr:row>
      <xdr:rowOff>74839</xdr:rowOff>
    </xdr:from>
    <xdr:to>
      <xdr:col>20</xdr:col>
      <xdr:colOff>100693</xdr:colOff>
      <xdr:row>11</xdr:row>
      <xdr:rowOff>4082</xdr:rowOff>
    </xdr:to>
    <xdr:sp macro="" textlink="">
      <xdr:nvSpPr>
        <xdr:cNvPr id="4" name="TextBox 3"/>
        <xdr:cNvSpPr txBox="1"/>
      </xdr:nvSpPr>
      <xdr:spPr>
        <a:xfrm>
          <a:off x="1978478" y="2427514"/>
          <a:ext cx="1360715" cy="3483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1100"/>
            <a:t>서평초 앞 삼거리</a:t>
          </a:r>
        </a:p>
      </xdr:txBody>
    </xdr:sp>
    <xdr:clientData/>
  </xdr:twoCellAnchor>
  <xdr:twoCellAnchor>
    <xdr:from>
      <xdr:col>31</xdr:col>
      <xdr:colOff>59043</xdr:colOff>
      <xdr:row>11</xdr:row>
      <xdr:rowOff>117258</xdr:rowOff>
    </xdr:from>
    <xdr:to>
      <xdr:col>39</xdr:col>
      <xdr:colOff>126724</xdr:colOff>
      <xdr:row>13</xdr:row>
      <xdr:rowOff>59162</xdr:rowOff>
    </xdr:to>
    <xdr:sp macro="" textlink="">
      <xdr:nvSpPr>
        <xdr:cNvPr id="9" name="TextBox 8"/>
        <xdr:cNvSpPr txBox="1"/>
      </xdr:nvSpPr>
      <xdr:spPr>
        <a:xfrm>
          <a:off x="5078718" y="2889033"/>
          <a:ext cx="1363081" cy="36100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1100"/>
            <a:t>북비산네거리</a:t>
          </a:r>
          <a:endParaRPr lang="en-US" altLang="ko-KR" sz="1100"/>
        </a:p>
      </xdr:txBody>
    </xdr:sp>
    <xdr:clientData/>
  </xdr:twoCellAnchor>
  <xdr:twoCellAnchor>
    <xdr:from>
      <xdr:col>15</xdr:col>
      <xdr:colOff>57150</xdr:colOff>
      <xdr:row>10</xdr:row>
      <xdr:rowOff>57150</xdr:rowOff>
    </xdr:from>
    <xdr:to>
      <xdr:col>39</xdr:col>
      <xdr:colOff>95250</xdr:colOff>
      <xdr:row>11</xdr:row>
      <xdr:rowOff>161925</xdr:rowOff>
    </xdr:to>
    <xdr:sp macro="" textlink="">
      <xdr:nvSpPr>
        <xdr:cNvPr id="5" name="자유형 4"/>
        <xdr:cNvSpPr/>
      </xdr:nvSpPr>
      <xdr:spPr>
        <a:xfrm>
          <a:off x="2486025" y="2619375"/>
          <a:ext cx="3924300" cy="314325"/>
        </a:xfrm>
        <a:custGeom>
          <a:avLst/>
          <a:gdLst>
            <a:gd name="connsiteX0" fmla="*/ 0 w 5962650"/>
            <a:gd name="connsiteY0" fmla="*/ 485775 h 485775"/>
            <a:gd name="connsiteX1" fmla="*/ 685800 w 5962650"/>
            <a:gd name="connsiteY1" fmla="*/ 428625 h 485775"/>
            <a:gd name="connsiteX2" fmla="*/ 857250 w 5962650"/>
            <a:gd name="connsiteY2" fmla="*/ 428625 h 485775"/>
            <a:gd name="connsiteX3" fmla="*/ 1885950 w 5962650"/>
            <a:gd name="connsiteY3" fmla="*/ 333375 h 485775"/>
            <a:gd name="connsiteX4" fmla="*/ 3286125 w 5962650"/>
            <a:gd name="connsiteY4" fmla="*/ 257175 h 485775"/>
            <a:gd name="connsiteX5" fmla="*/ 4343400 w 5962650"/>
            <a:gd name="connsiteY5" fmla="*/ 133350 h 485775"/>
            <a:gd name="connsiteX6" fmla="*/ 5962650 w 5962650"/>
            <a:gd name="connsiteY6" fmla="*/ 0 h 4857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5962650" h="485775">
              <a:moveTo>
                <a:pt x="0" y="485775"/>
              </a:moveTo>
              <a:lnTo>
                <a:pt x="685800" y="428625"/>
              </a:lnTo>
              <a:cubicBezTo>
                <a:pt x="828675" y="419100"/>
                <a:pt x="657225" y="444500"/>
                <a:pt x="857250" y="428625"/>
              </a:cubicBezTo>
              <a:cubicBezTo>
                <a:pt x="1057275" y="412750"/>
                <a:pt x="1481138" y="361950"/>
                <a:pt x="1885950" y="333375"/>
              </a:cubicBezTo>
              <a:cubicBezTo>
                <a:pt x="2290762" y="304800"/>
                <a:pt x="2876550" y="290512"/>
                <a:pt x="3286125" y="257175"/>
              </a:cubicBezTo>
              <a:cubicBezTo>
                <a:pt x="3695700" y="223838"/>
                <a:pt x="3897313" y="176212"/>
                <a:pt x="4343400" y="133350"/>
              </a:cubicBezTo>
              <a:cubicBezTo>
                <a:pt x="4789487" y="90488"/>
                <a:pt x="5962650" y="0"/>
                <a:pt x="5962650" y="0"/>
              </a:cubicBezTo>
            </a:path>
          </a:pathLst>
        </a:cu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0</xdr:col>
      <xdr:colOff>50109</xdr:colOff>
      <xdr:row>24</xdr:row>
      <xdr:rowOff>24848</xdr:rowOff>
    </xdr:from>
    <xdr:to>
      <xdr:col>40</xdr:col>
      <xdr:colOff>124239</xdr:colOff>
      <xdr:row>48</xdr:row>
      <xdr:rowOff>147431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09" y="5226326"/>
          <a:ext cx="6700217" cy="4297018"/>
        </a:xfrm>
        <a:prstGeom prst="rect">
          <a:avLst/>
        </a:prstGeom>
      </xdr:spPr>
    </xdr:pic>
    <xdr:clientData/>
  </xdr:twoCellAnchor>
  <xdr:twoCellAnchor>
    <xdr:from>
      <xdr:col>9</xdr:col>
      <xdr:colOff>111815</xdr:colOff>
      <xdr:row>31</xdr:row>
      <xdr:rowOff>77730</xdr:rowOff>
    </xdr:from>
    <xdr:to>
      <xdr:col>32</xdr:col>
      <xdr:colOff>133796</xdr:colOff>
      <xdr:row>36</xdr:row>
      <xdr:rowOff>55749</xdr:rowOff>
    </xdr:to>
    <xdr:grpSp>
      <xdr:nvGrpSpPr>
        <xdr:cNvPr id="76" name="그룹 75"/>
        <xdr:cNvGrpSpPr/>
      </xdr:nvGrpSpPr>
      <xdr:grpSpPr>
        <a:xfrm>
          <a:off x="1523756" y="6431465"/>
          <a:ext cx="3630275" cy="818460"/>
          <a:chOff x="1545981" y="6498981"/>
          <a:chExt cx="3729404" cy="820615"/>
        </a:xfrm>
      </xdr:grpSpPr>
      <xdr:cxnSp macro="">
        <xdr:nvCxnSpPr>
          <xdr:cNvPr id="41" name="직선 연결선 40"/>
          <xdr:cNvCxnSpPr/>
        </xdr:nvCxnSpPr>
        <xdr:spPr>
          <a:xfrm flipV="1">
            <a:off x="1545981" y="6498982"/>
            <a:ext cx="1831731" cy="483576"/>
          </a:xfrm>
          <a:prstGeom prst="line">
            <a:avLst/>
          </a:prstGeom>
          <a:ln w="762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직선 연결선 43"/>
          <xdr:cNvCxnSpPr/>
        </xdr:nvCxnSpPr>
        <xdr:spPr>
          <a:xfrm>
            <a:off x="3333750" y="6498981"/>
            <a:ext cx="901212" cy="102577"/>
          </a:xfrm>
          <a:prstGeom prst="line">
            <a:avLst/>
          </a:prstGeom>
          <a:ln w="762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" name="직선 연결선 46"/>
          <xdr:cNvCxnSpPr/>
        </xdr:nvCxnSpPr>
        <xdr:spPr>
          <a:xfrm>
            <a:off x="4212981" y="6608885"/>
            <a:ext cx="659423" cy="454269"/>
          </a:xfrm>
          <a:prstGeom prst="line">
            <a:avLst/>
          </a:prstGeom>
          <a:ln w="762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" name="직선 연결선 49"/>
          <xdr:cNvCxnSpPr/>
        </xdr:nvCxnSpPr>
        <xdr:spPr>
          <a:xfrm>
            <a:off x="4857750" y="7063154"/>
            <a:ext cx="183173" cy="212481"/>
          </a:xfrm>
          <a:prstGeom prst="line">
            <a:avLst/>
          </a:prstGeom>
          <a:ln w="762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3" name="직선 연결선 52"/>
          <xdr:cNvCxnSpPr/>
        </xdr:nvCxnSpPr>
        <xdr:spPr>
          <a:xfrm>
            <a:off x="5004288" y="7253654"/>
            <a:ext cx="271097" cy="65942"/>
          </a:xfrm>
          <a:prstGeom prst="line">
            <a:avLst/>
          </a:prstGeom>
          <a:ln w="762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65943</xdr:colOff>
      <xdr:row>30</xdr:row>
      <xdr:rowOff>80596</xdr:rowOff>
    </xdr:from>
    <xdr:to>
      <xdr:col>12</xdr:col>
      <xdr:colOff>131257</xdr:colOff>
      <xdr:row>32</xdr:row>
      <xdr:rowOff>97763</xdr:rowOff>
    </xdr:to>
    <xdr:sp macro="" textlink="">
      <xdr:nvSpPr>
        <xdr:cNvPr id="78" name="TextBox 77"/>
        <xdr:cNvSpPr txBox="1"/>
      </xdr:nvSpPr>
      <xdr:spPr>
        <a:xfrm>
          <a:off x="710712" y="6308481"/>
          <a:ext cx="1354853" cy="3542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1100"/>
            <a:t>서대구로교차로</a:t>
          </a:r>
        </a:p>
      </xdr:txBody>
    </xdr:sp>
    <xdr:clientData/>
  </xdr:twoCellAnchor>
  <xdr:twoCellAnchor>
    <xdr:from>
      <xdr:col>27</xdr:col>
      <xdr:colOff>117231</xdr:colOff>
      <xdr:row>37</xdr:row>
      <xdr:rowOff>102577</xdr:rowOff>
    </xdr:from>
    <xdr:to>
      <xdr:col>36</xdr:col>
      <xdr:colOff>21353</xdr:colOff>
      <xdr:row>39</xdr:row>
      <xdr:rowOff>119743</xdr:rowOff>
    </xdr:to>
    <xdr:sp macro="" textlink="">
      <xdr:nvSpPr>
        <xdr:cNvPr id="79" name="TextBox 78"/>
        <xdr:cNvSpPr txBox="1"/>
      </xdr:nvSpPr>
      <xdr:spPr>
        <a:xfrm>
          <a:off x="4469423" y="7510096"/>
          <a:ext cx="1354853" cy="3542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1100"/>
            <a:t>원대로교차로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B128"/>
  <sheetViews>
    <sheetView tabSelected="1" view="pageBreakPreview" zoomScale="70" zoomScaleNormal="75" zoomScaleSheetLayoutView="70" workbookViewId="0"/>
  </sheetViews>
  <sheetFormatPr defaultColWidth="3.1640625" defaultRowHeight="20.100000000000001" customHeight="1"/>
  <cols>
    <col min="1" max="63" width="3.1640625" style="160"/>
    <col min="64" max="64" width="4" style="160" bestFit="1" customWidth="1"/>
    <col min="65" max="16384" width="3.1640625" style="160"/>
  </cols>
  <sheetData>
    <row r="1" spans="1:52" ht="20.100000000000001" customHeight="1">
      <c r="A1" s="157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9"/>
    </row>
    <row r="2" spans="1:52" ht="20.100000000000001" customHeight="1">
      <c r="A2" s="161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3"/>
    </row>
    <row r="3" spans="1:52" s="170" customFormat="1" ht="20.100000000000001" customHeight="1">
      <c r="A3" s="164"/>
      <c r="B3" s="165"/>
      <c r="C3" s="420" t="s">
        <v>261</v>
      </c>
      <c r="D3" s="420"/>
      <c r="E3" s="420"/>
      <c r="F3" s="420"/>
      <c r="G3" s="420"/>
      <c r="H3" s="420"/>
      <c r="I3" s="420"/>
      <c r="J3" s="420"/>
      <c r="K3" s="420"/>
      <c r="L3" s="166"/>
      <c r="M3" s="167"/>
      <c r="N3" s="167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8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9"/>
    </row>
    <row r="4" spans="1:52" s="170" customFormat="1" ht="20.100000000000001" customHeight="1">
      <c r="A4" s="164"/>
      <c r="B4" s="165"/>
      <c r="C4" s="420"/>
      <c r="D4" s="420"/>
      <c r="E4" s="420"/>
      <c r="F4" s="420"/>
      <c r="G4" s="420"/>
      <c r="H4" s="420"/>
      <c r="I4" s="420"/>
      <c r="J4" s="420"/>
      <c r="K4" s="420"/>
      <c r="L4" s="166"/>
      <c r="M4" s="167"/>
      <c r="N4" s="167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8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9"/>
    </row>
    <row r="5" spans="1:52" s="170" customFormat="1" ht="20.100000000000001" customHeight="1">
      <c r="A5" s="164"/>
      <c r="B5" s="165"/>
      <c r="C5" s="171"/>
      <c r="D5" s="171"/>
      <c r="E5" s="171"/>
      <c r="F5" s="171"/>
      <c r="G5" s="171"/>
      <c r="H5" s="171"/>
      <c r="I5" s="171"/>
      <c r="J5" s="171"/>
      <c r="K5" s="166"/>
      <c r="L5" s="166"/>
      <c r="M5" s="167"/>
      <c r="N5" s="167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8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9"/>
    </row>
    <row r="6" spans="1:52" s="170" customFormat="1" ht="20.100000000000001" customHeight="1">
      <c r="A6" s="164"/>
      <c r="B6" s="165"/>
      <c r="C6" s="171"/>
      <c r="D6" s="171"/>
      <c r="E6" s="171"/>
      <c r="F6" s="171"/>
      <c r="G6" s="171"/>
      <c r="H6" s="171"/>
      <c r="I6" s="171"/>
      <c r="J6" s="171"/>
      <c r="K6" s="166"/>
      <c r="L6" s="166"/>
      <c r="M6" s="167"/>
      <c r="N6" s="167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8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9"/>
    </row>
    <row r="7" spans="1:52" s="174" customFormat="1" ht="20.100000000000001" customHeight="1">
      <c r="A7" s="172"/>
      <c r="B7" s="173"/>
      <c r="C7" s="419" t="s">
        <v>260</v>
      </c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  <c r="AC7" s="419"/>
      <c r="AD7" s="419"/>
      <c r="AE7" s="419"/>
      <c r="AF7" s="419"/>
      <c r="AG7" s="419"/>
      <c r="AH7" s="419"/>
      <c r="AI7" s="419"/>
      <c r="AJ7" s="419"/>
      <c r="AK7" s="419"/>
      <c r="AL7" s="419"/>
      <c r="AM7" s="419"/>
      <c r="AN7" s="419"/>
      <c r="AO7" s="419"/>
      <c r="AP7" s="419"/>
      <c r="AQ7" s="419"/>
      <c r="AR7" s="419"/>
      <c r="AS7" s="419"/>
      <c r="AT7" s="419"/>
      <c r="AU7" s="419"/>
      <c r="AV7" s="419"/>
      <c r="AW7" s="419"/>
      <c r="AX7" s="419"/>
      <c r="AZ7" s="175"/>
    </row>
    <row r="8" spans="1:52" s="174" customFormat="1" ht="20.100000000000001" customHeight="1">
      <c r="A8" s="172"/>
      <c r="B8" s="173"/>
      <c r="C8" s="419"/>
      <c r="D8" s="419"/>
      <c r="E8" s="419"/>
      <c r="F8" s="419"/>
      <c r="G8" s="419"/>
      <c r="H8" s="419"/>
      <c r="I8" s="419"/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  <c r="AC8" s="419"/>
      <c r="AD8" s="419"/>
      <c r="AE8" s="419"/>
      <c r="AF8" s="419"/>
      <c r="AG8" s="419"/>
      <c r="AH8" s="419"/>
      <c r="AI8" s="419"/>
      <c r="AJ8" s="419"/>
      <c r="AK8" s="419"/>
      <c r="AL8" s="419"/>
      <c r="AM8" s="419"/>
      <c r="AN8" s="419"/>
      <c r="AO8" s="419"/>
      <c r="AP8" s="419"/>
      <c r="AQ8" s="419"/>
      <c r="AR8" s="419"/>
      <c r="AS8" s="419"/>
      <c r="AT8" s="419"/>
      <c r="AU8" s="419"/>
      <c r="AV8" s="419"/>
      <c r="AW8" s="419"/>
      <c r="AX8" s="419"/>
      <c r="AZ8" s="175"/>
    </row>
    <row r="9" spans="1:52" s="174" customFormat="1" ht="20.100000000000001" customHeight="1">
      <c r="A9" s="172"/>
      <c r="B9" s="173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Z9" s="175"/>
    </row>
    <row r="10" spans="1:52" s="174" customFormat="1" ht="20.100000000000001" customHeight="1">
      <c r="A10" s="172"/>
      <c r="B10" s="173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Z10" s="175"/>
    </row>
    <row r="11" spans="1:52" s="174" customFormat="1" ht="20.100000000000001" customHeight="1">
      <c r="A11" s="172"/>
      <c r="B11" s="173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Z11" s="175"/>
    </row>
    <row r="12" spans="1:52" s="174" customFormat="1" ht="20.100000000000001" customHeight="1">
      <c r="A12" s="172"/>
      <c r="B12" s="173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Z12" s="175"/>
    </row>
    <row r="13" spans="1:52" s="174" customFormat="1" ht="20.100000000000001" customHeight="1">
      <c r="A13" s="172"/>
      <c r="B13" s="173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Z13" s="175"/>
    </row>
    <row r="14" spans="1:52" s="174" customFormat="1" ht="20.100000000000001" customHeight="1">
      <c r="A14" s="172"/>
      <c r="B14" s="173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Z14" s="175"/>
    </row>
    <row r="15" spans="1:52" s="174" customFormat="1" ht="20.100000000000001" customHeight="1">
      <c r="A15" s="172"/>
      <c r="B15" s="173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Z15" s="175"/>
    </row>
    <row r="16" spans="1:52" s="174" customFormat="1" ht="20.100000000000001" customHeight="1">
      <c r="A16" s="172"/>
      <c r="B16" s="173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  <c r="AN16" s="176"/>
      <c r="AO16" s="176"/>
      <c r="AP16" s="176"/>
      <c r="AQ16" s="176"/>
      <c r="AR16" s="176"/>
      <c r="AS16" s="176"/>
      <c r="AT16" s="176"/>
      <c r="AU16" s="176"/>
      <c r="AV16" s="176"/>
      <c r="AW16" s="176"/>
      <c r="AX16" s="176"/>
      <c r="AZ16" s="175"/>
    </row>
    <row r="17" spans="1:54" s="174" customFormat="1" ht="20.100000000000001" customHeight="1">
      <c r="A17" s="172"/>
      <c r="B17" s="173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6"/>
      <c r="AM17" s="176"/>
      <c r="AN17" s="176"/>
      <c r="AO17" s="176"/>
      <c r="AP17" s="176"/>
      <c r="AQ17" s="176"/>
      <c r="AR17" s="176"/>
      <c r="AS17" s="176"/>
      <c r="AT17" s="176"/>
      <c r="AU17" s="176"/>
      <c r="AV17" s="176"/>
      <c r="AW17" s="176"/>
      <c r="AX17" s="176"/>
      <c r="AZ17" s="175"/>
    </row>
    <row r="18" spans="1:54" s="174" customFormat="1" ht="20.100000000000001" customHeight="1">
      <c r="A18" s="172"/>
      <c r="B18" s="173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Z18" s="175"/>
    </row>
    <row r="19" spans="1:54" s="174" customFormat="1" ht="20.100000000000001" customHeight="1">
      <c r="A19" s="172"/>
      <c r="B19" s="173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Z19" s="175"/>
    </row>
    <row r="20" spans="1:54" s="174" customFormat="1" ht="20.100000000000001" customHeight="1">
      <c r="A20" s="172"/>
      <c r="B20" s="173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6"/>
      <c r="AG20" s="176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Z20" s="175"/>
    </row>
    <row r="21" spans="1:54" s="174" customFormat="1" ht="20.100000000000001" customHeight="1">
      <c r="A21" s="172"/>
      <c r="B21" s="173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6"/>
      <c r="AI21" s="176"/>
      <c r="AJ21" s="176"/>
      <c r="AK21" s="176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Z21" s="175"/>
    </row>
    <row r="22" spans="1:54" s="174" customFormat="1" ht="20.100000000000001" customHeight="1">
      <c r="A22" s="172"/>
      <c r="B22" s="173"/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6"/>
      <c r="AO22" s="176"/>
      <c r="AP22" s="176"/>
      <c r="AQ22" s="176"/>
      <c r="AR22" s="176"/>
      <c r="AS22" s="176"/>
      <c r="AT22" s="176"/>
      <c r="AU22" s="176"/>
      <c r="AV22" s="176"/>
      <c r="AW22" s="176"/>
      <c r="AX22" s="176"/>
      <c r="AZ22" s="175"/>
    </row>
    <row r="23" spans="1:54" s="174" customFormat="1" ht="20.100000000000001" customHeight="1">
      <c r="A23" s="172"/>
      <c r="B23" s="173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/>
      <c r="AI23" s="176"/>
      <c r="AJ23" s="176"/>
      <c r="AK23" s="176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Z23" s="175"/>
    </row>
    <row r="24" spans="1:54" s="174" customFormat="1" ht="20.100000000000001" customHeight="1">
      <c r="A24" s="172"/>
      <c r="B24" s="173"/>
      <c r="C24" s="177"/>
      <c r="D24" s="177"/>
      <c r="E24" s="178"/>
      <c r="F24" s="178"/>
      <c r="G24" s="178"/>
      <c r="H24" s="178"/>
      <c r="I24" s="178"/>
      <c r="J24" s="179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1"/>
      <c r="AH24" s="180"/>
      <c r="AZ24" s="175"/>
    </row>
    <row r="25" spans="1:54" s="174" customFormat="1" ht="20.100000000000001" customHeight="1" thickBot="1">
      <c r="A25" s="182"/>
      <c r="B25" s="183"/>
      <c r="C25" s="184"/>
      <c r="D25" s="184"/>
      <c r="E25" s="185"/>
      <c r="F25" s="185"/>
      <c r="G25" s="185"/>
      <c r="H25" s="185"/>
      <c r="I25" s="185"/>
      <c r="J25" s="186"/>
      <c r="K25" s="187"/>
      <c r="L25" s="187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1"/>
      <c r="BA25" s="192"/>
      <c r="BB25" s="192"/>
    </row>
    <row r="26" spans="1:54" s="166" customFormat="1" ht="20.100000000000001" customHeight="1">
      <c r="A26" s="440" t="s">
        <v>126</v>
      </c>
      <c r="B26" s="433"/>
      <c r="C26" s="433"/>
      <c r="D26" s="437"/>
      <c r="E26" s="437"/>
      <c r="F26" s="437"/>
      <c r="G26" s="437"/>
      <c r="H26" s="437"/>
      <c r="I26" s="437"/>
      <c r="J26" s="437"/>
      <c r="K26" s="436" t="s">
        <v>127</v>
      </c>
      <c r="L26" s="433"/>
      <c r="M26" s="433"/>
      <c r="N26" s="433"/>
      <c r="O26" s="433"/>
      <c r="P26" s="433"/>
      <c r="Q26" s="433"/>
      <c r="R26" s="433"/>
      <c r="S26" s="433"/>
      <c r="T26" s="433"/>
      <c r="U26" s="429" t="s">
        <v>128</v>
      </c>
      <c r="V26" s="430"/>
      <c r="W26" s="430"/>
      <c r="X26" s="421"/>
      <c r="Y26" s="421"/>
      <c r="Z26" s="421"/>
      <c r="AA26" s="421"/>
      <c r="AB26" s="421"/>
      <c r="AC26" s="421"/>
      <c r="AD26" s="421"/>
      <c r="AE26" s="443" t="s">
        <v>129</v>
      </c>
      <c r="AF26" s="421"/>
      <c r="AG26" s="421"/>
      <c r="AH26" s="421"/>
      <c r="AI26" s="421"/>
      <c r="AJ26" s="421"/>
      <c r="AK26" s="421"/>
      <c r="AL26" s="421"/>
      <c r="AM26" s="421"/>
      <c r="AN26" s="421"/>
      <c r="AO26" s="421" t="s">
        <v>259</v>
      </c>
      <c r="AP26" s="421"/>
      <c r="AQ26" s="421"/>
      <c r="AR26" s="421"/>
      <c r="AS26" s="421"/>
      <c r="AT26" s="421"/>
      <c r="AU26" s="421"/>
      <c r="AV26" s="421"/>
      <c r="AW26" s="421"/>
      <c r="AX26" s="421"/>
      <c r="AY26" s="421"/>
      <c r="AZ26" s="422"/>
    </row>
    <row r="27" spans="1:54" s="166" customFormat="1" ht="20.100000000000001" customHeight="1">
      <c r="A27" s="441"/>
      <c r="B27" s="434"/>
      <c r="C27" s="434"/>
      <c r="D27" s="438"/>
      <c r="E27" s="438"/>
      <c r="F27" s="438"/>
      <c r="G27" s="438"/>
      <c r="H27" s="438"/>
      <c r="I27" s="438"/>
      <c r="J27" s="438"/>
      <c r="K27" s="434"/>
      <c r="L27" s="434"/>
      <c r="M27" s="434"/>
      <c r="N27" s="434"/>
      <c r="O27" s="434"/>
      <c r="P27" s="434"/>
      <c r="Q27" s="434"/>
      <c r="R27" s="434"/>
      <c r="S27" s="434"/>
      <c r="T27" s="434"/>
      <c r="U27" s="431"/>
      <c r="V27" s="431"/>
      <c r="W27" s="431"/>
      <c r="X27" s="423"/>
      <c r="Y27" s="423"/>
      <c r="Z27" s="423"/>
      <c r="AA27" s="423"/>
      <c r="AB27" s="423"/>
      <c r="AC27" s="423"/>
      <c r="AD27" s="423"/>
      <c r="AE27" s="423"/>
      <c r="AF27" s="423"/>
      <c r="AG27" s="423"/>
      <c r="AH27" s="423"/>
      <c r="AI27" s="423"/>
      <c r="AJ27" s="423"/>
      <c r="AK27" s="423"/>
      <c r="AL27" s="423"/>
      <c r="AM27" s="423"/>
      <c r="AN27" s="423"/>
      <c r="AO27" s="423"/>
      <c r="AP27" s="423"/>
      <c r="AQ27" s="423"/>
      <c r="AR27" s="423"/>
      <c r="AS27" s="423"/>
      <c r="AT27" s="423"/>
      <c r="AU27" s="423"/>
      <c r="AV27" s="423"/>
      <c r="AW27" s="423"/>
      <c r="AX27" s="423"/>
      <c r="AY27" s="423"/>
      <c r="AZ27" s="424"/>
    </row>
    <row r="28" spans="1:54" s="166" customFormat="1" ht="20.100000000000001" customHeight="1">
      <c r="A28" s="441"/>
      <c r="B28" s="434"/>
      <c r="C28" s="434"/>
      <c r="D28" s="438"/>
      <c r="E28" s="438"/>
      <c r="F28" s="438"/>
      <c r="G28" s="438"/>
      <c r="H28" s="438"/>
      <c r="I28" s="438"/>
      <c r="J28" s="438"/>
      <c r="K28" s="434"/>
      <c r="L28" s="434"/>
      <c r="M28" s="434"/>
      <c r="N28" s="434"/>
      <c r="O28" s="434"/>
      <c r="P28" s="434"/>
      <c r="Q28" s="434"/>
      <c r="R28" s="434"/>
      <c r="S28" s="434"/>
      <c r="T28" s="434"/>
      <c r="U28" s="431"/>
      <c r="V28" s="431"/>
      <c r="W28" s="431"/>
      <c r="X28" s="423"/>
      <c r="Y28" s="423"/>
      <c r="Z28" s="423"/>
      <c r="AA28" s="423"/>
      <c r="AB28" s="423"/>
      <c r="AC28" s="423"/>
      <c r="AD28" s="423"/>
      <c r="AE28" s="423"/>
      <c r="AF28" s="423"/>
      <c r="AG28" s="423"/>
      <c r="AH28" s="423"/>
      <c r="AI28" s="423"/>
      <c r="AJ28" s="423"/>
      <c r="AK28" s="423"/>
      <c r="AL28" s="423"/>
      <c r="AM28" s="423"/>
      <c r="AN28" s="423"/>
      <c r="AO28" s="423"/>
      <c r="AP28" s="423"/>
      <c r="AQ28" s="423"/>
      <c r="AR28" s="423"/>
      <c r="AS28" s="423"/>
      <c r="AT28" s="423"/>
      <c r="AU28" s="423"/>
      <c r="AV28" s="423"/>
      <c r="AW28" s="423"/>
      <c r="AX28" s="423"/>
      <c r="AY28" s="423"/>
      <c r="AZ28" s="424"/>
    </row>
    <row r="29" spans="1:54" s="166" customFormat="1" ht="20.100000000000001" customHeight="1">
      <c r="A29" s="442"/>
      <c r="B29" s="435"/>
      <c r="C29" s="435"/>
      <c r="D29" s="439"/>
      <c r="E29" s="439"/>
      <c r="F29" s="439"/>
      <c r="G29" s="439"/>
      <c r="H29" s="439"/>
      <c r="I29" s="439"/>
      <c r="J29" s="439"/>
      <c r="K29" s="435"/>
      <c r="L29" s="435"/>
      <c r="M29" s="435"/>
      <c r="N29" s="435"/>
      <c r="O29" s="435"/>
      <c r="P29" s="435"/>
      <c r="Q29" s="435"/>
      <c r="R29" s="435"/>
      <c r="S29" s="435"/>
      <c r="T29" s="435"/>
      <c r="U29" s="432"/>
      <c r="V29" s="432"/>
      <c r="W29" s="432"/>
      <c r="X29" s="425"/>
      <c r="Y29" s="425"/>
      <c r="Z29" s="425"/>
      <c r="AA29" s="425"/>
      <c r="AB29" s="425"/>
      <c r="AC29" s="425"/>
      <c r="AD29" s="425"/>
      <c r="AE29" s="425"/>
      <c r="AF29" s="425"/>
      <c r="AG29" s="425"/>
      <c r="AH29" s="425"/>
      <c r="AI29" s="425"/>
      <c r="AJ29" s="425"/>
      <c r="AK29" s="425"/>
      <c r="AL29" s="425"/>
      <c r="AM29" s="425"/>
      <c r="AN29" s="425"/>
      <c r="AO29" s="425"/>
      <c r="AP29" s="425"/>
      <c r="AQ29" s="425"/>
      <c r="AR29" s="425"/>
      <c r="AS29" s="425"/>
      <c r="AT29" s="425"/>
      <c r="AU29" s="425"/>
      <c r="AV29" s="425"/>
      <c r="AW29" s="425"/>
      <c r="AX29" s="425"/>
      <c r="AY29" s="425"/>
      <c r="AZ29" s="426"/>
    </row>
    <row r="30" spans="1:54" s="166" customFormat="1" ht="20.100000000000001" customHeight="1">
      <c r="A30" s="193"/>
      <c r="B30" s="194"/>
      <c r="C30" s="194"/>
      <c r="D30" s="195"/>
      <c r="E30" s="195"/>
      <c r="F30" s="195"/>
      <c r="G30" s="195"/>
      <c r="H30" s="195"/>
      <c r="I30" s="195"/>
      <c r="J30" s="195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6"/>
      <c r="V30" s="196"/>
      <c r="W30" s="196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8"/>
      <c r="AP30" s="198"/>
      <c r="AQ30" s="198"/>
      <c r="AR30" s="198"/>
      <c r="AS30" s="198"/>
      <c r="AT30" s="198"/>
      <c r="AU30" s="198"/>
      <c r="AV30" s="198"/>
      <c r="AW30" s="198"/>
      <c r="AX30" s="198"/>
      <c r="AY30" s="198"/>
      <c r="AZ30" s="199"/>
    </row>
    <row r="31" spans="1:54" s="166" customFormat="1" ht="20.100000000000001" customHeight="1">
      <c r="A31" s="200"/>
      <c r="B31" s="201"/>
      <c r="C31" s="201"/>
      <c r="D31" s="202"/>
      <c r="E31" s="202"/>
      <c r="F31" s="202"/>
      <c r="G31" s="202"/>
      <c r="H31" s="202"/>
      <c r="I31" s="202"/>
      <c r="J31" s="202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3"/>
      <c r="V31" s="203"/>
      <c r="W31" s="203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81"/>
      <c r="AP31" s="181"/>
      <c r="AQ31" s="181"/>
      <c r="AR31" s="181"/>
      <c r="AS31" s="181"/>
      <c r="AT31" s="181"/>
      <c r="AU31" s="181"/>
      <c r="AV31" s="181"/>
      <c r="AW31" s="181"/>
      <c r="AX31" s="181"/>
      <c r="AY31" s="181"/>
      <c r="AZ31" s="204"/>
    </row>
    <row r="32" spans="1:54" s="166" customFormat="1" ht="20.100000000000001" customHeight="1">
      <c r="A32" s="205"/>
      <c r="B32" s="206"/>
      <c r="C32" s="427" t="s">
        <v>219</v>
      </c>
      <c r="D32" s="427"/>
      <c r="E32" s="427"/>
      <c r="F32" s="427"/>
      <c r="G32" s="427"/>
      <c r="H32" s="427"/>
      <c r="I32" s="427"/>
      <c r="J32" s="42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8"/>
      <c r="AH32" s="207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10"/>
    </row>
    <row r="33" spans="1:54" s="166" customFormat="1" ht="20.100000000000001" customHeight="1">
      <c r="A33" s="205"/>
      <c r="B33" s="206"/>
      <c r="C33" s="427"/>
      <c r="D33" s="427"/>
      <c r="E33" s="427"/>
      <c r="F33" s="427"/>
      <c r="G33" s="427"/>
      <c r="H33" s="427"/>
      <c r="I33" s="427"/>
      <c r="J33" s="427"/>
      <c r="K33" s="207"/>
      <c r="L33" s="207"/>
      <c r="M33" s="207"/>
      <c r="N33" s="207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8"/>
      <c r="AH33" s="207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10"/>
    </row>
    <row r="34" spans="1:54" s="166" customFormat="1" ht="20.100000000000001" customHeight="1">
      <c r="A34" s="205"/>
      <c r="B34" s="206"/>
      <c r="C34" s="211"/>
      <c r="D34" s="211"/>
      <c r="E34" s="211"/>
      <c r="F34" s="211"/>
      <c r="G34" s="211"/>
      <c r="H34" s="211"/>
      <c r="I34" s="211"/>
      <c r="J34" s="211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8"/>
      <c r="AH34" s="207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10"/>
    </row>
    <row r="35" spans="1:54" s="174" customFormat="1" ht="20.100000000000001" customHeight="1">
      <c r="A35" s="212"/>
      <c r="B35" s="213"/>
      <c r="C35" s="419" t="s">
        <v>225</v>
      </c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  <c r="AC35" s="419"/>
      <c r="AD35" s="419"/>
      <c r="AE35" s="419"/>
      <c r="AF35" s="419"/>
      <c r="AG35" s="419"/>
      <c r="AH35" s="419"/>
      <c r="AI35" s="419"/>
      <c r="AJ35" s="419"/>
      <c r="AK35" s="419"/>
      <c r="AL35" s="419"/>
      <c r="AM35" s="419"/>
      <c r="AN35" s="419"/>
      <c r="AO35" s="419"/>
      <c r="AP35" s="419"/>
      <c r="AQ35" s="419"/>
      <c r="AR35" s="419"/>
      <c r="AS35" s="419"/>
      <c r="AT35" s="419"/>
      <c r="AU35" s="419"/>
      <c r="AV35" s="419"/>
      <c r="AW35" s="419"/>
      <c r="AX35" s="419"/>
      <c r="AY35" s="178"/>
      <c r="AZ35" s="214"/>
    </row>
    <row r="36" spans="1:54" s="174" customFormat="1" ht="20.100000000000001" customHeight="1">
      <c r="A36" s="212"/>
      <c r="B36" s="215"/>
      <c r="C36" s="419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  <c r="AC36" s="419"/>
      <c r="AD36" s="419"/>
      <c r="AE36" s="419"/>
      <c r="AF36" s="419"/>
      <c r="AG36" s="419"/>
      <c r="AH36" s="419"/>
      <c r="AI36" s="419"/>
      <c r="AJ36" s="419"/>
      <c r="AK36" s="419"/>
      <c r="AL36" s="419"/>
      <c r="AM36" s="419"/>
      <c r="AN36" s="419"/>
      <c r="AO36" s="419"/>
      <c r="AP36" s="419"/>
      <c r="AQ36" s="419"/>
      <c r="AR36" s="419"/>
      <c r="AS36" s="419"/>
      <c r="AT36" s="419"/>
      <c r="AU36" s="419"/>
      <c r="AV36" s="419"/>
      <c r="AW36" s="419"/>
      <c r="AX36" s="419"/>
      <c r="AY36" s="216"/>
      <c r="AZ36" s="214"/>
    </row>
    <row r="37" spans="1:54" s="220" customFormat="1" ht="20.100000000000001" customHeight="1">
      <c r="A37" s="217"/>
      <c r="B37" s="218"/>
      <c r="C37" s="219"/>
      <c r="D37" s="219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221"/>
      <c r="AQ37" s="221"/>
      <c r="AR37" s="221"/>
      <c r="AS37" s="221"/>
      <c r="AT37" s="221"/>
      <c r="AU37" s="221"/>
      <c r="AV37" s="221"/>
      <c r="AW37" s="221"/>
      <c r="AX37" s="221"/>
      <c r="AY37" s="221"/>
      <c r="AZ37" s="222"/>
    </row>
    <row r="38" spans="1:54" s="220" customFormat="1" ht="20.100000000000001" customHeight="1">
      <c r="A38" s="217"/>
      <c r="B38" s="218"/>
      <c r="C38" s="219"/>
      <c r="D38" s="219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2"/>
    </row>
    <row r="39" spans="1:54" s="220" customFormat="1" ht="24.95" customHeight="1">
      <c r="A39" s="217"/>
      <c r="B39" s="223"/>
      <c r="C39" s="224"/>
      <c r="D39" s="225" t="s">
        <v>210</v>
      </c>
      <c r="F39" s="226"/>
      <c r="G39" s="226"/>
      <c r="H39" s="226"/>
      <c r="I39" s="226"/>
      <c r="J39" s="226"/>
      <c r="K39" s="225"/>
      <c r="L39" s="225" t="s">
        <v>229</v>
      </c>
      <c r="M39" s="275"/>
      <c r="N39" s="226"/>
      <c r="O39" s="226"/>
      <c r="P39" s="226"/>
      <c r="Q39" s="226"/>
      <c r="R39" s="225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  <c r="AD39" s="226"/>
      <c r="AE39" s="226"/>
      <c r="AF39" s="226"/>
      <c r="AG39" s="226"/>
      <c r="AH39" s="226"/>
      <c r="AI39" s="226"/>
      <c r="AJ39" s="226"/>
      <c r="AK39" s="226"/>
      <c r="AL39" s="226"/>
      <c r="AM39" s="226"/>
      <c r="AN39" s="226"/>
      <c r="AO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2"/>
    </row>
    <row r="40" spans="1:54" s="225" customFormat="1" ht="24.95" customHeight="1">
      <c r="A40" s="228"/>
      <c r="B40" s="229"/>
      <c r="C40" s="230"/>
      <c r="L40" s="225" t="s">
        <v>231</v>
      </c>
      <c r="M40" s="275"/>
      <c r="AZ40" s="231"/>
    </row>
    <row r="41" spans="1:54" s="225" customFormat="1" ht="24.95" customHeight="1">
      <c r="A41" s="228"/>
      <c r="B41" s="232"/>
      <c r="C41" s="233"/>
      <c r="D41" s="233"/>
      <c r="L41" s="225" t="s">
        <v>230</v>
      </c>
      <c r="M41" s="275"/>
      <c r="AZ41" s="231"/>
    </row>
    <row r="42" spans="1:54" s="237" customFormat="1" ht="24.95" customHeight="1">
      <c r="A42" s="234"/>
      <c r="B42" s="235"/>
      <c r="C42" s="236"/>
      <c r="D42" s="236"/>
      <c r="E42" s="235"/>
      <c r="F42" s="235"/>
      <c r="G42" s="235"/>
      <c r="H42" s="235"/>
      <c r="I42" s="235"/>
      <c r="J42" s="235"/>
      <c r="K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Z42" s="238"/>
    </row>
    <row r="43" spans="1:54" s="174" customFormat="1" ht="20.100000000000001" customHeight="1">
      <c r="A43" s="172"/>
      <c r="B43" s="173"/>
      <c r="C43" s="239"/>
      <c r="D43" s="239"/>
      <c r="E43" s="240"/>
      <c r="F43" s="240"/>
      <c r="G43" s="240"/>
      <c r="H43" s="240"/>
      <c r="I43" s="240"/>
      <c r="J43" s="240"/>
      <c r="K43" s="240"/>
      <c r="L43" s="241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40"/>
      <c r="Z43" s="240"/>
      <c r="AA43" s="240"/>
      <c r="AB43" s="240"/>
      <c r="AC43" s="240"/>
      <c r="AD43" s="240"/>
      <c r="AE43" s="240"/>
      <c r="AF43" s="240"/>
      <c r="AG43" s="240"/>
      <c r="AH43" s="240"/>
      <c r="AI43" s="240"/>
      <c r="AJ43" s="240"/>
      <c r="AK43" s="240"/>
      <c r="AL43" s="240"/>
      <c r="AM43" s="240"/>
      <c r="AN43" s="240"/>
      <c r="AO43" s="240"/>
      <c r="AP43" s="240"/>
      <c r="AQ43" s="240"/>
      <c r="AR43" s="240"/>
      <c r="AS43" s="241"/>
      <c r="AT43" s="241"/>
      <c r="AU43" s="241"/>
      <c r="AV43" s="241"/>
      <c r="AW43" s="241"/>
      <c r="AX43" s="241"/>
      <c r="AY43" s="241"/>
      <c r="AZ43" s="242"/>
    </row>
    <row r="44" spans="1:54" s="220" customFormat="1" ht="20.100000000000001" customHeight="1">
      <c r="A44" s="217"/>
      <c r="B44" s="223"/>
      <c r="C44" s="428" t="s">
        <v>262</v>
      </c>
      <c r="D44" s="428"/>
      <c r="E44" s="428"/>
      <c r="F44" s="428"/>
      <c r="G44" s="428"/>
      <c r="H44" s="428"/>
      <c r="I44" s="428"/>
      <c r="J44" s="428"/>
      <c r="K44" s="428"/>
      <c r="L44" s="428"/>
      <c r="M44" s="428"/>
      <c r="N44" s="428"/>
      <c r="O44" s="428"/>
      <c r="P44" s="428"/>
      <c r="Q44" s="428"/>
      <c r="R44" s="428"/>
      <c r="S44" s="428"/>
      <c r="T44" s="428"/>
      <c r="U44" s="428"/>
      <c r="V44" s="428"/>
      <c r="W44" s="428"/>
      <c r="X44" s="428"/>
      <c r="Y44" s="428"/>
      <c r="Z44" s="428"/>
      <c r="AA44" s="428"/>
      <c r="AB44" s="428"/>
      <c r="AC44" s="428"/>
      <c r="AD44" s="428"/>
      <c r="AE44" s="428"/>
      <c r="AF44" s="428"/>
      <c r="AG44" s="428"/>
      <c r="AH44" s="428"/>
      <c r="AI44" s="428"/>
      <c r="AJ44" s="428"/>
      <c r="AK44" s="428"/>
      <c r="AL44" s="428"/>
      <c r="AM44" s="428"/>
      <c r="AN44" s="428"/>
      <c r="AO44" s="428"/>
      <c r="AP44" s="428"/>
      <c r="AQ44" s="428"/>
      <c r="AR44" s="428"/>
      <c r="AS44" s="428"/>
      <c r="AT44" s="428"/>
      <c r="AU44" s="428"/>
      <c r="AV44" s="428"/>
      <c r="AW44" s="428"/>
      <c r="AX44" s="428"/>
      <c r="AY44" s="227"/>
      <c r="AZ44" s="222"/>
    </row>
    <row r="45" spans="1:54" s="248" customFormat="1" ht="20.100000000000001" customHeight="1">
      <c r="A45" s="243"/>
      <c r="B45" s="244"/>
      <c r="C45" s="428"/>
      <c r="D45" s="428"/>
      <c r="E45" s="428"/>
      <c r="F45" s="428"/>
      <c r="G45" s="428"/>
      <c r="H45" s="428"/>
      <c r="I45" s="428"/>
      <c r="J45" s="428"/>
      <c r="K45" s="428"/>
      <c r="L45" s="428"/>
      <c r="M45" s="428"/>
      <c r="N45" s="428"/>
      <c r="O45" s="428"/>
      <c r="P45" s="428"/>
      <c r="Q45" s="428"/>
      <c r="R45" s="428"/>
      <c r="S45" s="428"/>
      <c r="T45" s="428"/>
      <c r="U45" s="428"/>
      <c r="V45" s="428"/>
      <c r="W45" s="428"/>
      <c r="X45" s="428"/>
      <c r="Y45" s="428"/>
      <c r="Z45" s="428"/>
      <c r="AA45" s="428"/>
      <c r="AB45" s="428"/>
      <c r="AC45" s="428"/>
      <c r="AD45" s="428"/>
      <c r="AE45" s="428"/>
      <c r="AF45" s="428"/>
      <c r="AG45" s="428"/>
      <c r="AH45" s="428"/>
      <c r="AI45" s="428"/>
      <c r="AJ45" s="428"/>
      <c r="AK45" s="428"/>
      <c r="AL45" s="428"/>
      <c r="AM45" s="428"/>
      <c r="AN45" s="428"/>
      <c r="AO45" s="428"/>
      <c r="AP45" s="428"/>
      <c r="AQ45" s="428"/>
      <c r="AR45" s="428"/>
      <c r="AS45" s="428"/>
      <c r="AT45" s="428"/>
      <c r="AU45" s="428"/>
      <c r="AV45" s="428"/>
      <c r="AW45" s="428"/>
      <c r="AX45" s="428"/>
      <c r="AY45" s="245"/>
      <c r="AZ45" s="246"/>
      <c r="BA45" s="247"/>
      <c r="BB45" s="247"/>
    </row>
    <row r="46" spans="1:54" s="248" customFormat="1" ht="20.100000000000001" customHeight="1">
      <c r="A46" s="243"/>
      <c r="B46" s="244"/>
      <c r="C46" s="249"/>
      <c r="D46" s="249"/>
      <c r="E46" s="249"/>
      <c r="F46" s="250"/>
      <c r="G46" s="250"/>
      <c r="H46" s="250"/>
      <c r="I46" s="250"/>
      <c r="J46" s="250"/>
      <c r="K46" s="250"/>
      <c r="L46" s="250"/>
      <c r="M46" s="250"/>
      <c r="N46" s="250"/>
      <c r="O46" s="251"/>
      <c r="P46" s="251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2"/>
      <c r="AE46" s="252"/>
      <c r="AF46" s="252"/>
      <c r="AG46" s="252"/>
      <c r="AH46" s="252"/>
      <c r="AI46" s="252"/>
      <c r="AJ46" s="252"/>
      <c r="AK46" s="245"/>
      <c r="AL46" s="245"/>
      <c r="AM46" s="245"/>
      <c r="AN46" s="245"/>
      <c r="AO46" s="245"/>
      <c r="AP46" s="245"/>
      <c r="AQ46" s="245"/>
      <c r="AR46" s="245"/>
      <c r="AS46" s="245"/>
      <c r="AT46" s="245"/>
      <c r="AU46" s="245"/>
      <c r="AV46" s="245"/>
      <c r="AW46" s="245"/>
      <c r="AX46" s="245"/>
      <c r="AY46" s="245"/>
      <c r="AZ46" s="246"/>
      <c r="BA46" s="247"/>
      <c r="BB46" s="247"/>
    </row>
    <row r="47" spans="1:54" s="220" customFormat="1" ht="20.100000000000001" customHeight="1">
      <c r="A47" s="217"/>
      <c r="B47" s="218"/>
      <c r="C47" s="219"/>
      <c r="D47" s="219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221"/>
      <c r="AQ47" s="221"/>
      <c r="AR47" s="221"/>
      <c r="AS47" s="221"/>
      <c r="AT47" s="221"/>
      <c r="AU47" s="221"/>
      <c r="AV47" s="221"/>
      <c r="AW47" s="221"/>
      <c r="AX47" s="221"/>
      <c r="AY47" s="221"/>
      <c r="AZ47" s="222"/>
    </row>
    <row r="48" spans="1:54" s="256" customFormat="1" ht="20.100000000000001" customHeight="1" thickBot="1">
      <c r="A48" s="253"/>
      <c r="B48" s="254"/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4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254"/>
      <c r="AK48" s="254"/>
      <c r="AL48" s="254"/>
      <c r="AM48" s="254"/>
      <c r="AN48" s="254"/>
      <c r="AO48" s="254"/>
      <c r="AP48" s="254"/>
      <c r="AQ48" s="254"/>
      <c r="AR48" s="254"/>
      <c r="AS48" s="254"/>
      <c r="AT48" s="254"/>
      <c r="AU48" s="254"/>
      <c r="AV48" s="254"/>
      <c r="AW48" s="254"/>
      <c r="AX48" s="254"/>
      <c r="AY48" s="254"/>
      <c r="AZ48" s="255"/>
    </row>
    <row r="49" spans="1:2" s="256" customFormat="1" ht="20.100000000000001" customHeight="1"/>
    <row r="50" spans="1:2" s="256" customFormat="1" ht="20.100000000000001" customHeight="1"/>
    <row r="51" spans="1:2" s="256" customFormat="1" ht="20.100000000000001" customHeight="1"/>
    <row r="52" spans="1:2" s="256" customFormat="1" ht="20.100000000000001" customHeight="1"/>
    <row r="53" spans="1:2" s="256" customFormat="1" ht="20.100000000000001" customHeight="1"/>
    <row r="54" spans="1:2" s="256" customFormat="1" ht="20.100000000000001" customHeight="1"/>
    <row r="55" spans="1:2" s="256" customFormat="1" ht="20.100000000000001" customHeight="1"/>
    <row r="56" spans="1:2" s="256" customFormat="1" ht="20.100000000000001" customHeight="1"/>
    <row r="57" spans="1:2" s="256" customFormat="1" ht="20.100000000000001" customHeight="1"/>
    <row r="58" spans="1:2" s="256" customFormat="1" ht="20.100000000000001" customHeight="1"/>
    <row r="59" spans="1:2" s="256" customFormat="1" ht="20.100000000000001" customHeight="1"/>
    <row r="60" spans="1:2" s="256" customFormat="1" ht="20.100000000000001" customHeight="1"/>
    <row r="61" spans="1:2" s="256" customFormat="1" ht="20.100000000000001" customHeight="1"/>
    <row r="62" spans="1:2" s="258" customFormat="1" ht="20.100000000000001" customHeight="1">
      <c r="A62" s="257"/>
      <c r="B62" s="257"/>
    </row>
    <row r="63" spans="1:2" s="256" customFormat="1" ht="20.100000000000001" customHeight="1"/>
    <row r="64" spans="1:2" s="256" customFormat="1" ht="20.100000000000001" customHeight="1"/>
    <row r="65" s="256" customFormat="1" ht="20.100000000000001" customHeight="1"/>
    <row r="66" s="256" customFormat="1" ht="20.100000000000001" customHeight="1"/>
    <row r="67" s="256" customFormat="1" ht="20.100000000000001" customHeight="1"/>
    <row r="68" s="256" customFormat="1" ht="20.100000000000001" customHeight="1"/>
    <row r="69" s="256" customFormat="1" ht="20.100000000000001" customHeight="1"/>
    <row r="70" s="256" customFormat="1" ht="20.100000000000001" customHeight="1"/>
    <row r="71" s="256" customFormat="1" ht="20.100000000000001" customHeight="1"/>
    <row r="72" s="256" customFormat="1" ht="20.100000000000001" customHeight="1"/>
    <row r="73" s="256" customFormat="1" ht="20.100000000000001" customHeight="1"/>
    <row r="74" s="256" customFormat="1" ht="20.100000000000001" customHeight="1"/>
    <row r="75" s="256" customFormat="1" ht="20.100000000000001" customHeight="1"/>
    <row r="76" s="256" customFormat="1" ht="20.100000000000001" customHeight="1"/>
    <row r="77" s="256" customFormat="1" ht="20.100000000000001" customHeight="1"/>
    <row r="78" s="256" customFormat="1" ht="20.100000000000001" customHeight="1"/>
    <row r="79" s="256" customFormat="1" ht="20.100000000000001" customHeight="1"/>
    <row r="80" s="256" customFormat="1" ht="20.100000000000001" customHeight="1"/>
    <row r="81" spans="1:2" s="256" customFormat="1" ht="20.100000000000001" customHeight="1"/>
    <row r="82" spans="1:2" s="256" customFormat="1" ht="20.100000000000001" customHeight="1"/>
    <row r="83" spans="1:2" s="256" customFormat="1" ht="20.100000000000001" customHeight="1"/>
    <row r="84" spans="1:2" s="258" customFormat="1" ht="20.100000000000001" customHeight="1">
      <c r="A84" s="257"/>
      <c r="B84" s="257"/>
    </row>
    <row r="85" spans="1:2" s="256" customFormat="1" ht="20.100000000000001" customHeight="1"/>
    <row r="86" spans="1:2" s="256" customFormat="1" ht="20.100000000000001" customHeight="1"/>
    <row r="87" spans="1:2" s="256" customFormat="1" ht="20.100000000000001" customHeight="1"/>
    <row r="88" spans="1:2" s="256" customFormat="1" ht="20.100000000000001" customHeight="1"/>
    <row r="89" spans="1:2" s="256" customFormat="1" ht="20.100000000000001" customHeight="1"/>
    <row r="90" spans="1:2" s="256" customFormat="1" ht="20.100000000000001" customHeight="1"/>
    <row r="91" spans="1:2" s="256" customFormat="1" ht="20.100000000000001" customHeight="1"/>
    <row r="92" spans="1:2" s="256" customFormat="1" ht="20.100000000000001" customHeight="1"/>
    <row r="93" spans="1:2" s="256" customFormat="1" ht="20.100000000000001" customHeight="1"/>
    <row r="94" spans="1:2" s="256" customFormat="1" ht="20.100000000000001" customHeight="1"/>
    <row r="95" spans="1:2" s="256" customFormat="1" ht="20.100000000000001" customHeight="1"/>
    <row r="96" spans="1:2" s="256" customFormat="1" ht="20.100000000000001" customHeight="1"/>
    <row r="97" spans="1:2" s="256" customFormat="1" ht="20.100000000000001" customHeight="1"/>
    <row r="98" spans="1:2" s="256" customFormat="1" ht="20.100000000000001" customHeight="1"/>
    <row r="99" spans="1:2" s="256" customFormat="1" ht="20.100000000000001" customHeight="1"/>
    <row r="100" spans="1:2" s="256" customFormat="1" ht="20.100000000000001" customHeight="1"/>
    <row r="101" spans="1:2" s="256" customFormat="1" ht="20.100000000000001" customHeight="1"/>
    <row r="102" spans="1:2" s="256" customFormat="1" ht="20.100000000000001" customHeight="1"/>
    <row r="103" spans="1:2" s="256" customFormat="1" ht="20.100000000000001" customHeight="1"/>
    <row r="104" spans="1:2" s="256" customFormat="1" ht="20.100000000000001" customHeight="1"/>
    <row r="105" spans="1:2" s="256" customFormat="1" ht="20.100000000000001" customHeight="1"/>
    <row r="106" spans="1:2" s="258" customFormat="1" ht="20.100000000000001" customHeight="1">
      <c r="A106" s="257"/>
      <c r="B106" s="257"/>
    </row>
    <row r="107" spans="1:2" s="256" customFormat="1" ht="20.100000000000001" customHeight="1"/>
    <row r="108" spans="1:2" s="256" customFormat="1" ht="20.100000000000001" customHeight="1"/>
    <row r="109" spans="1:2" s="256" customFormat="1" ht="20.100000000000001" customHeight="1"/>
    <row r="110" spans="1:2" s="256" customFormat="1" ht="20.100000000000001" customHeight="1"/>
    <row r="111" spans="1:2" s="256" customFormat="1" ht="20.100000000000001" customHeight="1"/>
    <row r="112" spans="1:2" s="256" customFormat="1" ht="20.100000000000001" customHeight="1"/>
    <row r="113" spans="1:2" s="256" customFormat="1" ht="20.100000000000001" customHeight="1"/>
    <row r="114" spans="1:2" s="256" customFormat="1" ht="20.100000000000001" customHeight="1"/>
    <row r="115" spans="1:2" s="256" customFormat="1" ht="20.100000000000001" customHeight="1"/>
    <row r="116" spans="1:2" s="256" customFormat="1" ht="20.100000000000001" customHeight="1"/>
    <row r="117" spans="1:2" s="256" customFormat="1" ht="20.100000000000001" customHeight="1"/>
    <row r="118" spans="1:2" s="256" customFormat="1" ht="20.100000000000001" customHeight="1"/>
    <row r="119" spans="1:2" s="256" customFormat="1" ht="20.100000000000001" customHeight="1"/>
    <row r="120" spans="1:2" s="256" customFormat="1" ht="20.100000000000001" customHeight="1"/>
    <row r="121" spans="1:2" s="256" customFormat="1" ht="20.100000000000001" customHeight="1"/>
    <row r="122" spans="1:2" s="256" customFormat="1" ht="20.100000000000001" customHeight="1"/>
    <row r="123" spans="1:2" s="256" customFormat="1" ht="20.100000000000001" customHeight="1"/>
    <row r="124" spans="1:2" s="256" customFormat="1" ht="20.100000000000001" customHeight="1"/>
    <row r="125" spans="1:2" s="256" customFormat="1" ht="20.100000000000001" customHeight="1"/>
    <row r="126" spans="1:2" s="256" customFormat="1" ht="20.100000000000001" customHeight="1"/>
    <row r="127" spans="1:2" s="256" customFormat="1" ht="20.100000000000001" customHeight="1"/>
    <row r="128" spans="1:2" s="258" customFormat="1" ht="20.100000000000001" customHeight="1">
      <c r="A128" s="257"/>
      <c r="B128" s="257"/>
    </row>
  </sheetData>
  <mergeCells count="14">
    <mergeCell ref="C7:AX8"/>
    <mergeCell ref="C3:K4"/>
    <mergeCell ref="AO26:AZ29"/>
    <mergeCell ref="C32:J33"/>
    <mergeCell ref="C44:AX45"/>
    <mergeCell ref="U26:W29"/>
    <mergeCell ref="N26:T29"/>
    <mergeCell ref="K26:M29"/>
    <mergeCell ref="D26:J29"/>
    <mergeCell ref="A26:C29"/>
    <mergeCell ref="C35:AX36"/>
    <mergeCell ref="AH26:AN29"/>
    <mergeCell ref="AE26:AG29"/>
    <mergeCell ref="X26:AD29"/>
  </mergeCells>
  <phoneticPr fontId="2" type="noConversion"/>
  <printOptions horizontalCentered="1" verticalCentered="1"/>
  <pageMargins left="0.78740157480314965" right="0.39370078740157483" top="0.59055118110236227" bottom="0.59055118110236227" header="0.19685039370078741" footer="0.1968503937007874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O50"/>
  <sheetViews>
    <sheetView view="pageBreakPreview" zoomScale="85" zoomScaleSheetLayoutView="85" workbookViewId="0">
      <selection sqref="A1:AO1"/>
    </sheetView>
  </sheetViews>
  <sheetFormatPr defaultColWidth="2.83203125" defaultRowHeight="13.5"/>
  <cols>
    <col min="1" max="16384" width="2.83203125" style="259"/>
  </cols>
  <sheetData>
    <row r="1" spans="1:41" ht="39.950000000000003" customHeight="1" thickTop="1" thickBot="1">
      <c r="A1" s="583" t="s">
        <v>130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584"/>
      <c r="S1" s="584"/>
      <c r="T1" s="584"/>
      <c r="U1" s="584"/>
      <c r="V1" s="584"/>
      <c r="W1" s="584"/>
      <c r="X1" s="584"/>
      <c r="Y1" s="584"/>
      <c r="Z1" s="584"/>
      <c r="AA1" s="584"/>
      <c r="AB1" s="584"/>
      <c r="AC1" s="584"/>
      <c r="AD1" s="584"/>
      <c r="AE1" s="584"/>
      <c r="AF1" s="584"/>
      <c r="AG1" s="584"/>
      <c r="AH1" s="584"/>
      <c r="AI1" s="584"/>
      <c r="AJ1" s="584"/>
      <c r="AK1" s="584"/>
      <c r="AL1" s="584"/>
      <c r="AM1" s="584"/>
      <c r="AN1" s="584"/>
      <c r="AO1" s="585"/>
    </row>
    <row r="2" spans="1:41" ht="30" customHeight="1">
      <c r="A2" s="444" t="s">
        <v>221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445"/>
      <c r="Q2" s="445"/>
      <c r="R2" s="445"/>
      <c r="S2" s="445"/>
      <c r="T2" s="445"/>
      <c r="U2" s="445"/>
      <c r="V2" s="445"/>
      <c r="W2" s="445"/>
      <c r="X2" s="445"/>
      <c r="Y2" s="445"/>
      <c r="Z2" s="445"/>
      <c r="AA2" s="445"/>
      <c r="AB2" s="445"/>
      <c r="AC2" s="445"/>
      <c r="AD2" s="445"/>
      <c r="AE2" s="445"/>
      <c r="AF2" s="445"/>
      <c r="AG2" s="445"/>
      <c r="AH2" s="445"/>
      <c r="AI2" s="445"/>
      <c r="AJ2" s="445"/>
      <c r="AK2" s="445"/>
      <c r="AL2" s="445"/>
      <c r="AM2" s="445"/>
      <c r="AN2" s="445"/>
      <c r="AO2" s="446"/>
    </row>
    <row r="3" spans="1:41" ht="16.5">
      <c r="A3" s="378"/>
      <c r="B3" s="260"/>
      <c r="C3" s="260"/>
      <c r="D3" s="260"/>
      <c r="E3" s="260"/>
      <c r="F3" s="260"/>
      <c r="G3" s="260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379"/>
    </row>
    <row r="4" spans="1:41" ht="16.5">
      <c r="A4" s="378"/>
      <c r="B4" s="260"/>
      <c r="C4" s="260"/>
      <c r="D4" s="260"/>
      <c r="E4" s="260"/>
      <c r="F4" s="260"/>
      <c r="G4" s="260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1"/>
      <c r="AA4" s="261"/>
      <c r="AB4" s="261"/>
      <c r="AC4" s="261"/>
      <c r="AD4" s="261"/>
      <c r="AE4" s="261"/>
      <c r="AF4" s="261"/>
      <c r="AG4" s="261"/>
      <c r="AH4" s="261"/>
      <c r="AI4" s="261"/>
      <c r="AJ4" s="261"/>
      <c r="AK4" s="261"/>
      <c r="AL4" s="261"/>
      <c r="AM4" s="261"/>
      <c r="AN4" s="261"/>
      <c r="AO4" s="379"/>
    </row>
    <row r="5" spans="1:41" ht="16.5">
      <c r="A5" s="378"/>
      <c r="B5" s="260"/>
      <c r="C5" s="260"/>
      <c r="D5" s="260"/>
      <c r="E5" s="260"/>
      <c r="F5" s="260"/>
      <c r="G5" s="260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1"/>
      <c r="AA5" s="261"/>
      <c r="AB5" s="261"/>
      <c r="AC5" s="261"/>
      <c r="AD5" s="261"/>
      <c r="AE5" s="261"/>
      <c r="AF5" s="261"/>
      <c r="AG5" s="261"/>
      <c r="AH5" s="261"/>
      <c r="AI5" s="261"/>
      <c r="AJ5" s="261"/>
      <c r="AK5" s="261"/>
      <c r="AL5" s="261"/>
      <c r="AM5" s="261"/>
      <c r="AN5" s="261"/>
      <c r="AO5" s="379"/>
    </row>
    <row r="6" spans="1:41" ht="16.5">
      <c r="A6" s="378"/>
      <c r="B6" s="260"/>
      <c r="C6" s="260"/>
      <c r="D6" s="260"/>
      <c r="E6" s="260"/>
      <c r="F6" s="260"/>
      <c r="G6" s="260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1"/>
      <c r="AA6" s="261"/>
      <c r="AB6" s="261"/>
      <c r="AC6" s="261"/>
      <c r="AD6" s="261"/>
      <c r="AE6" s="261"/>
      <c r="AF6" s="261"/>
      <c r="AG6" s="261"/>
      <c r="AH6" s="261"/>
      <c r="AI6" s="261"/>
      <c r="AJ6" s="261"/>
      <c r="AK6" s="261"/>
      <c r="AL6" s="261"/>
      <c r="AM6" s="261"/>
      <c r="AN6" s="261"/>
      <c r="AO6" s="379"/>
    </row>
    <row r="7" spans="1:41" ht="16.5">
      <c r="A7" s="378"/>
      <c r="B7" s="260"/>
      <c r="C7" s="260"/>
      <c r="D7" s="260"/>
      <c r="E7" s="260"/>
      <c r="F7" s="260"/>
      <c r="G7" s="260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261"/>
      <c r="AN7" s="261"/>
      <c r="AO7" s="379"/>
    </row>
    <row r="8" spans="1:41" ht="16.5">
      <c r="A8" s="378"/>
      <c r="B8" s="260"/>
      <c r="C8" s="260"/>
      <c r="D8" s="260"/>
      <c r="E8" s="260"/>
      <c r="F8" s="260"/>
      <c r="G8" s="260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1"/>
      <c r="AH8" s="261"/>
      <c r="AI8" s="261"/>
      <c r="AJ8" s="261"/>
      <c r="AK8" s="261"/>
      <c r="AL8" s="261"/>
      <c r="AM8" s="261"/>
      <c r="AN8" s="261"/>
      <c r="AO8" s="379"/>
    </row>
    <row r="9" spans="1:41" ht="16.5">
      <c r="A9" s="378"/>
      <c r="B9" s="260"/>
      <c r="C9" s="260"/>
      <c r="D9" s="260"/>
      <c r="E9" s="260"/>
      <c r="F9" s="260"/>
      <c r="G9" s="260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61"/>
      <c r="AI9" s="261"/>
      <c r="AJ9" s="261"/>
      <c r="AK9" s="261"/>
      <c r="AL9" s="261"/>
      <c r="AM9" s="261"/>
      <c r="AN9" s="261"/>
      <c r="AO9" s="379"/>
    </row>
    <row r="10" spans="1:41" ht="16.5">
      <c r="A10" s="378"/>
      <c r="B10" s="260"/>
      <c r="C10" s="260"/>
      <c r="D10" s="260"/>
      <c r="E10" s="260"/>
      <c r="F10" s="260"/>
      <c r="G10" s="260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  <c r="AM10" s="261"/>
      <c r="AN10" s="261"/>
      <c r="AO10" s="379"/>
    </row>
    <row r="11" spans="1:41" ht="16.5">
      <c r="A11" s="378"/>
      <c r="B11" s="260"/>
      <c r="C11" s="260"/>
      <c r="D11" s="260"/>
      <c r="E11" s="260"/>
      <c r="F11" s="260"/>
      <c r="G11" s="260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61"/>
      <c r="AF11" s="261"/>
      <c r="AG11" s="261"/>
      <c r="AH11" s="261"/>
      <c r="AI11" s="261"/>
      <c r="AJ11" s="261"/>
      <c r="AK11" s="261"/>
      <c r="AL11" s="261"/>
      <c r="AM11" s="261"/>
      <c r="AN11" s="261"/>
      <c r="AO11" s="379"/>
    </row>
    <row r="12" spans="1:41" ht="16.5">
      <c r="A12" s="378"/>
      <c r="B12" s="260"/>
      <c r="C12" s="260"/>
      <c r="D12" s="260"/>
      <c r="E12" s="260"/>
      <c r="F12" s="260"/>
      <c r="G12" s="260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1"/>
      <c r="AO12" s="379"/>
    </row>
    <row r="13" spans="1:41" ht="16.5">
      <c r="A13" s="378"/>
      <c r="B13" s="260"/>
      <c r="C13" s="260"/>
      <c r="D13" s="260"/>
      <c r="E13" s="260"/>
      <c r="F13" s="260"/>
      <c r="G13" s="260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  <c r="AM13" s="261"/>
      <c r="AN13" s="261"/>
      <c r="AO13" s="379"/>
    </row>
    <row r="14" spans="1:41" ht="12.75" customHeight="1">
      <c r="A14" s="373"/>
      <c r="B14" s="262"/>
      <c r="C14" s="262"/>
      <c r="D14" s="262"/>
      <c r="E14" s="262"/>
      <c r="F14" s="262"/>
      <c r="G14" s="262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  <c r="AO14" s="374"/>
    </row>
    <row r="15" spans="1:41" ht="12.75" customHeight="1">
      <c r="A15" s="373"/>
      <c r="B15" s="262"/>
      <c r="C15" s="262"/>
      <c r="D15" s="262"/>
      <c r="E15" s="262"/>
      <c r="F15" s="262"/>
      <c r="G15" s="262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  <c r="AM15" s="261"/>
      <c r="AN15" s="261"/>
      <c r="AO15" s="374"/>
    </row>
    <row r="16" spans="1:41" ht="12.75" customHeight="1">
      <c r="A16" s="373"/>
      <c r="B16" s="262"/>
      <c r="C16" s="262"/>
      <c r="D16" s="262"/>
      <c r="E16" s="262"/>
      <c r="F16" s="262"/>
      <c r="G16" s="262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  <c r="AM16" s="261"/>
      <c r="AN16" s="261"/>
      <c r="AO16" s="374"/>
    </row>
    <row r="17" spans="1:41" ht="12.75" customHeight="1">
      <c r="A17" s="373"/>
      <c r="B17" s="262"/>
      <c r="C17" s="262"/>
      <c r="D17" s="262"/>
      <c r="E17" s="262"/>
      <c r="F17" s="262"/>
      <c r="G17" s="262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  <c r="AM17" s="261"/>
      <c r="AN17" s="261"/>
      <c r="AO17" s="374"/>
    </row>
    <row r="18" spans="1:41" ht="12.75" customHeight="1">
      <c r="A18" s="373"/>
      <c r="B18" s="262"/>
      <c r="C18" s="262"/>
      <c r="D18" s="262"/>
      <c r="E18" s="262"/>
      <c r="F18" s="262"/>
      <c r="G18" s="262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  <c r="AM18" s="261"/>
      <c r="AN18" s="261"/>
      <c r="AO18" s="374"/>
    </row>
    <row r="19" spans="1:41" ht="12.75" customHeight="1">
      <c r="A19" s="373"/>
      <c r="B19" s="262"/>
      <c r="C19" s="262"/>
      <c r="D19" s="262"/>
      <c r="E19" s="262"/>
      <c r="F19" s="262"/>
      <c r="G19" s="262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374"/>
    </row>
    <row r="20" spans="1:41" ht="12.75" customHeight="1">
      <c r="A20" s="373"/>
      <c r="B20" s="262"/>
      <c r="C20" s="262"/>
      <c r="D20" s="262"/>
      <c r="E20" s="262"/>
      <c r="F20" s="262"/>
      <c r="G20" s="262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374"/>
    </row>
    <row r="21" spans="1:41" ht="12.75" customHeight="1">
      <c r="A21" s="373"/>
      <c r="B21" s="262"/>
      <c r="C21" s="262"/>
      <c r="D21" s="262"/>
      <c r="E21" s="262"/>
      <c r="F21" s="262"/>
      <c r="G21" s="262"/>
      <c r="H21" s="261"/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  <c r="AM21" s="261"/>
      <c r="AN21" s="261"/>
      <c r="AO21" s="374"/>
    </row>
    <row r="22" spans="1:41" ht="12.75" customHeight="1">
      <c r="A22" s="373"/>
      <c r="B22" s="262"/>
      <c r="C22" s="262"/>
      <c r="D22" s="262"/>
      <c r="E22" s="262"/>
      <c r="F22" s="262"/>
      <c r="G22" s="262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  <c r="AM22" s="261"/>
      <c r="AN22" s="261"/>
      <c r="AO22" s="374"/>
    </row>
    <row r="23" spans="1:41" ht="12.75" customHeight="1" thickBot="1">
      <c r="A23" s="380"/>
      <c r="B23" s="264"/>
      <c r="C23" s="264"/>
      <c r="D23" s="264"/>
      <c r="E23" s="264"/>
      <c r="F23" s="264"/>
      <c r="G23" s="264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3"/>
      <c r="AM23" s="263"/>
      <c r="AN23" s="263"/>
      <c r="AO23" s="381"/>
    </row>
    <row r="24" spans="1:41" ht="30" customHeight="1">
      <c r="A24" s="444" t="s">
        <v>228</v>
      </c>
      <c r="B24" s="445"/>
      <c r="C24" s="445"/>
      <c r="D24" s="445"/>
      <c r="E24" s="445"/>
      <c r="F24" s="445"/>
      <c r="G24" s="445"/>
      <c r="H24" s="445"/>
      <c r="I24" s="445"/>
      <c r="J24" s="445"/>
      <c r="K24" s="445"/>
      <c r="L24" s="445"/>
      <c r="M24" s="445"/>
      <c r="N24" s="445"/>
      <c r="O24" s="445"/>
      <c r="P24" s="445"/>
      <c r="Q24" s="445"/>
      <c r="R24" s="445"/>
      <c r="S24" s="445"/>
      <c r="T24" s="445"/>
      <c r="U24" s="445"/>
      <c r="V24" s="445"/>
      <c r="W24" s="445"/>
      <c r="X24" s="445"/>
      <c r="Y24" s="445"/>
      <c r="Z24" s="445"/>
      <c r="AA24" s="445"/>
      <c r="AB24" s="445"/>
      <c r="AC24" s="445"/>
      <c r="AD24" s="445"/>
      <c r="AE24" s="445"/>
      <c r="AF24" s="445"/>
      <c r="AG24" s="445"/>
      <c r="AH24" s="445"/>
      <c r="AI24" s="445"/>
      <c r="AJ24" s="445"/>
      <c r="AK24" s="445"/>
      <c r="AL24" s="445"/>
      <c r="AM24" s="445"/>
      <c r="AN24" s="445"/>
      <c r="AO24" s="446"/>
    </row>
    <row r="25" spans="1:41">
      <c r="A25" s="370"/>
      <c r="B25" s="371"/>
      <c r="C25" s="371"/>
      <c r="D25" s="371"/>
      <c r="E25" s="371"/>
      <c r="F25" s="371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1"/>
      <c r="S25" s="371"/>
      <c r="T25" s="371"/>
      <c r="U25" s="371"/>
      <c r="V25" s="371"/>
      <c r="W25" s="371"/>
      <c r="X25" s="371"/>
      <c r="Y25" s="371"/>
      <c r="Z25" s="371"/>
      <c r="AA25" s="371"/>
      <c r="AB25" s="371"/>
      <c r="AC25" s="371"/>
      <c r="AD25" s="371"/>
      <c r="AE25" s="371"/>
      <c r="AF25" s="371"/>
      <c r="AG25" s="371"/>
      <c r="AH25" s="371"/>
      <c r="AI25" s="371"/>
      <c r="AJ25" s="371"/>
      <c r="AK25" s="371"/>
      <c r="AL25" s="371"/>
      <c r="AM25" s="371"/>
      <c r="AN25" s="371"/>
      <c r="AO25" s="372"/>
    </row>
    <row r="26" spans="1:41">
      <c r="A26" s="373"/>
      <c r="B26" s="262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  <c r="Z26" s="262"/>
      <c r="AA26" s="262"/>
      <c r="AB26" s="262"/>
      <c r="AC26" s="262"/>
      <c r="AD26" s="262"/>
      <c r="AE26" s="262"/>
      <c r="AF26" s="262"/>
      <c r="AG26" s="262"/>
      <c r="AH26" s="262"/>
      <c r="AI26" s="262"/>
      <c r="AJ26" s="262"/>
      <c r="AK26" s="262"/>
      <c r="AL26" s="262"/>
      <c r="AM26" s="262"/>
      <c r="AN26" s="262"/>
      <c r="AO26" s="374"/>
    </row>
    <row r="27" spans="1:41">
      <c r="A27" s="373"/>
      <c r="B27" s="262"/>
      <c r="C27" s="262"/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2"/>
      <c r="O27" s="262"/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62"/>
      <c r="AJ27" s="262"/>
      <c r="AK27" s="262"/>
      <c r="AL27" s="262"/>
      <c r="AM27" s="262"/>
      <c r="AN27" s="262"/>
      <c r="AO27" s="374"/>
    </row>
    <row r="28" spans="1:41">
      <c r="A28" s="373"/>
      <c r="B28" s="262"/>
      <c r="C28" s="262"/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2"/>
      <c r="X28" s="262"/>
      <c r="Y28" s="262"/>
      <c r="Z28" s="262"/>
      <c r="AA28" s="262"/>
      <c r="AB28" s="262"/>
      <c r="AC28" s="262"/>
      <c r="AD28" s="262"/>
      <c r="AE28" s="262"/>
      <c r="AF28" s="262"/>
      <c r="AG28" s="262"/>
      <c r="AH28" s="262"/>
      <c r="AI28" s="262"/>
      <c r="AJ28" s="262"/>
      <c r="AK28" s="262"/>
      <c r="AL28" s="262"/>
      <c r="AM28" s="262"/>
      <c r="AN28" s="262"/>
      <c r="AO28" s="374"/>
    </row>
    <row r="29" spans="1:41">
      <c r="A29" s="373"/>
      <c r="B29" s="262"/>
      <c r="C29" s="262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2"/>
      <c r="AC29" s="262"/>
      <c r="AD29" s="262"/>
      <c r="AE29" s="262"/>
      <c r="AF29" s="262"/>
      <c r="AG29" s="262"/>
      <c r="AH29" s="262"/>
      <c r="AI29" s="262"/>
      <c r="AJ29" s="262"/>
      <c r="AK29" s="262"/>
      <c r="AL29" s="262"/>
      <c r="AM29" s="262"/>
      <c r="AN29" s="262"/>
      <c r="AO29" s="374"/>
    </row>
    <row r="30" spans="1:41">
      <c r="A30" s="373"/>
      <c r="B30" s="262"/>
      <c r="C30" s="262"/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  <c r="AI30" s="262"/>
      <c r="AJ30" s="262"/>
      <c r="AK30" s="262"/>
      <c r="AL30" s="262"/>
      <c r="AM30" s="262"/>
      <c r="AN30" s="262"/>
      <c r="AO30" s="374"/>
    </row>
    <row r="31" spans="1:41">
      <c r="A31" s="373"/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262"/>
      <c r="AI31" s="262"/>
      <c r="AJ31" s="262"/>
      <c r="AK31" s="262"/>
      <c r="AL31" s="262"/>
      <c r="AM31" s="262"/>
      <c r="AN31" s="262"/>
      <c r="AO31" s="374"/>
    </row>
    <row r="32" spans="1:41">
      <c r="A32" s="373"/>
      <c r="B32" s="262"/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2"/>
      <c r="X32" s="262"/>
      <c r="Y32" s="262"/>
      <c r="Z32" s="262"/>
      <c r="AA32" s="262"/>
      <c r="AB32" s="262"/>
      <c r="AC32" s="262"/>
      <c r="AD32" s="262"/>
      <c r="AE32" s="262"/>
      <c r="AF32" s="262"/>
      <c r="AG32" s="262"/>
      <c r="AH32" s="262"/>
      <c r="AI32" s="262"/>
      <c r="AJ32" s="262"/>
      <c r="AK32" s="262"/>
      <c r="AL32" s="262"/>
      <c r="AM32" s="262"/>
      <c r="AN32" s="262"/>
      <c r="AO32" s="374"/>
    </row>
    <row r="33" spans="1:41">
      <c r="A33" s="373"/>
      <c r="B33" s="262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62"/>
      <c r="AN33" s="262"/>
      <c r="AO33" s="374"/>
    </row>
    <row r="34" spans="1:41">
      <c r="A34" s="373"/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62"/>
      <c r="AN34" s="262"/>
      <c r="AO34" s="374"/>
    </row>
    <row r="35" spans="1:41">
      <c r="A35" s="373"/>
      <c r="B35" s="262"/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B35" s="262"/>
      <c r="AC35" s="262"/>
      <c r="AD35" s="262"/>
      <c r="AE35" s="262"/>
      <c r="AF35" s="262"/>
      <c r="AG35" s="262"/>
      <c r="AH35" s="262"/>
      <c r="AI35" s="262"/>
      <c r="AJ35" s="262"/>
      <c r="AK35" s="262"/>
      <c r="AL35" s="262"/>
      <c r="AM35" s="262"/>
      <c r="AN35" s="262"/>
      <c r="AO35" s="374"/>
    </row>
    <row r="36" spans="1:41">
      <c r="A36" s="373"/>
      <c r="B36" s="262"/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62"/>
      <c r="AJ36" s="262"/>
      <c r="AK36" s="262"/>
      <c r="AL36" s="262"/>
      <c r="AM36" s="262"/>
      <c r="AN36" s="262"/>
      <c r="AO36" s="374"/>
    </row>
    <row r="37" spans="1:41">
      <c r="A37" s="373"/>
      <c r="B37" s="262"/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  <c r="AL37" s="262"/>
      <c r="AM37" s="262"/>
      <c r="AN37" s="262"/>
      <c r="AO37" s="374"/>
    </row>
    <row r="38" spans="1:41">
      <c r="A38" s="373"/>
      <c r="B38" s="262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62"/>
      <c r="AN38" s="262"/>
      <c r="AO38" s="374"/>
    </row>
    <row r="39" spans="1:41">
      <c r="A39" s="373"/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  <c r="AN39" s="262"/>
      <c r="AO39" s="374"/>
    </row>
    <row r="40" spans="1:41">
      <c r="A40" s="373"/>
      <c r="B40" s="262"/>
      <c r="C40" s="262"/>
      <c r="D40" s="262"/>
      <c r="E40" s="262"/>
      <c r="F40" s="262"/>
      <c r="G40" s="262"/>
      <c r="H40" s="262"/>
      <c r="I40" s="262"/>
      <c r="J40" s="262"/>
      <c r="K40" s="262"/>
      <c r="L40" s="262"/>
      <c r="M40" s="262"/>
      <c r="N40" s="262"/>
      <c r="O40" s="262"/>
      <c r="P40" s="262"/>
      <c r="Q40" s="262"/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62"/>
      <c r="AN40" s="262"/>
      <c r="AO40" s="374"/>
    </row>
    <row r="41" spans="1:41">
      <c r="A41" s="373"/>
      <c r="B41" s="262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62"/>
      <c r="AJ41" s="262"/>
      <c r="AK41" s="262"/>
      <c r="AL41" s="262"/>
      <c r="AM41" s="262"/>
      <c r="AN41" s="262"/>
      <c r="AO41" s="374"/>
    </row>
    <row r="42" spans="1:41">
      <c r="A42" s="373"/>
      <c r="B42" s="262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62"/>
      <c r="R42" s="262"/>
      <c r="S42" s="262"/>
      <c r="T42" s="262"/>
      <c r="U42" s="262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262"/>
      <c r="AI42" s="262"/>
      <c r="AJ42" s="262"/>
      <c r="AK42" s="262"/>
      <c r="AL42" s="262"/>
      <c r="AM42" s="262"/>
      <c r="AN42" s="262"/>
      <c r="AO42" s="374"/>
    </row>
    <row r="43" spans="1:41">
      <c r="A43" s="373"/>
      <c r="B43" s="262"/>
      <c r="C43" s="262"/>
      <c r="D43" s="262"/>
      <c r="E43" s="262"/>
      <c r="F43" s="262"/>
      <c r="G43" s="262"/>
      <c r="H43" s="262"/>
      <c r="I43" s="262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2"/>
      <c r="X43" s="262"/>
      <c r="Y43" s="262"/>
      <c r="Z43" s="262"/>
      <c r="AA43" s="262"/>
      <c r="AB43" s="262"/>
      <c r="AC43" s="262"/>
      <c r="AD43" s="262"/>
      <c r="AE43" s="262"/>
      <c r="AF43" s="262"/>
      <c r="AG43" s="262"/>
      <c r="AH43" s="262"/>
      <c r="AI43" s="262"/>
      <c r="AJ43" s="262"/>
      <c r="AK43" s="262"/>
      <c r="AL43" s="262"/>
      <c r="AM43" s="262"/>
      <c r="AN43" s="262"/>
      <c r="AO43" s="374"/>
    </row>
    <row r="44" spans="1:41">
      <c r="A44" s="373"/>
      <c r="B44" s="262"/>
      <c r="C44" s="262"/>
      <c r="D44" s="262"/>
      <c r="E44" s="262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2"/>
      <c r="X44" s="262"/>
      <c r="Y44" s="262"/>
      <c r="Z44" s="262"/>
      <c r="AA44" s="262"/>
      <c r="AB44" s="262"/>
      <c r="AC44" s="262"/>
      <c r="AD44" s="262"/>
      <c r="AE44" s="262"/>
      <c r="AF44" s="262"/>
      <c r="AG44" s="262"/>
      <c r="AH44" s="262"/>
      <c r="AI44" s="262"/>
      <c r="AJ44" s="262"/>
      <c r="AK44" s="262"/>
      <c r="AL44" s="262"/>
      <c r="AM44" s="262"/>
      <c r="AN44" s="262"/>
      <c r="AO44" s="374"/>
    </row>
    <row r="45" spans="1:41">
      <c r="A45" s="373"/>
      <c r="B45" s="262"/>
      <c r="C45" s="262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262"/>
      <c r="AA45" s="262"/>
      <c r="AB45" s="262"/>
      <c r="AC45" s="262"/>
      <c r="AD45" s="262"/>
      <c r="AE45" s="262"/>
      <c r="AF45" s="262"/>
      <c r="AG45" s="262"/>
      <c r="AH45" s="262"/>
      <c r="AI45" s="262"/>
      <c r="AJ45" s="262"/>
      <c r="AK45" s="262"/>
      <c r="AL45" s="262"/>
      <c r="AM45" s="262"/>
      <c r="AN45" s="262"/>
      <c r="AO45" s="374"/>
    </row>
    <row r="46" spans="1:41">
      <c r="A46" s="373"/>
      <c r="B46" s="262"/>
      <c r="C46" s="262"/>
      <c r="D46" s="262"/>
      <c r="E46" s="262"/>
      <c r="F46" s="262"/>
      <c r="G46" s="262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262"/>
      <c r="AA46" s="262"/>
      <c r="AB46" s="262"/>
      <c r="AC46" s="262"/>
      <c r="AD46" s="262"/>
      <c r="AE46" s="262"/>
      <c r="AF46" s="262"/>
      <c r="AG46" s="262"/>
      <c r="AH46" s="262"/>
      <c r="AI46" s="262"/>
      <c r="AJ46" s="262"/>
      <c r="AK46" s="262"/>
      <c r="AL46" s="262"/>
      <c r="AM46" s="262"/>
      <c r="AN46" s="262"/>
      <c r="AO46" s="374"/>
    </row>
    <row r="47" spans="1:41">
      <c r="A47" s="373"/>
      <c r="B47" s="262"/>
      <c r="C47" s="262"/>
      <c r="D47" s="262"/>
      <c r="E47" s="262"/>
      <c r="F47" s="262"/>
      <c r="G47" s="262"/>
      <c r="H47" s="262"/>
      <c r="I47" s="262"/>
      <c r="J47" s="262"/>
      <c r="K47" s="262"/>
      <c r="L47" s="262"/>
      <c r="M47" s="262"/>
      <c r="N47" s="262"/>
      <c r="O47" s="262"/>
      <c r="P47" s="262"/>
      <c r="Q47" s="262"/>
      <c r="R47" s="262"/>
      <c r="S47" s="262"/>
      <c r="T47" s="262"/>
      <c r="U47" s="262"/>
      <c r="V47" s="262"/>
      <c r="W47" s="262"/>
      <c r="X47" s="262"/>
      <c r="Y47" s="262"/>
      <c r="Z47" s="262"/>
      <c r="AA47" s="262"/>
      <c r="AB47" s="262"/>
      <c r="AC47" s="262"/>
      <c r="AD47" s="262"/>
      <c r="AE47" s="262"/>
      <c r="AF47" s="262"/>
      <c r="AG47" s="262"/>
      <c r="AH47" s="262"/>
      <c r="AI47" s="262"/>
      <c r="AJ47" s="262"/>
      <c r="AK47" s="262"/>
      <c r="AL47" s="262"/>
      <c r="AM47" s="262"/>
      <c r="AN47" s="262"/>
      <c r="AO47" s="374"/>
    </row>
    <row r="48" spans="1:41">
      <c r="A48" s="373"/>
      <c r="B48" s="262"/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262"/>
      <c r="Z48" s="262"/>
      <c r="AA48" s="262"/>
      <c r="AB48" s="262"/>
      <c r="AC48" s="262"/>
      <c r="AD48" s="262"/>
      <c r="AE48" s="262"/>
      <c r="AF48" s="262"/>
      <c r="AG48" s="262"/>
      <c r="AH48" s="262"/>
      <c r="AI48" s="262"/>
      <c r="AJ48" s="262"/>
      <c r="AK48" s="262"/>
      <c r="AL48" s="262"/>
      <c r="AM48" s="262"/>
      <c r="AN48" s="262"/>
      <c r="AO48" s="374"/>
    </row>
    <row r="49" spans="1:41" ht="14.25" thickBot="1">
      <c r="A49" s="375"/>
      <c r="B49" s="376"/>
      <c r="C49" s="376"/>
      <c r="D49" s="376"/>
      <c r="E49" s="376"/>
      <c r="F49" s="376"/>
      <c r="G49" s="376"/>
      <c r="H49" s="376"/>
      <c r="I49" s="376"/>
      <c r="J49" s="376"/>
      <c r="K49" s="376"/>
      <c r="L49" s="376"/>
      <c r="M49" s="376"/>
      <c r="N49" s="376"/>
      <c r="O49" s="376"/>
      <c r="P49" s="376"/>
      <c r="Q49" s="376"/>
      <c r="R49" s="376"/>
      <c r="S49" s="376"/>
      <c r="T49" s="376"/>
      <c r="U49" s="376"/>
      <c r="V49" s="376"/>
      <c r="W49" s="376"/>
      <c r="X49" s="376"/>
      <c r="Y49" s="376"/>
      <c r="Z49" s="376"/>
      <c r="AA49" s="376"/>
      <c r="AB49" s="376"/>
      <c r="AC49" s="376"/>
      <c r="AD49" s="376"/>
      <c r="AE49" s="376"/>
      <c r="AF49" s="376"/>
      <c r="AG49" s="376"/>
      <c r="AH49" s="376"/>
      <c r="AI49" s="376"/>
      <c r="AJ49" s="376"/>
      <c r="AK49" s="376"/>
      <c r="AL49" s="376"/>
      <c r="AM49" s="376"/>
      <c r="AN49" s="376"/>
      <c r="AO49" s="377"/>
    </row>
    <row r="50" spans="1:41" ht="14.25" thickTop="1"/>
  </sheetData>
  <mergeCells count="3">
    <mergeCell ref="A1:AO1"/>
    <mergeCell ref="A2:AO2"/>
    <mergeCell ref="A24:AO24"/>
  </mergeCells>
  <phoneticPr fontId="2" type="noConversion"/>
  <printOptions horizontalCentered="1" verticalCentered="1"/>
  <pageMargins left="0.39370078740157483" right="0.39370078740157483" top="0.74803149606299213" bottom="0.59055118110236227" header="0.19685039370078741" footer="0.19685039370078741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Q39"/>
  <sheetViews>
    <sheetView view="pageBreakPreview" zoomScale="85" zoomScaleSheetLayoutView="85" workbookViewId="0">
      <selection sqref="A1:AC2"/>
    </sheetView>
  </sheetViews>
  <sheetFormatPr defaultColWidth="3.83203125" defaultRowHeight="20.100000000000001" customHeight="1"/>
  <cols>
    <col min="1" max="4" width="3.83203125" style="265"/>
    <col min="5" max="5" width="3.83203125" style="265" customWidth="1"/>
    <col min="6" max="6" width="3.83203125" style="265"/>
    <col min="7" max="8" width="3.83203125" style="303"/>
    <col min="9" max="9" width="3.83203125" style="265"/>
    <col min="10" max="10" width="3.83203125" style="303"/>
    <col min="11" max="16384" width="3.83203125" style="265"/>
  </cols>
  <sheetData>
    <row r="1" spans="1:43" ht="21.95" customHeight="1">
      <c r="A1" s="447" t="s">
        <v>132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  <c r="P1" s="447"/>
      <c r="Q1" s="447"/>
      <c r="R1" s="447"/>
      <c r="S1" s="447"/>
      <c r="T1" s="447"/>
      <c r="U1" s="447"/>
      <c r="V1" s="447"/>
      <c r="W1" s="447"/>
      <c r="X1" s="447"/>
      <c r="Y1" s="447"/>
      <c r="Z1" s="447"/>
      <c r="AA1" s="447"/>
      <c r="AB1" s="447"/>
      <c r="AC1" s="447"/>
    </row>
    <row r="2" spans="1:43" ht="21.95" customHeight="1">
      <c r="A2" s="447"/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7"/>
      <c r="P2" s="447"/>
      <c r="Q2" s="447"/>
      <c r="R2" s="447"/>
      <c r="S2" s="447"/>
      <c r="T2" s="447"/>
      <c r="U2" s="447"/>
      <c r="V2" s="447"/>
      <c r="W2" s="447"/>
      <c r="X2" s="447"/>
      <c r="Y2" s="447"/>
      <c r="Z2" s="447"/>
      <c r="AA2" s="447"/>
      <c r="AB2" s="447"/>
      <c r="AC2" s="447"/>
    </row>
    <row r="3" spans="1:43" s="267" customFormat="1" ht="21.95" customHeight="1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</row>
    <row r="4" spans="1:43" s="273" customFormat="1" ht="21.95" customHeight="1">
      <c r="A4" s="268"/>
      <c r="B4" s="269" t="s">
        <v>133</v>
      </c>
      <c r="C4" s="453" t="s">
        <v>134</v>
      </c>
      <c r="D4" s="453"/>
      <c r="E4" s="453"/>
      <c r="F4" s="453"/>
      <c r="G4" s="270" t="s">
        <v>143</v>
      </c>
      <c r="H4" s="369" t="s">
        <v>260</v>
      </c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2"/>
      <c r="AE4" s="272"/>
    </row>
    <row r="5" spans="1:43" s="273" customFormat="1" ht="21.95" customHeight="1">
      <c r="A5" s="268"/>
      <c r="B5" s="269"/>
      <c r="C5" s="274"/>
      <c r="D5" s="274"/>
      <c r="E5" s="274"/>
      <c r="F5" s="274"/>
      <c r="G5" s="270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2"/>
      <c r="AE5" s="272"/>
    </row>
    <row r="6" spans="1:43" s="273" customFormat="1" ht="21.95" customHeight="1">
      <c r="A6" s="268"/>
      <c r="B6" s="269" t="s">
        <v>135</v>
      </c>
      <c r="C6" s="453" t="s">
        <v>136</v>
      </c>
      <c r="D6" s="453"/>
      <c r="E6" s="453"/>
      <c r="F6" s="453"/>
      <c r="G6" s="270" t="s">
        <v>143</v>
      </c>
      <c r="H6" s="271" t="s">
        <v>222</v>
      </c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2"/>
      <c r="AE6" s="272"/>
    </row>
    <row r="7" spans="1:43" s="273" customFormat="1" ht="21.95" customHeight="1">
      <c r="A7" s="268"/>
      <c r="B7" s="269"/>
      <c r="C7" s="274"/>
      <c r="D7" s="274"/>
      <c r="E7" s="274"/>
      <c r="F7" s="274"/>
      <c r="G7" s="270"/>
      <c r="H7" s="271" t="s">
        <v>226</v>
      </c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2"/>
      <c r="AE7" s="272"/>
    </row>
    <row r="8" spans="1:43" s="273" customFormat="1" ht="21.95" customHeight="1">
      <c r="A8" s="268"/>
      <c r="B8" s="269" t="s">
        <v>137</v>
      </c>
      <c r="C8" s="453" t="s">
        <v>138</v>
      </c>
      <c r="D8" s="453"/>
      <c r="E8" s="453"/>
      <c r="F8" s="453"/>
      <c r="G8" s="270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</row>
    <row r="9" spans="1:43" s="267" customFormat="1" ht="21.95" customHeight="1">
      <c r="A9" s="275"/>
      <c r="B9" s="276"/>
      <c r="C9" s="275" t="s">
        <v>144</v>
      </c>
      <c r="D9" s="277" t="s">
        <v>227</v>
      </c>
      <c r="E9" s="278"/>
      <c r="F9" s="278"/>
      <c r="G9" s="279"/>
      <c r="H9" s="275"/>
      <c r="I9" s="275"/>
      <c r="J9" s="275"/>
      <c r="K9" s="275"/>
      <c r="L9" s="275"/>
      <c r="M9" s="275"/>
      <c r="N9" s="275"/>
      <c r="O9" s="275"/>
      <c r="P9" s="275"/>
      <c r="Q9" s="275"/>
      <c r="R9" s="275"/>
      <c r="S9" s="275"/>
      <c r="T9" s="275"/>
      <c r="U9" s="275"/>
      <c r="V9" s="275"/>
      <c r="W9" s="275"/>
      <c r="X9" s="275"/>
      <c r="Y9" s="275"/>
      <c r="Z9" s="275"/>
      <c r="AA9" s="275"/>
      <c r="AB9" s="275"/>
      <c r="AC9" s="275"/>
      <c r="AD9" s="275"/>
      <c r="AE9" s="275"/>
      <c r="AF9" s="275"/>
    </row>
    <row r="10" spans="1:43" s="267" customFormat="1" ht="21.95" customHeight="1">
      <c r="A10" s="275"/>
      <c r="B10" s="276"/>
      <c r="C10" s="278"/>
      <c r="D10" s="277" t="s">
        <v>220</v>
      </c>
      <c r="E10" s="278"/>
      <c r="F10" s="278"/>
      <c r="G10" s="279"/>
      <c r="H10" s="275"/>
      <c r="I10" s="275"/>
      <c r="J10" s="275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5"/>
      <c r="AC10" s="275"/>
      <c r="AD10" s="275"/>
      <c r="AE10" s="275"/>
      <c r="AF10" s="275"/>
    </row>
    <row r="11" spans="1:43" s="267" customFormat="1" ht="21.95" customHeight="1">
      <c r="A11" s="275"/>
      <c r="B11" s="275"/>
      <c r="C11" s="275"/>
      <c r="D11" s="275"/>
      <c r="E11" s="275"/>
      <c r="G11" s="275"/>
      <c r="H11" s="275"/>
      <c r="I11" s="275"/>
      <c r="J11" s="275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  <c r="AA11" s="275"/>
      <c r="AB11" s="275"/>
      <c r="AC11" s="275"/>
      <c r="AD11" s="275"/>
    </row>
    <row r="12" spans="1:43" s="273" customFormat="1" ht="21.95" customHeight="1">
      <c r="A12" s="268"/>
      <c r="B12" s="269" t="s">
        <v>139</v>
      </c>
      <c r="C12" s="453" t="s">
        <v>140</v>
      </c>
      <c r="D12" s="453"/>
      <c r="E12" s="453"/>
      <c r="F12" s="453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AN12" s="280"/>
      <c r="AO12" s="280"/>
      <c r="AP12" s="280"/>
      <c r="AQ12" s="280"/>
    </row>
    <row r="13" spans="1:43" s="267" customFormat="1" ht="21.95" customHeight="1">
      <c r="A13" s="275"/>
      <c r="B13" s="275"/>
      <c r="C13" s="275" t="s">
        <v>144</v>
      </c>
      <c r="D13" s="166" t="s">
        <v>232</v>
      </c>
      <c r="E13" s="275"/>
      <c r="F13" s="275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AL13" s="281"/>
      <c r="AM13" s="281"/>
      <c r="AN13" s="281"/>
      <c r="AO13" s="281"/>
    </row>
    <row r="14" spans="1:43" s="267" customFormat="1" ht="21.95" customHeight="1">
      <c r="A14" s="275"/>
      <c r="B14" s="275"/>
      <c r="C14" s="275"/>
      <c r="D14" s="166" t="s">
        <v>231</v>
      </c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AL14" s="281"/>
      <c r="AM14" s="281"/>
      <c r="AN14" s="281"/>
      <c r="AO14" s="281"/>
    </row>
    <row r="15" spans="1:43" s="267" customFormat="1" ht="21.95" customHeight="1">
      <c r="A15" s="275"/>
      <c r="B15" s="275"/>
      <c r="C15" s="275"/>
      <c r="D15" s="166" t="s">
        <v>230</v>
      </c>
      <c r="E15" s="275"/>
      <c r="F15" s="275"/>
      <c r="G15" s="275"/>
      <c r="H15" s="275"/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5"/>
      <c r="T15" s="275"/>
      <c r="U15" s="275"/>
      <c r="AL15" s="281"/>
      <c r="AM15" s="281"/>
      <c r="AN15" s="281"/>
      <c r="AO15" s="281"/>
    </row>
    <row r="16" spans="1:43" s="267" customFormat="1" ht="21.95" customHeight="1">
      <c r="A16" s="275"/>
      <c r="B16" s="275"/>
      <c r="C16" s="275"/>
      <c r="D16" s="275"/>
      <c r="E16" s="275"/>
      <c r="F16" s="275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5"/>
      <c r="T16" s="275"/>
      <c r="U16" s="275"/>
      <c r="AL16" s="281"/>
      <c r="AM16" s="281"/>
      <c r="AN16" s="281"/>
      <c r="AO16" s="281"/>
    </row>
    <row r="17" spans="1:43" s="273" customFormat="1" ht="21.95" customHeight="1">
      <c r="A17" s="268"/>
      <c r="B17" s="269" t="s">
        <v>141</v>
      </c>
      <c r="C17" s="453" t="s">
        <v>142</v>
      </c>
      <c r="D17" s="453"/>
      <c r="E17" s="453"/>
      <c r="F17" s="453"/>
      <c r="G17" s="270"/>
      <c r="H17" s="272"/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2"/>
      <c r="AN17" s="272"/>
      <c r="AO17" s="272"/>
      <c r="AP17" s="280"/>
      <c r="AQ17" s="280"/>
    </row>
    <row r="18" spans="1:43" s="267" customFormat="1" ht="21.95" customHeight="1">
      <c r="A18" s="275"/>
      <c r="B18" s="276"/>
      <c r="C18" s="275" t="s">
        <v>144</v>
      </c>
      <c r="D18" s="277" t="s">
        <v>250</v>
      </c>
      <c r="E18" s="278"/>
      <c r="F18" s="278"/>
      <c r="G18" s="279"/>
      <c r="H18" s="282"/>
      <c r="I18" s="282"/>
      <c r="J18" s="282"/>
      <c r="K18" s="282"/>
      <c r="L18" s="282"/>
      <c r="M18" s="282"/>
      <c r="N18" s="282"/>
      <c r="O18" s="282"/>
      <c r="P18" s="282"/>
      <c r="Q18" s="282"/>
      <c r="R18" s="282"/>
      <c r="S18" s="282"/>
      <c r="T18" s="282"/>
      <c r="U18" s="282"/>
      <c r="V18" s="282"/>
      <c r="W18" s="282"/>
      <c r="X18" s="282"/>
      <c r="Y18" s="282"/>
      <c r="Z18" s="282"/>
      <c r="AA18" s="282"/>
      <c r="AB18" s="282"/>
      <c r="AC18" s="282"/>
      <c r="AD18" s="282"/>
      <c r="AE18" s="282"/>
      <c r="AF18" s="272"/>
      <c r="AG18" s="272"/>
      <c r="AH18" s="272"/>
      <c r="AI18" s="272"/>
      <c r="AJ18" s="272"/>
      <c r="AK18" s="272"/>
      <c r="AL18" s="272"/>
      <c r="AM18" s="272"/>
      <c r="AN18" s="272"/>
      <c r="AO18" s="272"/>
      <c r="AP18" s="281"/>
      <c r="AQ18" s="281"/>
    </row>
    <row r="19" spans="1:43" s="267" customFormat="1" ht="21.95" customHeight="1">
      <c r="A19" s="275"/>
      <c r="B19" s="276"/>
      <c r="C19" s="275"/>
      <c r="D19" s="279" t="s">
        <v>251</v>
      </c>
      <c r="E19" s="277" t="s">
        <v>252</v>
      </c>
      <c r="F19" s="278"/>
      <c r="G19" s="279"/>
      <c r="H19" s="282"/>
      <c r="I19" s="282"/>
      <c r="J19" s="282"/>
      <c r="K19" s="282"/>
      <c r="L19" s="282"/>
      <c r="M19" s="282"/>
      <c r="N19" s="282"/>
      <c r="O19" s="282"/>
      <c r="P19" s="282"/>
      <c r="Q19" s="282"/>
      <c r="R19" s="282"/>
      <c r="S19" s="282"/>
      <c r="T19" s="282"/>
      <c r="U19" s="282"/>
      <c r="V19" s="282"/>
      <c r="W19" s="282"/>
      <c r="X19" s="282"/>
      <c r="Y19" s="282"/>
      <c r="Z19" s="282"/>
      <c r="AA19" s="282"/>
      <c r="AB19" s="282"/>
      <c r="AC19" s="282"/>
      <c r="AD19" s="282"/>
      <c r="AE19" s="28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81"/>
      <c r="AQ19" s="281"/>
    </row>
    <row r="20" spans="1:43" s="267" customFormat="1" ht="21.95" customHeight="1">
      <c r="A20" s="275"/>
      <c r="B20" s="276"/>
      <c r="C20" s="275"/>
      <c r="D20" s="277"/>
      <c r="E20" s="277" t="s">
        <v>253</v>
      </c>
      <c r="F20" s="278"/>
      <c r="G20" s="279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82"/>
      <c r="V20" s="282"/>
      <c r="W20" s="282"/>
      <c r="X20" s="282"/>
      <c r="Y20" s="282"/>
      <c r="Z20" s="282"/>
      <c r="AA20" s="282"/>
      <c r="AB20" s="282"/>
      <c r="AC20" s="282"/>
      <c r="AD20" s="282"/>
      <c r="AE20" s="28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81"/>
      <c r="AQ20" s="281"/>
    </row>
    <row r="21" spans="1:43" s="267" customFormat="1" ht="21.95" customHeight="1">
      <c r="A21" s="275"/>
      <c r="B21" s="276"/>
      <c r="C21" s="275"/>
      <c r="D21" s="277"/>
      <c r="E21" s="277" t="s">
        <v>254</v>
      </c>
      <c r="F21" s="278"/>
      <c r="G21" s="279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2"/>
      <c r="Z21" s="282"/>
      <c r="AA21" s="282"/>
      <c r="AB21" s="282"/>
      <c r="AC21" s="282"/>
      <c r="AD21" s="282"/>
      <c r="AE21" s="282"/>
      <c r="AF21" s="272"/>
      <c r="AG21" s="272"/>
      <c r="AH21" s="272"/>
      <c r="AI21" s="272"/>
      <c r="AJ21" s="272"/>
      <c r="AK21" s="272"/>
      <c r="AL21" s="272"/>
      <c r="AM21" s="272"/>
      <c r="AN21" s="272"/>
      <c r="AO21" s="272"/>
      <c r="AP21" s="281"/>
      <c r="AQ21" s="281"/>
    </row>
    <row r="22" spans="1:43" s="267" customFormat="1" ht="21.95" customHeight="1">
      <c r="A22" s="275"/>
      <c r="B22" s="276"/>
      <c r="C22" s="278"/>
      <c r="D22" s="278"/>
      <c r="E22" s="278"/>
      <c r="F22" s="278"/>
      <c r="G22" s="279"/>
      <c r="H22" s="282"/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2"/>
      <c r="AA22" s="282"/>
      <c r="AB22" s="282"/>
      <c r="AC22" s="282"/>
      <c r="AD22" s="282"/>
      <c r="AE22" s="282"/>
      <c r="AF22" s="272"/>
      <c r="AG22" s="272"/>
      <c r="AH22" s="272"/>
      <c r="AI22" s="272"/>
      <c r="AJ22" s="272"/>
      <c r="AK22" s="272"/>
      <c r="AL22" s="272"/>
      <c r="AM22" s="272"/>
      <c r="AN22" s="272"/>
      <c r="AO22" s="272"/>
      <c r="AP22" s="281"/>
      <c r="AQ22" s="281"/>
    </row>
    <row r="23" spans="1:43" s="273" customFormat="1" ht="21.95" customHeight="1" thickBot="1">
      <c r="A23" s="268"/>
      <c r="B23" s="269" t="s">
        <v>147</v>
      </c>
      <c r="C23" s="452" t="s">
        <v>148</v>
      </c>
      <c r="D23" s="452"/>
      <c r="E23" s="452"/>
      <c r="F23" s="45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Q23" s="272"/>
      <c r="R23" s="272"/>
      <c r="S23" s="272"/>
      <c r="T23" s="272"/>
      <c r="U23" s="272"/>
      <c r="V23" s="272"/>
      <c r="W23" s="272"/>
      <c r="X23" s="272"/>
      <c r="Y23" s="272"/>
      <c r="Z23" s="272"/>
      <c r="AA23" s="272"/>
      <c r="AB23" s="272"/>
      <c r="AC23" s="272"/>
      <c r="AD23" s="272"/>
      <c r="AE23" s="272"/>
      <c r="AF23" s="272"/>
      <c r="AG23" s="272"/>
      <c r="AH23" s="272"/>
      <c r="AI23" s="272"/>
      <c r="AJ23" s="272"/>
      <c r="AK23" s="272"/>
      <c r="AL23" s="272"/>
      <c r="AM23" s="272"/>
      <c r="AN23" s="280"/>
      <c r="AO23" s="280"/>
    </row>
    <row r="24" spans="1:43" s="267" customFormat="1" ht="21.95" customHeight="1">
      <c r="A24" s="272"/>
      <c r="B24" s="468" t="s">
        <v>131</v>
      </c>
      <c r="C24" s="469"/>
      <c r="D24" s="469"/>
      <c r="E24" s="469"/>
      <c r="F24" s="469"/>
      <c r="G24" s="449" t="s">
        <v>124</v>
      </c>
      <c r="H24" s="449"/>
      <c r="I24" s="449"/>
      <c r="J24" s="449"/>
      <c r="K24" s="449"/>
      <c r="L24" s="449"/>
      <c r="M24" s="449"/>
      <c r="N24" s="449"/>
      <c r="O24" s="449"/>
      <c r="P24" s="449"/>
      <c r="Q24" s="449"/>
      <c r="R24" s="449"/>
      <c r="S24" s="449"/>
      <c r="T24" s="449"/>
      <c r="U24" s="449"/>
      <c r="V24" s="449"/>
      <c r="W24" s="449"/>
      <c r="X24" s="449"/>
      <c r="Y24" s="449"/>
      <c r="Z24" s="449"/>
      <c r="AA24" s="449" t="s">
        <v>22</v>
      </c>
      <c r="AB24" s="449"/>
      <c r="AC24" s="450"/>
      <c r="AD24" s="272"/>
      <c r="AE24" s="272"/>
      <c r="AF24" s="272"/>
      <c r="AG24" s="272"/>
      <c r="AH24" s="272"/>
      <c r="AI24" s="272"/>
      <c r="AJ24" s="272"/>
      <c r="AK24" s="272"/>
      <c r="AL24" s="272"/>
      <c r="AM24" s="272"/>
      <c r="AN24" s="281"/>
      <c r="AO24" s="281"/>
    </row>
    <row r="25" spans="1:43" s="267" customFormat="1" ht="21.95" customHeight="1">
      <c r="A25" s="272"/>
      <c r="B25" s="470"/>
      <c r="C25" s="471"/>
      <c r="D25" s="471"/>
      <c r="E25" s="471"/>
      <c r="F25" s="471"/>
      <c r="G25" s="448" t="s">
        <v>246</v>
      </c>
      <c r="H25" s="448"/>
      <c r="I25" s="448"/>
      <c r="J25" s="448"/>
      <c r="K25" s="448" t="s">
        <v>218</v>
      </c>
      <c r="L25" s="448"/>
      <c r="M25" s="448"/>
      <c r="N25" s="448"/>
      <c r="O25" s="448" t="s">
        <v>247</v>
      </c>
      <c r="P25" s="448"/>
      <c r="Q25" s="448"/>
      <c r="R25" s="448"/>
      <c r="S25" s="448" t="s">
        <v>248</v>
      </c>
      <c r="T25" s="448"/>
      <c r="U25" s="448"/>
      <c r="V25" s="448"/>
      <c r="W25" s="448" t="s">
        <v>249</v>
      </c>
      <c r="X25" s="448"/>
      <c r="Y25" s="448"/>
      <c r="Z25" s="448"/>
      <c r="AA25" s="448"/>
      <c r="AB25" s="448"/>
      <c r="AC25" s="451"/>
      <c r="AD25" s="272"/>
      <c r="AE25" s="272"/>
      <c r="AF25" s="272"/>
      <c r="AG25" s="272"/>
      <c r="AH25" s="272"/>
      <c r="AI25" s="272"/>
      <c r="AJ25" s="272"/>
      <c r="AK25" s="272"/>
      <c r="AL25" s="272"/>
      <c r="AM25" s="272"/>
    </row>
    <row r="26" spans="1:43" s="267" customFormat="1" ht="21.95" customHeight="1" thickBot="1">
      <c r="A26" s="272"/>
      <c r="B26" s="454" t="s">
        <v>245</v>
      </c>
      <c r="C26" s="455"/>
      <c r="D26" s="455"/>
      <c r="E26" s="455"/>
      <c r="F26" s="455"/>
      <c r="G26" s="283"/>
      <c r="H26" s="284"/>
      <c r="I26" s="284"/>
      <c r="J26" s="285"/>
      <c r="K26" s="286"/>
      <c r="L26" s="287"/>
      <c r="M26" s="287"/>
      <c r="N26" s="288"/>
      <c r="O26" s="286"/>
      <c r="P26" s="287"/>
      <c r="Q26" s="287"/>
      <c r="R26" s="288"/>
      <c r="S26" s="286"/>
      <c r="T26" s="287"/>
      <c r="U26" s="287"/>
      <c r="V26" s="288"/>
      <c r="W26" s="286"/>
      <c r="X26" s="287"/>
      <c r="Y26" s="287"/>
      <c r="Z26" s="288"/>
      <c r="AA26" s="455"/>
      <c r="AB26" s="455"/>
      <c r="AC26" s="463"/>
      <c r="AD26" s="272"/>
      <c r="AE26" s="272"/>
      <c r="AF26" s="272"/>
      <c r="AG26" s="272"/>
      <c r="AH26" s="272"/>
      <c r="AI26" s="272"/>
      <c r="AJ26" s="272"/>
      <c r="AK26" s="272"/>
      <c r="AL26" s="272"/>
      <c r="AM26" s="272"/>
    </row>
    <row r="27" spans="1:43" s="267" customFormat="1" ht="21.95" customHeight="1" thickTop="1">
      <c r="A27" s="272"/>
      <c r="B27" s="454"/>
      <c r="C27" s="455"/>
      <c r="D27" s="455"/>
      <c r="E27" s="455"/>
      <c r="F27" s="455"/>
      <c r="G27" s="289"/>
      <c r="H27" s="290"/>
      <c r="I27" s="290"/>
      <c r="J27" s="291"/>
      <c r="K27" s="289"/>
      <c r="L27" s="290"/>
      <c r="M27" s="290"/>
      <c r="N27" s="291"/>
      <c r="O27" s="289"/>
      <c r="P27" s="290"/>
      <c r="Q27" s="290"/>
      <c r="R27" s="291"/>
      <c r="S27" s="289"/>
      <c r="T27" s="290"/>
      <c r="U27" s="290"/>
      <c r="V27" s="291"/>
      <c r="W27" s="292"/>
      <c r="X27" s="293"/>
      <c r="Y27" s="293"/>
      <c r="Z27" s="294"/>
      <c r="AA27" s="455"/>
      <c r="AB27" s="455"/>
      <c r="AC27" s="463"/>
      <c r="AD27" s="272"/>
      <c r="AE27" s="272"/>
      <c r="AF27" s="272"/>
      <c r="AG27" s="272"/>
      <c r="AH27" s="272"/>
      <c r="AI27" s="272"/>
      <c r="AJ27" s="272"/>
      <c r="AK27" s="272"/>
      <c r="AL27" s="272"/>
      <c r="AM27" s="272"/>
    </row>
    <row r="28" spans="1:43" s="267" customFormat="1" ht="21.95" customHeight="1" thickBot="1">
      <c r="A28" s="272"/>
      <c r="B28" s="454" t="s">
        <v>145</v>
      </c>
      <c r="C28" s="455"/>
      <c r="D28" s="455"/>
      <c r="E28" s="455"/>
      <c r="F28" s="455"/>
      <c r="G28" s="286"/>
      <c r="H28" s="287"/>
      <c r="I28" s="287"/>
      <c r="J28" s="288"/>
      <c r="K28" s="283"/>
      <c r="L28" s="284"/>
      <c r="M28" s="284"/>
      <c r="N28" s="285"/>
      <c r="O28" s="283"/>
      <c r="P28" s="284"/>
      <c r="Q28" s="284"/>
      <c r="R28" s="285"/>
      <c r="S28" s="283"/>
      <c r="T28" s="284"/>
      <c r="U28" s="284"/>
      <c r="V28" s="284"/>
      <c r="W28" s="286"/>
      <c r="X28" s="287"/>
      <c r="Y28" s="287"/>
      <c r="Z28" s="288"/>
      <c r="AA28" s="462"/>
      <c r="AB28" s="455"/>
      <c r="AC28" s="463"/>
      <c r="AD28" s="272"/>
      <c r="AE28" s="272"/>
      <c r="AF28" s="272"/>
      <c r="AG28" s="272"/>
      <c r="AH28" s="272"/>
      <c r="AI28" s="272"/>
      <c r="AJ28" s="272"/>
      <c r="AK28" s="272"/>
      <c r="AL28" s="272"/>
      <c r="AM28" s="272"/>
    </row>
    <row r="29" spans="1:43" s="267" customFormat="1" ht="21.95" customHeight="1" thickTop="1">
      <c r="A29" s="272"/>
      <c r="B29" s="454"/>
      <c r="C29" s="455"/>
      <c r="D29" s="455"/>
      <c r="E29" s="455"/>
      <c r="F29" s="455"/>
      <c r="G29" s="289"/>
      <c r="H29" s="290"/>
      <c r="I29" s="290"/>
      <c r="J29" s="291"/>
      <c r="K29" s="289"/>
      <c r="L29" s="290"/>
      <c r="M29" s="290"/>
      <c r="N29" s="291"/>
      <c r="O29" s="289"/>
      <c r="P29" s="290"/>
      <c r="Q29" s="290"/>
      <c r="R29" s="291"/>
      <c r="S29" s="289"/>
      <c r="T29" s="290"/>
      <c r="U29" s="290"/>
      <c r="V29" s="291"/>
      <c r="W29" s="292"/>
      <c r="X29" s="293"/>
      <c r="Y29" s="293"/>
      <c r="Z29" s="294"/>
      <c r="AA29" s="455"/>
      <c r="AB29" s="455"/>
      <c r="AC29" s="463"/>
      <c r="AD29" s="272"/>
      <c r="AE29" s="272"/>
      <c r="AF29" s="272"/>
      <c r="AG29" s="272"/>
      <c r="AH29" s="272"/>
      <c r="AI29" s="272"/>
      <c r="AJ29" s="272"/>
      <c r="AK29" s="272"/>
      <c r="AL29" s="272"/>
      <c r="AM29" s="272"/>
    </row>
    <row r="30" spans="1:43" s="267" customFormat="1" ht="21.95" customHeight="1" thickBot="1">
      <c r="A30" s="272"/>
      <c r="B30" s="472" t="s">
        <v>146</v>
      </c>
      <c r="C30" s="473"/>
      <c r="D30" s="473"/>
      <c r="E30" s="473"/>
      <c r="F30" s="474"/>
      <c r="G30" s="286"/>
      <c r="H30" s="287"/>
      <c r="I30" s="287"/>
      <c r="J30" s="288"/>
      <c r="K30" s="283"/>
      <c r="L30" s="284"/>
      <c r="M30" s="284"/>
      <c r="N30" s="285"/>
      <c r="O30" s="283"/>
      <c r="P30" s="284"/>
      <c r="Q30" s="284"/>
      <c r="R30" s="285"/>
      <c r="S30" s="283"/>
      <c r="T30" s="284"/>
      <c r="U30" s="284"/>
      <c r="V30" s="284"/>
      <c r="W30" s="286"/>
      <c r="X30" s="287"/>
      <c r="Y30" s="287"/>
      <c r="Z30" s="288"/>
      <c r="AA30" s="473"/>
      <c r="AB30" s="473"/>
      <c r="AC30" s="478"/>
      <c r="AD30" s="272"/>
      <c r="AE30" s="272"/>
      <c r="AF30" s="272"/>
      <c r="AG30" s="272"/>
      <c r="AH30" s="272"/>
      <c r="AI30" s="272"/>
      <c r="AJ30" s="272"/>
      <c r="AK30" s="272"/>
      <c r="AL30" s="272"/>
      <c r="AM30" s="272"/>
    </row>
    <row r="31" spans="1:43" s="267" customFormat="1" ht="21.95" customHeight="1" thickTop="1">
      <c r="A31" s="272"/>
      <c r="B31" s="475"/>
      <c r="C31" s="476"/>
      <c r="D31" s="476"/>
      <c r="E31" s="476"/>
      <c r="F31" s="477"/>
      <c r="G31" s="289"/>
      <c r="H31" s="290"/>
      <c r="I31" s="290"/>
      <c r="J31" s="291"/>
      <c r="K31" s="289"/>
      <c r="L31" s="290"/>
      <c r="M31" s="290"/>
      <c r="N31" s="291"/>
      <c r="O31" s="289"/>
      <c r="P31" s="290"/>
      <c r="Q31" s="290"/>
      <c r="R31" s="291"/>
      <c r="S31" s="289"/>
      <c r="T31" s="290"/>
      <c r="U31" s="290"/>
      <c r="V31" s="291"/>
      <c r="W31" s="289"/>
      <c r="X31" s="290"/>
      <c r="Y31" s="290"/>
      <c r="Z31" s="291"/>
      <c r="AA31" s="479"/>
      <c r="AB31" s="476"/>
      <c r="AC31" s="480"/>
      <c r="AD31" s="272"/>
      <c r="AE31" s="272"/>
      <c r="AF31" s="272"/>
      <c r="AG31" s="272"/>
      <c r="AH31" s="272"/>
      <c r="AI31" s="272"/>
      <c r="AJ31" s="272"/>
      <c r="AK31" s="272"/>
      <c r="AL31" s="272"/>
      <c r="AM31" s="272"/>
    </row>
    <row r="32" spans="1:43" s="267" customFormat="1" ht="21.95" customHeight="1" thickBot="1">
      <c r="A32" s="272"/>
      <c r="B32" s="456" t="s">
        <v>149</v>
      </c>
      <c r="C32" s="457"/>
      <c r="D32" s="457"/>
      <c r="E32" s="457"/>
      <c r="F32" s="458"/>
      <c r="G32" s="292"/>
      <c r="H32" s="293"/>
      <c r="I32" s="293"/>
      <c r="J32" s="294"/>
      <c r="K32" s="292"/>
      <c r="L32" s="293"/>
      <c r="M32" s="293"/>
      <c r="N32" s="294"/>
      <c r="O32" s="292"/>
      <c r="P32" s="293"/>
      <c r="Q32" s="293"/>
      <c r="R32" s="294"/>
      <c r="S32" s="292"/>
      <c r="T32" s="293"/>
      <c r="U32" s="293"/>
      <c r="V32" s="294"/>
      <c r="W32" s="295"/>
      <c r="X32" s="296"/>
      <c r="Y32" s="296"/>
      <c r="Z32" s="297"/>
      <c r="AA32" s="464"/>
      <c r="AB32" s="457"/>
      <c r="AC32" s="465"/>
      <c r="AD32" s="272"/>
      <c r="AE32" s="272"/>
      <c r="AF32" s="272"/>
      <c r="AG32" s="272"/>
      <c r="AH32" s="272"/>
      <c r="AI32" s="272"/>
      <c r="AJ32" s="272"/>
      <c r="AK32" s="272"/>
      <c r="AL32" s="272"/>
      <c r="AM32" s="272"/>
    </row>
    <row r="33" spans="1:39" s="267" customFormat="1" ht="21.95" customHeight="1" thickTop="1" thickBot="1">
      <c r="A33" s="272"/>
      <c r="B33" s="459"/>
      <c r="C33" s="460"/>
      <c r="D33" s="460"/>
      <c r="E33" s="460"/>
      <c r="F33" s="461"/>
      <c r="G33" s="298"/>
      <c r="H33" s="299"/>
      <c r="I33" s="299"/>
      <c r="J33" s="300"/>
      <c r="K33" s="298"/>
      <c r="L33" s="299"/>
      <c r="M33" s="299"/>
      <c r="N33" s="300"/>
      <c r="O33" s="298"/>
      <c r="P33" s="299"/>
      <c r="Q33" s="299"/>
      <c r="R33" s="300"/>
      <c r="S33" s="298"/>
      <c r="T33" s="299"/>
      <c r="U33" s="299"/>
      <c r="V33" s="300"/>
      <c r="W33" s="298"/>
      <c r="X33" s="299"/>
      <c r="Y33" s="299"/>
      <c r="Z33" s="300"/>
      <c r="AA33" s="466"/>
      <c r="AB33" s="460"/>
      <c r="AC33" s="467"/>
      <c r="AD33" s="272"/>
      <c r="AE33" s="272"/>
      <c r="AF33" s="272"/>
      <c r="AG33" s="272"/>
      <c r="AH33" s="272"/>
      <c r="AI33" s="272"/>
      <c r="AJ33" s="272"/>
      <c r="AK33" s="272"/>
      <c r="AL33" s="272"/>
      <c r="AM33" s="272"/>
    </row>
    <row r="34" spans="1:39" s="267" customFormat="1" ht="20.100000000000001" customHeight="1">
      <c r="A34" s="272"/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293"/>
      <c r="AD34" s="272"/>
      <c r="AE34" s="272"/>
      <c r="AF34" s="272"/>
      <c r="AG34" s="272"/>
      <c r="AH34" s="272"/>
      <c r="AI34" s="272"/>
      <c r="AJ34" s="272"/>
      <c r="AK34" s="272"/>
      <c r="AL34" s="272"/>
      <c r="AM34" s="272"/>
    </row>
    <row r="35" spans="1:39" s="267" customFormat="1" ht="20.100000000000001" customHeight="1">
      <c r="A35" s="272"/>
      <c r="B35" s="282"/>
      <c r="C35" s="282"/>
      <c r="D35" s="282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2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</row>
    <row r="36" spans="1:39" s="267" customFormat="1" ht="20.100000000000001" customHeight="1">
      <c r="A36" s="272"/>
      <c r="B36" s="282"/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72"/>
      <c r="AE36" s="272"/>
      <c r="AF36" s="272"/>
      <c r="AG36" s="272"/>
      <c r="AH36" s="272"/>
      <c r="AI36" s="272"/>
      <c r="AJ36" s="272"/>
      <c r="AK36" s="272"/>
      <c r="AL36" s="272"/>
      <c r="AM36" s="272"/>
    </row>
    <row r="37" spans="1:39" s="267" customFormat="1" ht="20.100000000000001" customHeight="1">
      <c r="A37" s="272"/>
      <c r="B37" s="282"/>
      <c r="C37" s="282"/>
      <c r="D37" s="282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72"/>
      <c r="AE37" s="272"/>
      <c r="AF37" s="272"/>
      <c r="AG37" s="272"/>
      <c r="AH37" s="272"/>
      <c r="AI37" s="272"/>
      <c r="AJ37" s="272"/>
      <c r="AK37" s="272"/>
      <c r="AL37" s="272"/>
      <c r="AM37" s="272"/>
    </row>
    <row r="38" spans="1:39" s="267" customFormat="1" ht="20.100000000000001" customHeight="1">
      <c r="A38" s="272"/>
      <c r="B38" s="282"/>
      <c r="C38" s="282"/>
      <c r="D38" s="282"/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2"/>
      <c r="Q38" s="282"/>
      <c r="R38" s="282"/>
      <c r="S38" s="282"/>
      <c r="T38" s="282"/>
      <c r="U38" s="282"/>
      <c r="V38" s="282"/>
      <c r="W38" s="282"/>
      <c r="X38" s="282"/>
      <c r="Y38" s="282"/>
      <c r="Z38" s="282"/>
      <c r="AA38" s="282"/>
      <c r="AB38" s="282"/>
      <c r="AC38" s="282"/>
      <c r="AD38" s="272"/>
      <c r="AE38" s="272"/>
      <c r="AF38" s="272"/>
      <c r="AG38" s="272"/>
      <c r="AH38" s="272"/>
      <c r="AI38" s="272"/>
      <c r="AJ38" s="272"/>
      <c r="AK38" s="272"/>
      <c r="AL38" s="272"/>
      <c r="AM38" s="272"/>
    </row>
    <row r="39" spans="1:39" ht="20.100000000000001" customHeight="1">
      <c r="A39" s="301"/>
      <c r="B39" s="301"/>
      <c r="C39" s="301"/>
      <c r="D39" s="301"/>
      <c r="E39" s="301"/>
      <c r="F39" s="301"/>
      <c r="G39" s="302"/>
      <c r="H39" s="302"/>
      <c r="I39" s="301"/>
      <c r="J39" s="302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</row>
  </sheetData>
  <mergeCells count="23">
    <mergeCell ref="B28:F29"/>
    <mergeCell ref="B32:F33"/>
    <mergeCell ref="AA28:AC29"/>
    <mergeCell ref="AA32:AC33"/>
    <mergeCell ref="B24:F25"/>
    <mergeCell ref="B26:F27"/>
    <mergeCell ref="AA26:AC27"/>
    <mergeCell ref="B30:F31"/>
    <mergeCell ref="AA30:AC31"/>
    <mergeCell ref="A1:AC2"/>
    <mergeCell ref="W25:Z25"/>
    <mergeCell ref="G24:Z24"/>
    <mergeCell ref="AA24:AC25"/>
    <mergeCell ref="G25:J25"/>
    <mergeCell ref="K25:N25"/>
    <mergeCell ref="O25:R25"/>
    <mergeCell ref="S25:V25"/>
    <mergeCell ref="C23:F23"/>
    <mergeCell ref="C6:F6"/>
    <mergeCell ref="C4:F4"/>
    <mergeCell ref="C17:F17"/>
    <mergeCell ref="C12:F12"/>
    <mergeCell ref="C8:F8"/>
  </mergeCells>
  <phoneticPr fontId="2" type="noConversion"/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4"/>
  <sheetViews>
    <sheetView view="pageBreakPreview" zoomScaleSheetLayoutView="100" workbookViewId="0">
      <selection sqref="A1:I2"/>
    </sheetView>
  </sheetViews>
  <sheetFormatPr defaultRowHeight="13.5"/>
  <cols>
    <col min="1" max="2" width="5.83203125" style="334" customWidth="1"/>
    <col min="3" max="3" width="2.83203125" style="334" customWidth="1"/>
    <col min="4" max="4" width="20.1640625" style="334" customWidth="1"/>
    <col min="5" max="5" width="10.83203125" style="334" customWidth="1"/>
    <col min="6" max="6" width="6.33203125" style="334" customWidth="1"/>
    <col min="7" max="7" width="15.83203125" style="334" customWidth="1"/>
    <col min="8" max="8" width="9.33203125" style="334" customWidth="1"/>
    <col min="9" max="9" width="33.83203125" style="334" customWidth="1"/>
    <col min="10" max="16384" width="9.33203125" style="334"/>
  </cols>
  <sheetData>
    <row r="1" spans="1:9" s="259" customFormat="1" ht="24.95" customHeight="1">
      <c r="A1" s="482" t="s">
        <v>162</v>
      </c>
      <c r="B1" s="482"/>
      <c r="C1" s="482"/>
      <c r="D1" s="482"/>
      <c r="E1" s="482"/>
      <c r="F1" s="482"/>
      <c r="G1" s="482"/>
      <c r="H1" s="482"/>
      <c r="I1" s="482"/>
    </row>
    <row r="2" spans="1:9" s="259" customFormat="1" ht="9.9499999999999993" customHeight="1" thickBot="1">
      <c r="A2" s="483"/>
      <c r="B2" s="483"/>
      <c r="C2" s="483"/>
      <c r="D2" s="483"/>
      <c r="E2" s="483"/>
      <c r="F2" s="483"/>
      <c r="G2" s="483"/>
      <c r="H2" s="483"/>
      <c r="I2" s="483"/>
    </row>
    <row r="3" spans="1:9" s="259" customFormat="1" ht="33.6" customHeight="1">
      <c r="A3" s="489" t="s">
        <v>154</v>
      </c>
      <c r="B3" s="490"/>
      <c r="C3" s="490"/>
      <c r="D3" s="490"/>
      <c r="E3" s="490"/>
      <c r="F3" s="304" t="s">
        <v>50</v>
      </c>
      <c r="G3" s="304" t="s">
        <v>155</v>
      </c>
      <c r="H3" s="305" t="s">
        <v>51</v>
      </c>
      <c r="I3" s="306" t="s">
        <v>156</v>
      </c>
    </row>
    <row r="4" spans="1:9" s="259" customFormat="1" ht="21.75" customHeight="1">
      <c r="A4" s="484" t="s">
        <v>153</v>
      </c>
      <c r="B4" s="487" t="s">
        <v>150</v>
      </c>
      <c r="C4" s="307"/>
      <c r="D4" s="308" t="s">
        <v>180</v>
      </c>
      <c r="E4" s="309"/>
      <c r="F4" s="310" t="s">
        <v>52</v>
      </c>
      <c r="G4" s="311"/>
      <c r="H4" s="312" t="s">
        <v>32</v>
      </c>
      <c r="I4" s="313" t="s">
        <v>32</v>
      </c>
    </row>
    <row r="5" spans="1:9" s="259" customFormat="1" ht="21.75" customHeight="1">
      <c r="A5" s="485"/>
      <c r="B5" s="488"/>
      <c r="C5" s="314"/>
      <c r="D5" s="315" t="s">
        <v>181</v>
      </c>
      <c r="E5" s="316"/>
      <c r="F5" s="317" t="s">
        <v>53</v>
      </c>
      <c r="G5" s="318"/>
      <c r="H5" s="319" t="s">
        <v>32</v>
      </c>
      <c r="I5" s="320" t="s">
        <v>32</v>
      </c>
    </row>
    <row r="6" spans="1:9" s="259" customFormat="1" ht="21.75" customHeight="1">
      <c r="A6" s="485"/>
      <c r="B6" s="488"/>
      <c r="C6" s="314"/>
      <c r="D6" s="315" t="s">
        <v>54</v>
      </c>
      <c r="E6" s="316"/>
      <c r="F6" s="317" t="s">
        <v>55</v>
      </c>
      <c r="G6" s="321"/>
      <c r="H6" s="319" t="s">
        <v>32</v>
      </c>
      <c r="I6" s="320" t="s">
        <v>32</v>
      </c>
    </row>
    <row r="7" spans="1:9" s="259" customFormat="1" ht="21.75" customHeight="1">
      <c r="A7" s="485"/>
      <c r="B7" s="488"/>
      <c r="C7" s="322"/>
      <c r="D7" s="323" t="s">
        <v>182</v>
      </c>
      <c r="E7" s="324"/>
      <c r="F7" s="325" t="s">
        <v>56</v>
      </c>
      <c r="G7" s="326"/>
      <c r="H7" s="327" t="s">
        <v>32</v>
      </c>
      <c r="I7" s="415">
        <v>-1</v>
      </c>
    </row>
    <row r="8" spans="1:9" s="259" customFormat="1" ht="21.75" customHeight="1">
      <c r="A8" s="485"/>
      <c r="B8" s="487" t="s">
        <v>151</v>
      </c>
      <c r="C8" s="329"/>
      <c r="D8" s="315" t="s">
        <v>183</v>
      </c>
      <c r="E8" s="316"/>
      <c r="F8" s="317">
        <v>2</v>
      </c>
      <c r="G8" s="318"/>
      <c r="H8" s="319" t="s">
        <v>32</v>
      </c>
      <c r="I8" s="320" t="s">
        <v>32</v>
      </c>
    </row>
    <row r="9" spans="1:9" s="259" customFormat="1" ht="21.75" customHeight="1">
      <c r="A9" s="485"/>
      <c r="B9" s="488"/>
      <c r="C9" s="314"/>
      <c r="D9" s="315" t="s">
        <v>184</v>
      </c>
      <c r="E9" s="316"/>
      <c r="F9" s="317">
        <v>3</v>
      </c>
      <c r="G9" s="321"/>
      <c r="H9" s="330">
        <v>0.13800000000000001</v>
      </c>
      <c r="I9" s="320" t="s">
        <v>236</v>
      </c>
    </row>
    <row r="10" spans="1:9" s="259" customFormat="1" ht="21.75" customHeight="1">
      <c r="A10" s="485"/>
      <c r="B10" s="488"/>
      <c r="C10" s="322"/>
      <c r="D10" s="323" t="s">
        <v>182</v>
      </c>
      <c r="E10" s="324"/>
      <c r="F10" s="325" t="s">
        <v>57</v>
      </c>
      <c r="G10" s="326"/>
      <c r="H10" s="327" t="s">
        <v>32</v>
      </c>
      <c r="I10" s="328" t="s">
        <v>238</v>
      </c>
    </row>
    <row r="11" spans="1:9" s="259" customFormat="1" ht="21.75" customHeight="1">
      <c r="A11" s="485"/>
      <c r="B11" s="487" t="s">
        <v>152</v>
      </c>
      <c r="C11" s="329"/>
      <c r="D11" s="315" t="s">
        <v>185</v>
      </c>
      <c r="E11" s="316"/>
      <c r="F11" s="317">
        <v>4</v>
      </c>
      <c r="G11" s="318"/>
      <c r="H11" s="319" t="s">
        <v>32</v>
      </c>
      <c r="I11" s="320" t="s">
        <v>32</v>
      </c>
    </row>
    <row r="12" spans="1:9" s="259" customFormat="1" ht="21.75" customHeight="1">
      <c r="A12" s="485"/>
      <c r="B12" s="488"/>
      <c r="C12" s="314"/>
      <c r="D12" s="315" t="s">
        <v>186</v>
      </c>
      <c r="E12" s="316"/>
      <c r="F12" s="317">
        <v>5</v>
      </c>
      <c r="G12" s="321"/>
      <c r="H12" s="331">
        <v>3.6999999999999998E-2</v>
      </c>
      <c r="I12" s="320" t="s">
        <v>256</v>
      </c>
    </row>
    <row r="13" spans="1:9" s="259" customFormat="1" ht="21.75" customHeight="1">
      <c r="A13" s="485"/>
      <c r="B13" s="488"/>
      <c r="C13" s="314"/>
      <c r="D13" s="315" t="s">
        <v>187</v>
      </c>
      <c r="E13" s="316"/>
      <c r="F13" s="317">
        <v>6</v>
      </c>
      <c r="G13" s="321"/>
      <c r="H13" s="332">
        <v>1.01E-2</v>
      </c>
      <c r="I13" s="320" t="s">
        <v>234</v>
      </c>
    </row>
    <row r="14" spans="1:9" s="259" customFormat="1" ht="21.75" customHeight="1">
      <c r="A14" s="485"/>
      <c r="B14" s="488"/>
      <c r="C14" s="314"/>
      <c r="D14" s="586" t="s">
        <v>188</v>
      </c>
      <c r="E14" s="316"/>
      <c r="F14" s="587">
        <v>7</v>
      </c>
      <c r="G14" s="588">
        <v>1366056</v>
      </c>
      <c r="H14" s="591">
        <v>3.4950000000000002E-2</v>
      </c>
      <c r="I14" s="590" t="s">
        <v>242</v>
      </c>
    </row>
    <row r="15" spans="1:9" s="259" customFormat="1" ht="21.75" customHeight="1">
      <c r="A15" s="485"/>
      <c r="B15" s="488"/>
      <c r="C15" s="314"/>
      <c r="D15" s="586" t="s">
        <v>189</v>
      </c>
      <c r="E15" s="316"/>
      <c r="F15" s="587">
        <v>8</v>
      </c>
      <c r="G15" s="588">
        <v>1758870</v>
      </c>
      <c r="H15" s="592">
        <v>4.4999999999999998E-2</v>
      </c>
      <c r="I15" s="590" t="s">
        <v>243</v>
      </c>
    </row>
    <row r="16" spans="1:9" s="259" customFormat="1" ht="21.75" customHeight="1">
      <c r="A16" s="485"/>
      <c r="B16" s="488"/>
      <c r="C16" s="314"/>
      <c r="D16" s="586" t="s">
        <v>191</v>
      </c>
      <c r="E16" s="316"/>
      <c r="F16" s="587">
        <v>9</v>
      </c>
      <c r="G16" s="588">
        <v>167615</v>
      </c>
      <c r="H16" s="589">
        <v>0.1227</v>
      </c>
      <c r="I16" s="590" t="s">
        <v>255</v>
      </c>
    </row>
    <row r="17" spans="1:9" s="259" customFormat="1" ht="21.75" customHeight="1">
      <c r="A17" s="485"/>
      <c r="B17" s="488"/>
      <c r="C17" s="314"/>
      <c r="D17" s="586" t="s">
        <v>190</v>
      </c>
      <c r="E17" s="316"/>
      <c r="F17" s="587">
        <v>10</v>
      </c>
      <c r="G17" s="588">
        <v>898978</v>
      </c>
      <c r="H17" s="593">
        <v>2.3E-2</v>
      </c>
      <c r="I17" s="590" t="s">
        <v>237</v>
      </c>
    </row>
    <row r="18" spans="1:9" s="259" customFormat="1" ht="21.75" customHeight="1">
      <c r="A18" s="485"/>
      <c r="B18" s="488"/>
      <c r="C18" s="314"/>
      <c r="D18" s="481" t="s">
        <v>205</v>
      </c>
      <c r="E18" s="481"/>
      <c r="F18" s="317" t="s">
        <v>58</v>
      </c>
      <c r="G18" s="321"/>
      <c r="H18" s="319"/>
      <c r="I18" s="320"/>
    </row>
    <row r="19" spans="1:9" s="259" customFormat="1" ht="21.75" customHeight="1">
      <c r="A19" s="485"/>
      <c r="B19" s="488"/>
      <c r="C19" s="314"/>
      <c r="D19" s="586" t="s">
        <v>192</v>
      </c>
      <c r="E19" s="316"/>
      <c r="F19" s="587">
        <v>11</v>
      </c>
      <c r="G19" s="588">
        <v>2795039</v>
      </c>
      <c r="H19" s="589">
        <v>2.93E-2</v>
      </c>
      <c r="I19" s="590" t="s">
        <v>240</v>
      </c>
    </row>
    <row r="20" spans="1:9" s="259" customFormat="1" ht="21.75" customHeight="1">
      <c r="A20" s="485"/>
      <c r="B20" s="488"/>
      <c r="C20" s="314"/>
      <c r="D20" s="315" t="s">
        <v>193</v>
      </c>
      <c r="E20" s="316"/>
      <c r="F20" s="317" t="s">
        <v>59</v>
      </c>
      <c r="G20" s="321"/>
      <c r="H20" s="331">
        <v>8.0000000000000002E-3</v>
      </c>
      <c r="I20" s="320" t="s">
        <v>258</v>
      </c>
    </row>
    <row r="21" spans="1:9" s="259" customFormat="1" ht="21.75" customHeight="1">
      <c r="A21" s="485"/>
      <c r="B21" s="488"/>
      <c r="C21" s="314"/>
      <c r="D21" s="315" t="s">
        <v>194</v>
      </c>
      <c r="E21" s="316"/>
      <c r="F21" s="317" t="s">
        <v>60</v>
      </c>
      <c r="G21" s="321"/>
      <c r="H21" s="319" t="s">
        <v>32</v>
      </c>
      <c r="I21" s="320"/>
    </row>
    <row r="22" spans="1:9" s="259" customFormat="1" ht="21.75" customHeight="1">
      <c r="A22" s="485"/>
      <c r="B22" s="488"/>
      <c r="C22" s="314"/>
      <c r="D22" s="481" t="s">
        <v>61</v>
      </c>
      <c r="E22" s="481"/>
      <c r="F22" s="317" t="s">
        <v>62</v>
      </c>
      <c r="G22" s="321"/>
      <c r="H22" s="319" t="s">
        <v>32</v>
      </c>
      <c r="I22" s="320"/>
    </row>
    <row r="23" spans="1:9" s="259" customFormat="1" ht="21.75" customHeight="1">
      <c r="A23" s="485"/>
      <c r="B23" s="488"/>
      <c r="C23" s="314"/>
      <c r="D23" s="315" t="s">
        <v>195</v>
      </c>
      <c r="E23" s="316"/>
      <c r="F23" s="317">
        <v>12</v>
      </c>
      <c r="G23" s="321"/>
      <c r="H23" s="330">
        <v>8.3000000000000004E-2</v>
      </c>
      <c r="I23" s="320" t="s">
        <v>241</v>
      </c>
    </row>
    <row r="24" spans="1:9" s="259" customFormat="1" ht="21.75" customHeight="1">
      <c r="A24" s="486"/>
      <c r="B24" s="488"/>
      <c r="C24" s="333"/>
      <c r="D24" s="323" t="s">
        <v>182</v>
      </c>
      <c r="E24" s="324"/>
      <c r="F24" s="325" t="s">
        <v>63</v>
      </c>
      <c r="G24" s="326"/>
      <c r="H24" s="327" t="s">
        <v>32</v>
      </c>
      <c r="I24" s="328" t="s">
        <v>244</v>
      </c>
    </row>
    <row r="25" spans="1:9" s="259" customFormat="1" ht="21.75" customHeight="1">
      <c r="A25" s="388" t="s">
        <v>32</v>
      </c>
      <c r="B25" s="382" t="s">
        <v>32</v>
      </c>
      <c r="C25" s="382"/>
      <c r="D25" s="383" t="s">
        <v>196</v>
      </c>
      <c r="E25" s="382"/>
      <c r="F25" s="384" t="s">
        <v>64</v>
      </c>
      <c r="G25" s="385"/>
      <c r="H25" s="386" t="s">
        <v>32</v>
      </c>
      <c r="I25" s="387" t="s">
        <v>65</v>
      </c>
    </row>
    <row r="26" spans="1:9" s="259" customFormat="1" ht="21.75" customHeight="1">
      <c r="A26" s="388" t="s">
        <v>32</v>
      </c>
      <c r="B26" s="382" t="s">
        <v>32</v>
      </c>
      <c r="C26" s="382"/>
      <c r="D26" s="383" t="s">
        <v>197</v>
      </c>
      <c r="E26" s="382"/>
      <c r="F26" s="384" t="s">
        <v>66</v>
      </c>
      <c r="G26" s="385"/>
      <c r="H26" s="389">
        <v>0.06</v>
      </c>
      <c r="I26" s="387" t="s">
        <v>67</v>
      </c>
    </row>
    <row r="27" spans="1:9" s="259" customFormat="1" ht="21.75" customHeight="1">
      <c r="A27" s="388" t="s">
        <v>32</v>
      </c>
      <c r="B27" s="382" t="s">
        <v>32</v>
      </c>
      <c r="C27" s="382"/>
      <c r="D27" s="383" t="s">
        <v>198</v>
      </c>
      <c r="E27" s="382"/>
      <c r="F27" s="384" t="s">
        <v>68</v>
      </c>
      <c r="G27" s="385"/>
      <c r="H27" s="418">
        <v>0.14968000000000001</v>
      </c>
      <c r="I27" s="387" t="s">
        <v>163</v>
      </c>
    </row>
    <row r="28" spans="1:9" s="259" customFormat="1" ht="21.75" customHeight="1">
      <c r="A28" s="388" t="s">
        <v>32</v>
      </c>
      <c r="B28" s="382" t="s">
        <v>32</v>
      </c>
      <c r="C28" s="382"/>
      <c r="D28" s="383" t="s">
        <v>199</v>
      </c>
      <c r="E28" s="382"/>
      <c r="F28" s="384" t="s">
        <v>69</v>
      </c>
      <c r="G28" s="385"/>
      <c r="H28" s="386" t="s">
        <v>32</v>
      </c>
      <c r="I28" s="387" t="s">
        <v>70</v>
      </c>
    </row>
    <row r="29" spans="1:9" s="259" customFormat="1" ht="21.75" customHeight="1">
      <c r="A29" s="388" t="s">
        <v>32</v>
      </c>
      <c r="B29" s="382" t="s">
        <v>32</v>
      </c>
      <c r="C29" s="382"/>
      <c r="D29" s="383" t="s">
        <v>200</v>
      </c>
      <c r="E29" s="382"/>
      <c r="F29" s="384" t="s">
        <v>71</v>
      </c>
      <c r="G29" s="406"/>
      <c r="H29" s="389">
        <v>0.1</v>
      </c>
      <c r="I29" s="387" t="s">
        <v>72</v>
      </c>
    </row>
    <row r="30" spans="1:9" s="259" customFormat="1" ht="21.75" customHeight="1">
      <c r="A30" s="388"/>
      <c r="B30" s="382"/>
      <c r="C30" s="382"/>
      <c r="D30" s="383" t="s">
        <v>179</v>
      </c>
      <c r="E30" s="407"/>
      <c r="F30" s="384" t="s">
        <v>157</v>
      </c>
      <c r="G30" s="385"/>
      <c r="H30" s="386"/>
      <c r="I30" s="387"/>
    </row>
    <row r="31" spans="1:9" s="259" customFormat="1" ht="21.75" customHeight="1">
      <c r="A31" s="388" t="s">
        <v>32</v>
      </c>
      <c r="B31" s="382" t="s">
        <v>32</v>
      </c>
      <c r="C31" s="382"/>
      <c r="D31" s="383" t="s">
        <v>201</v>
      </c>
      <c r="E31" s="382"/>
      <c r="F31" s="384" t="s">
        <v>158</v>
      </c>
      <c r="G31" s="385"/>
      <c r="H31" s="386" t="s">
        <v>32</v>
      </c>
      <c r="I31" s="387" t="s">
        <v>161</v>
      </c>
    </row>
    <row r="32" spans="1:9" s="259" customFormat="1" ht="21.75" customHeight="1">
      <c r="A32" s="388" t="s">
        <v>32</v>
      </c>
      <c r="B32" s="382" t="s">
        <v>32</v>
      </c>
      <c r="C32" s="382"/>
      <c r="D32" s="383" t="s">
        <v>202</v>
      </c>
      <c r="E32" s="382"/>
      <c r="F32" s="384" t="s">
        <v>159</v>
      </c>
      <c r="G32" s="385"/>
      <c r="H32" s="386" t="s">
        <v>32</v>
      </c>
      <c r="I32" s="387" t="s">
        <v>32</v>
      </c>
    </row>
    <row r="33" spans="1:9" s="259" customFormat="1" ht="21.75" customHeight="1">
      <c r="A33" s="388" t="s">
        <v>32</v>
      </c>
      <c r="B33" s="382" t="s">
        <v>32</v>
      </c>
      <c r="C33" s="382"/>
      <c r="D33" s="383" t="s">
        <v>203</v>
      </c>
      <c r="E33" s="382"/>
      <c r="F33" s="384" t="s">
        <v>160</v>
      </c>
      <c r="G33" s="385"/>
      <c r="H33" s="386" t="s">
        <v>32</v>
      </c>
      <c r="I33" s="387" t="s">
        <v>32</v>
      </c>
    </row>
    <row r="34" spans="1:9" s="259" customFormat="1" ht="21.75" customHeight="1" thickBot="1">
      <c r="A34" s="408" t="s">
        <v>32</v>
      </c>
      <c r="B34" s="409" t="s">
        <v>32</v>
      </c>
      <c r="C34" s="409"/>
      <c r="D34" s="410" t="s">
        <v>204</v>
      </c>
      <c r="E34" s="409"/>
      <c r="F34" s="411" t="s">
        <v>239</v>
      </c>
      <c r="G34" s="412"/>
      <c r="H34" s="413" t="s">
        <v>32</v>
      </c>
      <c r="I34" s="414" t="s">
        <v>235</v>
      </c>
    </row>
  </sheetData>
  <mergeCells count="8">
    <mergeCell ref="D22:E22"/>
    <mergeCell ref="A1:I2"/>
    <mergeCell ref="A4:A24"/>
    <mergeCell ref="B4:B7"/>
    <mergeCell ref="B8:B10"/>
    <mergeCell ref="B11:B24"/>
    <mergeCell ref="A3:E3"/>
    <mergeCell ref="D18:E18"/>
  </mergeCells>
  <phoneticPr fontId="2" type="noConversion"/>
  <printOptions horizontalCentered="1"/>
  <pageMargins left="0.59055118110236227" right="0.59055118110236227" top="0.74803149606299213" bottom="0.59055118110236227" header="0.19685039370078741" footer="0.19685039370078741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29"/>
  <sheetViews>
    <sheetView view="pageBreakPreview" zoomScale="85" zoomScaleSheetLayoutView="85" workbookViewId="0">
      <selection sqref="A1:J2"/>
    </sheetView>
  </sheetViews>
  <sheetFormatPr defaultRowHeight="13.5"/>
  <cols>
    <col min="1" max="1" width="8.83203125" style="334" customWidth="1"/>
    <col min="2" max="2" width="28.83203125" style="334" customWidth="1"/>
    <col min="3" max="3" width="15.83203125" style="334" customWidth="1"/>
    <col min="4" max="4" width="12.83203125" style="334" customWidth="1"/>
    <col min="5" max="5" width="8.83203125" style="334" customWidth="1"/>
    <col min="6" max="9" width="18.83203125" style="334" customWidth="1"/>
    <col min="10" max="10" width="13.33203125" style="334" customWidth="1"/>
    <col min="11" max="11" width="9.33203125" style="334"/>
    <col min="12" max="12" width="15.83203125" style="417" bestFit="1" customWidth="1"/>
    <col min="13" max="16384" width="9.33203125" style="334"/>
  </cols>
  <sheetData>
    <row r="1" spans="1:12" s="259" customFormat="1" ht="24.95" customHeight="1">
      <c r="A1" s="491" t="s">
        <v>164</v>
      </c>
      <c r="B1" s="491"/>
      <c r="C1" s="491"/>
      <c r="D1" s="491"/>
      <c r="E1" s="491"/>
      <c r="F1" s="491"/>
      <c r="G1" s="491"/>
      <c r="H1" s="491"/>
      <c r="I1" s="491"/>
      <c r="J1" s="491"/>
      <c r="L1" s="416"/>
    </row>
    <row r="2" spans="1:12" s="259" customFormat="1" ht="9.9499999999999993" customHeight="1" thickBot="1">
      <c r="A2" s="492"/>
      <c r="B2" s="492"/>
      <c r="C2" s="492"/>
      <c r="D2" s="492"/>
      <c r="E2" s="492"/>
      <c r="F2" s="492"/>
      <c r="G2" s="492"/>
      <c r="H2" s="492"/>
      <c r="I2" s="492"/>
      <c r="J2" s="492"/>
      <c r="L2" s="416"/>
    </row>
    <row r="3" spans="1:12" s="259" customFormat="1" ht="21.95" customHeight="1">
      <c r="A3" s="335" t="s">
        <v>28</v>
      </c>
      <c r="B3" s="336" t="s">
        <v>165</v>
      </c>
      <c r="C3" s="336" t="s">
        <v>166</v>
      </c>
      <c r="D3" s="336" t="s">
        <v>167</v>
      </c>
      <c r="E3" s="336" t="s">
        <v>29</v>
      </c>
      <c r="F3" s="336" t="s">
        <v>168</v>
      </c>
      <c r="G3" s="336" t="s">
        <v>30</v>
      </c>
      <c r="H3" s="336" t="s">
        <v>31</v>
      </c>
      <c r="I3" s="336" t="s">
        <v>169</v>
      </c>
      <c r="J3" s="337" t="s">
        <v>170</v>
      </c>
      <c r="L3" s="416"/>
    </row>
    <row r="4" spans="1:12" s="259" customFormat="1" ht="21.95" customHeight="1">
      <c r="A4" s="338">
        <v>1</v>
      </c>
      <c r="B4" s="339" t="s">
        <v>223</v>
      </c>
      <c r="C4" s="339" t="s">
        <v>32</v>
      </c>
      <c r="D4" s="340"/>
      <c r="E4" s="341" t="s">
        <v>32</v>
      </c>
      <c r="F4" s="342"/>
      <c r="G4" s="342"/>
      <c r="H4" s="342"/>
      <c r="I4" s="342"/>
      <c r="J4" s="343" t="s">
        <v>32</v>
      </c>
      <c r="L4" s="416"/>
    </row>
    <row r="5" spans="1:12" s="259" customFormat="1" ht="21.95" customHeight="1">
      <c r="A5" s="338">
        <v>2</v>
      </c>
      <c r="B5" s="339" t="s">
        <v>212</v>
      </c>
      <c r="C5" s="339"/>
      <c r="D5" s="340"/>
      <c r="E5" s="341"/>
      <c r="F5" s="342"/>
      <c r="G5" s="342"/>
      <c r="H5" s="342"/>
      <c r="I5" s="342"/>
      <c r="J5" s="343"/>
      <c r="L5" s="416"/>
    </row>
    <row r="6" spans="1:12" s="259" customFormat="1" ht="21.95" customHeight="1">
      <c r="A6" s="338">
        <v>3</v>
      </c>
      <c r="B6" s="339" t="s">
        <v>33</v>
      </c>
      <c r="C6" s="339"/>
      <c r="D6" s="340"/>
      <c r="E6" s="341"/>
      <c r="F6" s="342"/>
      <c r="G6" s="342"/>
      <c r="H6" s="342"/>
      <c r="I6" s="342"/>
      <c r="J6" s="343"/>
      <c r="L6" s="416"/>
    </row>
    <row r="7" spans="1:12" s="259" customFormat="1" ht="21.95" customHeight="1">
      <c r="A7" s="338"/>
      <c r="B7" s="339"/>
      <c r="C7" s="339"/>
      <c r="D7" s="340"/>
      <c r="E7" s="341"/>
      <c r="F7" s="342"/>
      <c r="G7" s="342"/>
      <c r="H7" s="342"/>
      <c r="I7" s="342"/>
      <c r="J7" s="343"/>
      <c r="L7" s="416"/>
    </row>
    <row r="8" spans="1:12" s="259" customFormat="1" ht="21.95" customHeight="1">
      <c r="A8" s="344" t="s">
        <v>32</v>
      </c>
      <c r="B8" s="339" t="s">
        <v>34</v>
      </c>
      <c r="C8" s="339" t="s">
        <v>32</v>
      </c>
      <c r="D8" s="345">
        <v>13.8</v>
      </c>
      <c r="E8" s="341" t="s">
        <v>35</v>
      </c>
      <c r="F8" s="368"/>
      <c r="G8" s="346"/>
      <c r="H8" s="346"/>
      <c r="I8" s="346"/>
      <c r="J8" s="343" t="s">
        <v>32</v>
      </c>
      <c r="L8" s="416"/>
    </row>
    <row r="9" spans="1:12" s="259" customFormat="1" ht="21.95" customHeight="1">
      <c r="A9" s="344" t="s">
        <v>32</v>
      </c>
      <c r="B9" s="339" t="s">
        <v>36</v>
      </c>
      <c r="C9" s="339" t="s">
        <v>32</v>
      </c>
      <c r="D9" s="347">
        <v>3.7</v>
      </c>
      <c r="E9" s="341" t="s">
        <v>35</v>
      </c>
      <c r="F9" s="342"/>
      <c r="G9" s="346"/>
      <c r="H9" s="346"/>
      <c r="I9" s="346"/>
      <c r="J9" s="343" t="s">
        <v>32</v>
      </c>
      <c r="L9" s="416"/>
    </row>
    <row r="10" spans="1:12" s="259" customFormat="1" ht="21.95" customHeight="1">
      <c r="A10" s="344" t="s">
        <v>32</v>
      </c>
      <c r="B10" s="339" t="s">
        <v>37</v>
      </c>
      <c r="C10" s="339" t="s">
        <v>32</v>
      </c>
      <c r="D10" s="347">
        <v>1.01</v>
      </c>
      <c r="E10" s="341" t="s">
        <v>35</v>
      </c>
      <c r="F10" s="342"/>
      <c r="G10" s="346"/>
      <c r="H10" s="346"/>
      <c r="I10" s="346"/>
      <c r="J10" s="343" t="s">
        <v>32</v>
      </c>
      <c r="L10" s="416"/>
    </row>
    <row r="11" spans="1:12" s="259" customFormat="1" ht="21.95" customHeight="1">
      <c r="A11" s="390" t="s">
        <v>32</v>
      </c>
      <c r="B11" s="594" t="s">
        <v>38</v>
      </c>
      <c r="C11" s="594" t="s">
        <v>32</v>
      </c>
      <c r="D11" s="595">
        <v>3.4950000000000001</v>
      </c>
      <c r="E11" s="596" t="s">
        <v>35</v>
      </c>
      <c r="F11" s="597">
        <v>1366056</v>
      </c>
      <c r="G11" s="346"/>
      <c r="H11" s="346"/>
      <c r="I11" s="346"/>
      <c r="J11" s="343" t="s">
        <v>32</v>
      </c>
      <c r="L11" s="416"/>
    </row>
    <row r="12" spans="1:12" s="259" customFormat="1" ht="21.95" customHeight="1">
      <c r="A12" s="390" t="s">
        <v>32</v>
      </c>
      <c r="B12" s="594" t="s">
        <v>39</v>
      </c>
      <c r="C12" s="594" t="s">
        <v>32</v>
      </c>
      <c r="D12" s="598">
        <v>4.5</v>
      </c>
      <c r="E12" s="596" t="s">
        <v>35</v>
      </c>
      <c r="F12" s="597">
        <v>1758870</v>
      </c>
      <c r="G12" s="346"/>
      <c r="H12" s="346"/>
      <c r="I12" s="346"/>
      <c r="J12" s="343" t="s">
        <v>32</v>
      </c>
      <c r="L12" s="416"/>
    </row>
    <row r="13" spans="1:12" s="259" customFormat="1" ht="21.95" customHeight="1">
      <c r="A13" s="390" t="s">
        <v>32</v>
      </c>
      <c r="B13" s="594" t="s">
        <v>40</v>
      </c>
      <c r="C13" s="594" t="s">
        <v>32</v>
      </c>
      <c r="D13" s="599">
        <v>12.27</v>
      </c>
      <c r="E13" s="596" t="s">
        <v>35</v>
      </c>
      <c r="F13" s="597">
        <v>167615</v>
      </c>
      <c r="G13" s="346"/>
      <c r="H13" s="346"/>
      <c r="I13" s="346"/>
      <c r="J13" s="343" t="s">
        <v>32</v>
      </c>
      <c r="L13" s="416"/>
    </row>
    <row r="14" spans="1:12" s="259" customFormat="1" ht="21.95" customHeight="1">
      <c r="A14" s="344"/>
      <c r="B14" s="594" t="s">
        <v>233</v>
      </c>
      <c r="C14" s="594"/>
      <c r="D14" s="599">
        <v>2.2999999999999998</v>
      </c>
      <c r="E14" s="596" t="s">
        <v>35</v>
      </c>
      <c r="F14" s="597">
        <v>898978</v>
      </c>
      <c r="G14" s="346"/>
      <c r="H14" s="346"/>
      <c r="I14" s="346"/>
      <c r="J14" s="343"/>
      <c r="L14" s="416"/>
    </row>
    <row r="15" spans="1:12" s="259" customFormat="1" ht="21.95" customHeight="1">
      <c r="A15" s="344" t="s">
        <v>32</v>
      </c>
      <c r="B15" s="594" t="s">
        <v>41</v>
      </c>
      <c r="C15" s="594" t="s">
        <v>32</v>
      </c>
      <c r="D15" s="599">
        <v>2.93</v>
      </c>
      <c r="E15" s="596" t="s">
        <v>35</v>
      </c>
      <c r="F15" s="597">
        <v>2795039</v>
      </c>
      <c r="G15" s="346"/>
      <c r="H15" s="346"/>
      <c r="I15" s="346"/>
      <c r="J15" s="343" t="s">
        <v>32</v>
      </c>
      <c r="L15" s="416"/>
    </row>
    <row r="16" spans="1:12" s="259" customFormat="1" ht="21.95" customHeight="1">
      <c r="A16" s="344" t="s">
        <v>32</v>
      </c>
      <c r="B16" s="339" t="s">
        <v>257</v>
      </c>
      <c r="C16" s="339" t="s">
        <v>32</v>
      </c>
      <c r="D16" s="347">
        <v>0.8</v>
      </c>
      <c r="E16" s="341" t="s">
        <v>35</v>
      </c>
      <c r="F16" s="342"/>
      <c r="G16" s="346"/>
      <c r="H16" s="346"/>
      <c r="I16" s="346"/>
      <c r="J16" s="343" t="s">
        <v>32</v>
      </c>
      <c r="L16" s="416"/>
    </row>
    <row r="17" spans="1:12" s="259" customFormat="1" ht="21.95" customHeight="1">
      <c r="A17" s="344" t="s">
        <v>32</v>
      </c>
      <c r="B17" s="339" t="s">
        <v>42</v>
      </c>
      <c r="C17" s="339" t="s">
        <v>32</v>
      </c>
      <c r="D17" s="345">
        <v>8.3000000000000007</v>
      </c>
      <c r="E17" s="341" t="s">
        <v>35</v>
      </c>
      <c r="F17" s="368"/>
      <c r="G17" s="346"/>
      <c r="H17" s="346"/>
      <c r="I17" s="346"/>
      <c r="J17" s="343" t="s">
        <v>32</v>
      </c>
      <c r="L17" s="416"/>
    </row>
    <row r="18" spans="1:12" s="259" customFormat="1" ht="21.95" customHeight="1">
      <c r="A18" s="344" t="s">
        <v>32</v>
      </c>
      <c r="B18" s="339" t="s">
        <v>43</v>
      </c>
      <c r="C18" s="339" t="s">
        <v>32</v>
      </c>
      <c r="D18" s="340"/>
      <c r="E18" s="341" t="s">
        <v>32</v>
      </c>
      <c r="F18" s="342"/>
      <c r="G18" s="346"/>
      <c r="H18" s="346"/>
      <c r="I18" s="346"/>
      <c r="J18" s="343" t="s">
        <v>32</v>
      </c>
      <c r="L18" s="416"/>
    </row>
    <row r="19" spans="1:12" s="259" customFormat="1" ht="21.95" customHeight="1">
      <c r="A19" s="344" t="s">
        <v>32</v>
      </c>
      <c r="B19" s="339" t="s">
        <v>44</v>
      </c>
      <c r="C19" s="339" t="s">
        <v>32</v>
      </c>
      <c r="D19" s="348">
        <v>6</v>
      </c>
      <c r="E19" s="341" t="s">
        <v>35</v>
      </c>
      <c r="F19" s="342"/>
      <c r="G19" s="346"/>
      <c r="H19" s="346"/>
      <c r="I19" s="346"/>
      <c r="J19" s="343" t="s">
        <v>32</v>
      </c>
      <c r="L19" s="416"/>
    </row>
    <row r="20" spans="1:12" s="259" customFormat="1" ht="21.95" customHeight="1">
      <c r="A20" s="390" t="s">
        <v>32</v>
      </c>
      <c r="B20" s="391" t="s">
        <v>45</v>
      </c>
      <c r="C20" s="391" t="s">
        <v>32</v>
      </c>
      <c r="D20" s="397">
        <v>14.968</v>
      </c>
      <c r="E20" s="393" t="s">
        <v>35</v>
      </c>
      <c r="F20" s="394"/>
      <c r="G20" s="395"/>
      <c r="H20" s="395"/>
      <c r="I20" s="395"/>
      <c r="J20" s="396"/>
      <c r="L20" s="416"/>
    </row>
    <row r="21" spans="1:12" s="259" customFormat="1" ht="21.95" customHeight="1">
      <c r="A21" s="390" t="s">
        <v>32</v>
      </c>
      <c r="B21" s="391" t="s">
        <v>46</v>
      </c>
      <c r="C21" s="391" t="s">
        <v>32</v>
      </c>
      <c r="D21" s="397"/>
      <c r="E21" s="393" t="s">
        <v>32</v>
      </c>
      <c r="F21" s="394"/>
      <c r="G21" s="395"/>
      <c r="H21" s="395"/>
      <c r="I21" s="395"/>
      <c r="J21" s="398" t="s">
        <v>32</v>
      </c>
      <c r="L21" s="416"/>
    </row>
    <row r="22" spans="1:12" s="259" customFormat="1" ht="21.95" customHeight="1">
      <c r="A22" s="390" t="s">
        <v>32</v>
      </c>
      <c r="B22" s="391" t="s">
        <v>47</v>
      </c>
      <c r="C22" s="391" t="s">
        <v>32</v>
      </c>
      <c r="D22" s="392">
        <v>10</v>
      </c>
      <c r="E22" s="393" t="s">
        <v>35</v>
      </c>
      <c r="F22" s="394"/>
      <c r="G22" s="395"/>
      <c r="H22" s="395"/>
      <c r="I22" s="395"/>
      <c r="J22" s="398" t="s">
        <v>32</v>
      </c>
      <c r="L22" s="416"/>
    </row>
    <row r="23" spans="1:12" s="259" customFormat="1" ht="21.95" customHeight="1">
      <c r="A23" s="390"/>
      <c r="B23" s="391" t="s">
        <v>178</v>
      </c>
      <c r="C23" s="391"/>
      <c r="D23" s="397"/>
      <c r="E23" s="393"/>
      <c r="F23" s="394"/>
      <c r="G23" s="395"/>
      <c r="H23" s="395"/>
      <c r="I23" s="395"/>
      <c r="J23" s="398"/>
      <c r="L23" s="416"/>
    </row>
    <row r="24" spans="1:12" s="259" customFormat="1" ht="21.95" customHeight="1">
      <c r="A24" s="390" t="s">
        <v>32</v>
      </c>
      <c r="B24" s="391" t="s">
        <v>48</v>
      </c>
      <c r="C24" s="391" t="s">
        <v>32</v>
      </c>
      <c r="D24" s="397"/>
      <c r="E24" s="393" t="s">
        <v>32</v>
      </c>
      <c r="F24" s="394"/>
      <c r="G24" s="395"/>
      <c r="H24" s="395"/>
      <c r="I24" s="395"/>
      <c r="J24" s="398" t="s">
        <v>32</v>
      </c>
      <c r="L24" s="416"/>
    </row>
    <row r="25" spans="1:12" s="259" customFormat="1" ht="21.95" customHeight="1" thickBot="1">
      <c r="A25" s="399" t="s">
        <v>32</v>
      </c>
      <c r="B25" s="400" t="s">
        <v>49</v>
      </c>
      <c r="C25" s="400" t="s">
        <v>32</v>
      </c>
      <c r="D25" s="401"/>
      <c r="E25" s="402" t="s">
        <v>32</v>
      </c>
      <c r="F25" s="403"/>
      <c r="G25" s="404"/>
      <c r="H25" s="404"/>
      <c r="I25" s="404"/>
      <c r="J25" s="405" t="s">
        <v>206</v>
      </c>
      <c r="L25" s="416"/>
    </row>
    <row r="26" spans="1:12" ht="20.100000000000001" customHeight="1"/>
    <row r="29" spans="1:12" ht="20.100000000000001" customHeight="1"/>
  </sheetData>
  <mergeCells count="1">
    <mergeCell ref="A1:J2"/>
  </mergeCells>
  <phoneticPr fontId="2" type="noConversion"/>
  <printOptions horizontalCentered="1"/>
  <pageMargins left="0.78740157480314965" right="0.39370078740157483" top="0.39370078740157483" bottom="0.39370078740157483" header="0.19685039370078741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X15"/>
  <sheetViews>
    <sheetView view="pageBreakPreview" zoomScaleSheetLayoutView="100" workbookViewId="0">
      <selection activeCell="I23" sqref="A14:I23"/>
    </sheetView>
  </sheetViews>
  <sheetFormatPr defaultRowHeight="12.75"/>
  <cols>
    <col min="2" max="2" width="5.83203125" customWidth="1"/>
    <col min="3" max="3" width="21.83203125" customWidth="1"/>
    <col min="4" max="5" width="6.83203125" customWidth="1"/>
    <col min="6" max="6" width="5.83203125" customWidth="1"/>
    <col min="7" max="7" width="9.83203125" customWidth="1"/>
    <col min="8" max="8" width="5.83203125" customWidth="1"/>
    <col min="10" max="10" width="14.33203125" customWidth="1"/>
    <col min="12" max="12" width="14.33203125" customWidth="1"/>
    <col min="14" max="14" width="14.33203125" customWidth="1"/>
    <col min="16" max="16" width="14.33203125" customWidth="1"/>
    <col min="17" max="17" width="7.83203125" customWidth="1"/>
  </cols>
  <sheetData>
    <row r="1" spans="2:24" ht="39.75" customHeight="1">
      <c r="B1" s="495" t="s">
        <v>171</v>
      </c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</row>
    <row r="2" spans="2:24" ht="19.5" customHeight="1">
      <c r="B2" s="496" t="s">
        <v>131</v>
      </c>
      <c r="C2" s="496" t="s">
        <v>77</v>
      </c>
      <c r="D2" s="496"/>
      <c r="E2" s="496"/>
      <c r="F2" s="496"/>
      <c r="G2" s="496" t="s">
        <v>125</v>
      </c>
      <c r="H2" s="496" t="s">
        <v>21</v>
      </c>
      <c r="I2" s="496" t="s">
        <v>25</v>
      </c>
      <c r="J2" s="496"/>
      <c r="K2" s="496" t="s">
        <v>209</v>
      </c>
      <c r="L2" s="496"/>
      <c r="M2" s="496" t="s">
        <v>208</v>
      </c>
      <c r="N2" s="496"/>
      <c r="O2" s="496" t="s">
        <v>172</v>
      </c>
      <c r="P2" s="496"/>
      <c r="Q2" s="496" t="s">
        <v>22</v>
      </c>
    </row>
    <row r="3" spans="2:24" ht="19.5" customHeight="1">
      <c r="B3" s="496"/>
      <c r="C3" s="365" t="s">
        <v>165</v>
      </c>
      <c r="D3" s="365" t="s">
        <v>23</v>
      </c>
      <c r="E3" s="365" t="s">
        <v>2</v>
      </c>
      <c r="F3" s="365" t="s">
        <v>24</v>
      </c>
      <c r="G3" s="496"/>
      <c r="H3" s="496"/>
      <c r="I3" s="365" t="s">
        <v>173</v>
      </c>
      <c r="J3" s="365" t="s">
        <v>155</v>
      </c>
      <c r="K3" s="365" t="s">
        <v>175</v>
      </c>
      <c r="L3" s="365" t="s">
        <v>176</v>
      </c>
      <c r="M3" s="365" t="s">
        <v>175</v>
      </c>
      <c r="N3" s="365" t="s">
        <v>176</v>
      </c>
      <c r="O3" s="365" t="s">
        <v>177</v>
      </c>
      <c r="P3" s="365" t="s">
        <v>176</v>
      </c>
      <c r="Q3" s="496"/>
      <c r="S3" s="493" t="s">
        <v>213</v>
      </c>
      <c r="T3" s="494"/>
      <c r="U3" s="494"/>
      <c r="V3" s="494"/>
      <c r="W3" s="494"/>
      <c r="X3" s="494"/>
    </row>
    <row r="4" spans="2:24" ht="19.5" customHeight="1">
      <c r="B4" s="349" t="s">
        <v>211</v>
      </c>
      <c r="C4" s="350" t="s">
        <v>224</v>
      </c>
      <c r="D4" s="351"/>
      <c r="E4" s="351"/>
      <c r="F4" s="351"/>
      <c r="G4" s="351"/>
      <c r="H4" s="351"/>
      <c r="I4" s="351"/>
      <c r="J4" s="352"/>
      <c r="K4" s="351"/>
      <c r="L4" s="352"/>
      <c r="M4" s="351"/>
      <c r="N4" s="352"/>
      <c r="O4" s="351"/>
      <c r="P4" s="352"/>
      <c r="Q4" s="351"/>
      <c r="S4" s="494"/>
      <c r="T4" s="494"/>
      <c r="U4" s="494"/>
      <c r="V4" s="494"/>
      <c r="W4" s="494"/>
      <c r="X4" s="494"/>
    </row>
    <row r="5" spans="2:24" ht="19.5" customHeight="1">
      <c r="B5" s="351">
        <v>1</v>
      </c>
      <c r="C5" s="350" t="s">
        <v>207</v>
      </c>
      <c r="D5" s="351"/>
      <c r="E5" s="351"/>
      <c r="F5" s="351"/>
      <c r="G5" s="351"/>
      <c r="H5" s="351"/>
      <c r="I5" s="351"/>
      <c r="J5" s="352"/>
      <c r="K5" s="351"/>
      <c r="L5" s="352"/>
      <c r="M5" s="351"/>
      <c r="N5" s="352"/>
      <c r="O5" s="351"/>
      <c r="P5" s="352"/>
      <c r="Q5" s="351"/>
      <c r="S5" s="494"/>
      <c r="T5" s="494"/>
      <c r="U5" s="494"/>
      <c r="V5" s="494"/>
      <c r="W5" s="494"/>
      <c r="X5" s="494"/>
    </row>
    <row r="6" spans="2:24" ht="19.5" customHeight="1">
      <c r="B6" s="353"/>
      <c r="C6" s="354" t="s">
        <v>14</v>
      </c>
      <c r="D6" s="355" t="s">
        <v>9</v>
      </c>
      <c r="E6" s="355" t="s">
        <v>5</v>
      </c>
      <c r="F6" s="355" t="s">
        <v>7</v>
      </c>
      <c r="G6" s="360">
        <v>2138</v>
      </c>
      <c r="H6" s="365" t="s">
        <v>88</v>
      </c>
      <c r="I6" s="356"/>
      <c r="J6" s="356"/>
      <c r="K6" s="358"/>
      <c r="L6" s="358"/>
      <c r="M6" s="358"/>
      <c r="N6" s="358"/>
      <c r="O6" s="358"/>
      <c r="P6" s="358"/>
      <c r="Q6" s="359"/>
      <c r="S6" s="494"/>
      <c r="T6" s="494"/>
      <c r="U6" s="494"/>
      <c r="V6" s="494"/>
      <c r="W6" s="494"/>
      <c r="X6" s="494"/>
    </row>
    <row r="7" spans="2:24" ht="19.5" customHeight="1">
      <c r="B7" s="353"/>
      <c r="C7" s="354" t="s">
        <v>12</v>
      </c>
      <c r="D7" s="355" t="s">
        <v>9</v>
      </c>
      <c r="E7" s="355" t="s">
        <v>5</v>
      </c>
      <c r="F7" s="355" t="s">
        <v>7</v>
      </c>
      <c r="G7" s="360">
        <v>8588</v>
      </c>
      <c r="H7" s="365" t="s">
        <v>88</v>
      </c>
      <c r="I7" s="356"/>
      <c r="J7" s="356"/>
      <c r="K7" s="358"/>
      <c r="L7" s="358"/>
      <c r="M7" s="358"/>
      <c r="N7" s="358"/>
      <c r="O7" s="358"/>
      <c r="P7" s="358"/>
      <c r="Q7" s="359"/>
      <c r="S7" s="494"/>
      <c r="T7" s="494"/>
      <c r="U7" s="494"/>
      <c r="V7" s="494"/>
      <c r="W7" s="494"/>
      <c r="X7" s="494"/>
    </row>
    <row r="8" spans="2:24" ht="19.5" customHeight="1">
      <c r="B8" s="353"/>
      <c r="C8" s="354" t="s">
        <v>217</v>
      </c>
      <c r="D8" s="355" t="s">
        <v>9</v>
      </c>
      <c r="E8" s="355" t="s">
        <v>5</v>
      </c>
      <c r="F8" s="355" t="s">
        <v>7</v>
      </c>
      <c r="G8" s="360">
        <v>14279</v>
      </c>
      <c r="H8" s="366" t="s">
        <v>88</v>
      </c>
      <c r="I8" s="356"/>
      <c r="J8" s="356"/>
      <c r="K8" s="358"/>
      <c r="L8" s="358"/>
      <c r="M8" s="358"/>
      <c r="N8" s="358"/>
      <c r="O8" s="358"/>
      <c r="P8" s="358"/>
      <c r="Q8" s="359"/>
      <c r="S8" s="494"/>
      <c r="T8" s="494"/>
      <c r="U8" s="494"/>
      <c r="V8" s="494"/>
      <c r="W8" s="494"/>
      <c r="X8" s="494"/>
    </row>
    <row r="9" spans="2:24" ht="19.5" customHeight="1">
      <c r="B9" s="353"/>
      <c r="C9" s="354" t="s">
        <v>13</v>
      </c>
      <c r="D9" s="355" t="s">
        <v>9</v>
      </c>
      <c r="E9" s="355" t="s">
        <v>5</v>
      </c>
      <c r="F9" s="355" t="s">
        <v>7</v>
      </c>
      <c r="G9" s="360">
        <v>5408</v>
      </c>
      <c r="H9" s="367" t="s">
        <v>88</v>
      </c>
      <c r="I9" s="356"/>
      <c r="J9" s="356"/>
      <c r="K9" s="358"/>
      <c r="L9" s="358"/>
      <c r="M9" s="358"/>
      <c r="N9" s="358"/>
      <c r="O9" s="358"/>
      <c r="P9" s="358"/>
      <c r="Q9" s="359"/>
      <c r="S9" s="494"/>
      <c r="T9" s="494"/>
      <c r="U9" s="494"/>
      <c r="V9" s="494"/>
      <c r="W9" s="494"/>
      <c r="X9" s="494"/>
    </row>
    <row r="10" spans="2:24" ht="19.5" customHeight="1">
      <c r="B10" s="353"/>
      <c r="C10" s="354" t="s">
        <v>14</v>
      </c>
      <c r="D10" s="355" t="s">
        <v>10</v>
      </c>
      <c r="E10" s="355" t="s">
        <v>5</v>
      </c>
      <c r="F10" s="355" t="s">
        <v>8</v>
      </c>
      <c r="G10" s="360">
        <v>8250</v>
      </c>
      <c r="H10" s="365" t="s">
        <v>88</v>
      </c>
      <c r="I10" s="356"/>
      <c r="J10" s="356"/>
      <c r="K10" s="358"/>
      <c r="L10" s="358"/>
      <c r="M10" s="358"/>
      <c r="N10" s="358"/>
      <c r="O10" s="358"/>
      <c r="P10" s="358"/>
      <c r="Q10" s="359"/>
      <c r="S10" s="494"/>
      <c r="T10" s="494"/>
      <c r="U10" s="494"/>
      <c r="V10" s="494"/>
      <c r="W10" s="494"/>
      <c r="X10" s="494"/>
    </row>
    <row r="11" spans="2:24" ht="19.5" customHeight="1">
      <c r="B11" s="353"/>
      <c r="C11" s="354" t="s">
        <v>214</v>
      </c>
      <c r="D11" s="355" t="s">
        <v>215</v>
      </c>
      <c r="E11" s="355" t="s">
        <v>5</v>
      </c>
      <c r="F11" s="355" t="s">
        <v>8</v>
      </c>
      <c r="G11" s="360">
        <v>2413</v>
      </c>
      <c r="H11" s="366" t="s">
        <v>216</v>
      </c>
      <c r="I11" s="356"/>
      <c r="J11" s="356"/>
      <c r="K11" s="358"/>
      <c r="L11" s="358"/>
      <c r="M11" s="358"/>
      <c r="N11" s="358"/>
      <c r="O11" s="358"/>
      <c r="P11" s="358"/>
      <c r="Q11" s="359"/>
      <c r="S11" s="494"/>
      <c r="T11" s="494"/>
      <c r="U11" s="494"/>
      <c r="V11" s="494"/>
      <c r="W11" s="494"/>
      <c r="X11" s="494"/>
    </row>
    <row r="12" spans="2:24" ht="19.5" customHeight="1">
      <c r="B12" s="353"/>
      <c r="C12" s="354"/>
      <c r="D12" s="355"/>
      <c r="E12" s="355"/>
      <c r="F12" s="355"/>
      <c r="G12" s="360"/>
      <c r="H12" s="366"/>
      <c r="I12" s="356"/>
      <c r="J12" s="356"/>
      <c r="K12" s="358"/>
      <c r="L12" s="358"/>
      <c r="M12" s="358"/>
      <c r="N12" s="358"/>
      <c r="O12" s="358"/>
      <c r="P12" s="358"/>
      <c r="Q12" s="359"/>
      <c r="S12" s="494"/>
      <c r="T12" s="494"/>
      <c r="U12" s="494"/>
      <c r="V12" s="494"/>
      <c r="W12" s="494"/>
      <c r="X12" s="494"/>
    </row>
    <row r="13" spans="2:24" ht="19.5" customHeight="1">
      <c r="B13" s="353"/>
      <c r="C13" s="354"/>
      <c r="D13" s="355"/>
      <c r="E13" s="355"/>
      <c r="F13" s="355"/>
      <c r="G13" s="356"/>
      <c r="H13" s="365"/>
      <c r="I13" s="356"/>
      <c r="J13" s="357"/>
      <c r="K13" s="358"/>
      <c r="L13" s="358"/>
      <c r="M13" s="358"/>
      <c r="N13" s="358"/>
      <c r="O13" s="358"/>
      <c r="P13" s="358"/>
      <c r="Q13" s="359"/>
      <c r="S13" s="494"/>
      <c r="T13" s="494"/>
      <c r="U13" s="494"/>
      <c r="V13" s="494"/>
      <c r="W13" s="494"/>
      <c r="X13" s="494"/>
    </row>
    <row r="14" spans="2:24" ht="19.5" customHeight="1">
      <c r="B14" s="351">
        <v>2</v>
      </c>
      <c r="C14" s="361" t="s">
        <v>33</v>
      </c>
      <c r="D14" s="351"/>
      <c r="E14" s="351"/>
      <c r="F14" s="351"/>
      <c r="G14" s="362"/>
      <c r="H14" s="351"/>
      <c r="I14" s="362"/>
      <c r="J14" s="362"/>
      <c r="K14" s="362"/>
      <c r="L14" s="362"/>
      <c r="M14" s="362"/>
      <c r="N14" s="362"/>
      <c r="O14" s="362"/>
      <c r="P14" s="362"/>
      <c r="Q14" s="363"/>
    </row>
    <row r="15" spans="2:24" ht="19.5" customHeight="1">
      <c r="B15" s="364"/>
      <c r="C15" s="364" t="s">
        <v>174</v>
      </c>
      <c r="D15" s="364"/>
      <c r="E15" s="364"/>
      <c r="F15" s="364"/>
      <c r="G15" s="358">
        <v>6</v>
      </c>
      <c r="H15" s="365" t="s">
        <v>76</v>
      </c>
      <c r="I15" s="356"/>
      <c r="J15" s="356"/>
      <c r="K15" s="358"/>
      <c r="L15" s="358"/>
      <c r="M15" s="358"/>
      <c r="N15" s="358"/>
      <c r="O15" s="358"/>
      <c r="P15" s="358"/>
      <c r="Q15" s="359"/>
    </row>
  </sheetData>
  <mergeCells count="11">
    <mergeCell ref="S3:X13"/>
    <mergeCell ref="B1:Q1"/>
    <mergeCell ref="B2:B3"/>
    <mergeCell ref="C2:F2"/>
    <mergeCell ref="G2:G3"/>
    <mergeCell ref="H2:H3"/>
    <mergeCell ref="I2:J2"/>
    <mergeCell ref="M2:N2"/>
    <mergeCell ref="K2:L2"/>
    <mergeCell ref="O2:P2"/>
    <mergeCell ref="Q2:Q3"/>
  </mergeCells>
  <phoneticPr fontId="2" type="noConversion"/>
  <pageMargins left="0.7" right="0.7" top="0.75" bottom="0.75" header="0.3" footer="0.3"/>
  <pageSetup paperSize="9" scale="98" orientation="landscape" r:id="rId1"/>
  <colBreaks count="1" manualBreakCount="1">
    <brk id="17" max="1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S78"/>
  <sheetViews>
    <sheetView view="pageBreakPreview" zoomScale="85" zoomScaleSheetLayoutView="85" workbookViewId="0">
      <selection activeCell="O59" sqref="O59"/>
    </sheetView>
  </sheetViews>
  <sheetFormatPr defaultRowHeight="27" customHeight="1"/>
  <cols>
    <col min="1" max="1" width="12.1640625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4" customWidth="1"/>
    <col min="11" max="11" width="21.83203125" customWidth="1"/>
    <col min="12" max="12" width="10.33203125" style="154" customWidth="1"/>
    <col min="13" max="13" width="21.83203125" customWidth="1"/>
    <col min="14" max="14" width="10.33203125" style="154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501" t="s">
        <v>26</v>
      </c>
      <c r="C1" s="503" t="s">
        <v>77</v>
      </c>
      <c r="D1" s="503" t="s">
        <v>78</v>
      </c>
      <c r="E1" s="503" t="s">
        <v>79</v>
      </c>
      <c r="F1" s="505" t="s">
        <v>0</v>
      </c>
      <c r="G1" s="505" t="s">
        <v>1</v>
      </c>
      <c r="H1" s="505" t="s">
        <v>80</v>
      </c>
      <c r="I1" s="505"/>
      <c r="J1" s="505" t="s">
        <v>81</v>
      </c>
      <c r="K1" s="505"/>
      <c r="L1" s="505" t="s">
        <v>82</v>
      </c>
      <c r="M1" s="505"/>
      <c r="N1" s="505" t="s">
        <v>83</v>
      </c>
      <c r="O1" s="505"/>
      <c r="P1" s="507" t="s">
        <v>3</v>
      </c>
    </row>
    <row r="2" spans="1:19" ht="26.1" customHeight="1">
      <c r="A2" s="1">
        <v>1</v>
      </c>
      <c r="B2" s="502"/>
      <c r="C2" s="504"/>
      <c r="D2" s="504"/>
      <c r="E2" s="504"/>
      <c r="F2" s="506"/>
      <c r="G2" s="506"/>
      <c r="H2" s="2" t="s">
        <v>84</v>
      </c>
      <c r="I2" s="2" t="s">
        <v>85</v>
      </c>
      <c r="J2" s="2" t="s">
        <v>84</v>
      </c>
      <c r="K2" s="2" t="s">
        <v>85</v>
      </c>
      <c r="L2" s="2" t="s">
        <v>84</v>
      </c>
      <c r="M2" s="2" t="s">
        <v>85</v>
      </c>
      <c r="N2" s="2" t="s">
        <v>84</v>
      </c>
      <c r="O2" s="2" t="s">
        <v>85</v>
      </c>
      <c r="P2" s="508"/>
    </row>
    <row r="3" spans="1:19" ht="26.1" customHeight="1" thickBot="1">
      <c r="A3" s="1">
        <v>1</v>
      </c>
      <c r="B3" s="497" t="str">
        <f>갑지.표지!C35</f>
        <v>북비산로(서평초 앞 삼거리~북비산네거리) 등 2개소 노면표시 도색공사</v>
      </c>
      <c r="C3" s="498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500"/>
    </row>
    <row r="4" spans="1:19" ht="26.1" customHeight="1" thickTop="1">
      <c r="A4" s="3">
        <v>1</v>
      </c>
      <c r="B4" s="509" t="s">
        <v>73</v>
      </c>
      <c r="C4" s="510"/>
      <c r="D4" s="510"/>
      <c r="E4" s="511"/>
      <c r="F4" s="4"/>
      <c r="G4" s="4"/>
      <c r="H4" s="5"/>
      <c r="I4" s="6"/>
      <c r="J4" s="7"/>
      <c r="K4" s="6"/>
      <c r="L4" s="7"/>
      <c r="M4" s="6"/>
      <c r="N4" s="7"/>
      <c r="O4" s="6"/>
      <c r="P4" s="8"/>
    </row>
    <row r="5" spans="1:19" ht="26.1" hidden="1" customHeight="1">
      <c r="A5" s="3">
        <v>2</v>
      </c>
      <c r="B5" s="512" t="s">
        <v>86</v>
      </c>
      <c r="C5" s="515" t="s">
        <v>9</v>
      </c>
      <c r="D5" s="515" t="s">
        <v>7</v>
      </c>
      <c r="E5" s="9" t="s">
        <v>87</v>
      </c>
      <c r="F5" s="10" t="e">
        <f>#REF!</f>
        <v>#REF!</v>
      </c>
      <c r="G5" s="9" t="s">
        <v>88</v>
      </c>
      <c r="H5" s="11">
        <f t="shared" ref="H5:H10" si="0">SUM(J5,L5,N5)</f>
        <v>0</v>
      </c>
      <c r="I5" s="12" t="e">
        <f t="shared" ref="I5:I10" si="1">K5+M5+O5</f>
        <v>#REF!</v>
      </c>
      <c r="J5" s="13"/>
      <c r="K5" s="14" t="e">
        <f t="shared" ref="K5:K10" si="2">F5*J5</f>
        <v>#REF!</v>
      </c>
      <c r="L5" s="13"/>
      <c r="M5" s="14" t="e">
        <f t="shared" ref="M5:M10" si="3">L5*F5</f>
        <v>#REF!</v>
      </c>
      <c r="N5" s="13"/>
      <c r="O5" s="14" t="e">
        <f t="shared" ref="O5:O10" si="4">N5*F5</f>
        <v>#REF!</v>
      </c>
      <c r="P5" s="15" t="s">
        <v>89</v>
      </c>
      <c r="S5" s="10"/>
    </row>
    <row r="6" spans="1:19" ht="26.1" hidden="1" customHeight="1">
      <c r="A6" s="3">
        <v>2</v>
      </c>
      <c r="B6" s="513"/>
      <c r="C6" s="516"/>
      <c r="D6" s="516"/>
      <c r="E6" s="16" t="s">
        <v>90</v>
      </c>
      <c r="F6" s="17" t="e">
        <f>#REF!</f>
        <v>#REF!</v>
      </c>
      <c r="G6" s="16" t="s">
        <v>88</v>
      </c>
      <c r="H6" s="18">
        <f t="shared" si="0"/>
        <v>0</v>
      </c>
      <c r="I6" s="19" t="e">
        <f t="shared" si="1"/>
        <v>#REF!</v>
      </c>
      <c r="J6" s="30"/>
      <c r="K6" s="20" t="e">
        <f t="shared" si="2"/>
        <v>#REF!</v>
      </c>
      <c r="L6" s="30"/>
      <c r="M6" s="20" t="e">
        <f t="shared" si="3"/>
        <v>#REF!</v>
      </c>
      <c r="N6" s="30"/>
      <c r="O6" s="20" t="e">
        <f t="shared" si="4"/>
        <v>#REF!</v>
      </c>
      <c r="P6" s="21" t="s">
        <v>91</v>
      </c>
      <c r="S6" s="17"/>
    </row>
    <row r="7" spans="1:19" ht="26.1" hidden="1" customHeight="1">
      <c r="A7" s="3">
        <v>2</v>
      </c>
      <c r="B7" s="513"/>
      <c r="C7" s="516"/>
      <c r="D7" s="516"/>
      <c r="E7" s="22" t="s">
        <v>4</v>
      </c>
      <c r="F7" s="17" t="e">
        <f>#REF!</f>
        <v>#REF!</v>
      </c>
      <c r="G7" s="16" t="s">
        <v>88</v>
      </c>
      <c r="H7" s="18">
        <f t="shared" si="0"/>
        <v>0</v>
      </c>
      <c r="I7" s="19" t="e">
        <f t="shared" si="1"/>
        <v>#REF!</v>
      </c>
      <c r="J7" s="30"/>
      <c r="K7" s="20" t="e">
        <f t="shared" si="2"/>
        <v>#REF!</v>
      </c>
      <c r="L7" s="30"/>
      <c r="M7" s="20" t="e">
        <f t="shared" si="3"/>
        <v>#REF!</v>
      </c>
      <c r="N7" s="30"/>
      <c r="O7" s="20" t="e">
        <f t="shared" si="4"/>
        <v>#REF!</v>
      </c>
      <c r="P7" s="21" t="s">
        <v>92</v>
      </c>
      <c r="S7" s="17"/>
    </row>
    <row r="8" spans="1:19" ht="26.1" hidden="1" customHeight="1">
      <c r="A8" s="3">
        <v>2</v>
      </c>
      <c r="B8" s="513"/>
      <c r="C8" s="516"/>
      <c r="D8" s="516"/>
      <c r="E8" s="16" t="s">
        <v>93</v>
      </c>
      <c r="F8" s="17" t="e">
        <f>#REF!</f>
        <v>#REF!</v>
      </c>
      <c r="G8" s="16" t="s">
        <v>88</v>
      </c>
      <c r="H8" s="18">
        <f t="shared" si="0"/>
        <v>0</v>
      </c>
      <c r="I8" s="19" t="e">
        <f t="shared" si="1"/>
        <v>#REF!</v>
      </c>
      <c r="J8" s="30"/>
      <c r="K8" s="20" t="e">
        <f t="shared" si="2"/>
        <v>#REF!</v>
      </c>
      <c r="L8" s="30"/>
      <c r="M8" s="20" t="e">
        <f t="shared" si="3"/>
        <v>#REF!</v>
      </c>
      <c r="N8" s="30"/>
      <c r="O8" s="20" t="e">
        <f t="shared" si="4"/>
        <v>#REF!</v>
      </c>
      <c r="P8" s="21" t="s">
        <v>94</v>
      </c>
      <c r="S8" s="17"/>
    </row>
    <row r="9" spans="1:19" ht="26.1" hidden="1" customHeight="1">
      <c r="A9" s="3">
        <v>2</v>
      </c>
      <c r="B9" s="513"/>
      <c r="C9" s="516" t="s">
        <v>10</v>
      </c>
      <c r="D9" s="516" t="s">
        <v>8</v>
      </c>
      <c r="E9" s="16" t="s">
        <v>87</v>
      </c>
      <c r="F9" s="17" t="e">
        <f>#REF!</f>
        <v>#REF!</v>
      </c>
      <c r="G9" s="16" t="s">
        <v>88</v>
      </c>
      <c r="H9" s="18">
        <f t="shared" si="0"/>
        <v>0</v>
      </c>
      <c r="I9" s="19" t="e">
        <f t="shared" si="1"/>
        <v>#REF!</v>
      </c>
      <c r="J9" s="30"/>
      <c r="K9" s="20" t="e">
        <f t="shared" si="2"/>
        <v>#REF!</v>
      </c>
      <c r="L9" s="30"/>
      <c r="M9" s="20" t="e">
        <f t="shared" si="3"/>
        <v>#REF!</v>
      </c>
      <c r="N9" s="30"/>
      <c r="O9" s="20" t="e">
        <f t="shared" si="4"/>
        <v>#REF!</v>
      </c>
      <c r="P9" s="21" t="s">
        <v>95</v>
      </c>
      <c r="S9" s="17"/>
    </row>
    <row r="10" spans="1:19" ht="26.1" hidden="1" customHeight="1">
      <c r="A10" s="3">
        <v>2</v>
      </c>
      <c r="B10" s="513"/>
      <c r="C10" s="516"/>
      <c r="D10" s="516"/>
      <c r="E10" s="16" t="s">
        <v>90</v>
      </c>
      <c r="F10" s="17" t="e">
        <f>#REF!</f>
        <v>#REF!</v>
      </c>
      <c r="G10" s="16" t="s">
        <v>88</v>
      </c>
      <c r="H10" s="18">
        <f t="shared" si="0"/>
        <v>0</v>
      </c>
      <c r="I10" s="19" t="e">
        <f t="shared" si="1"/>
        <v>#REF!</v>
      </c>
      <c r="J10" s="30"/>
      <c r="K10" s="20" t="e">
        <f t="shared" si="2"/>
        <v>#REF!</v>
      </c>
      <c r="L10" s="30"/>
      <c r="M10" s="20" t="e">
        <f t="shared" si="3"/>
        <v>#REF!</v>
      </c>
      <c r="N10" s="30"/>
      <c r="O10" s="20" t="e">
        <f t="shared" si="4"/>
        <v>#REF!</v>
      </c>
      <c r="P10" s="21" t="s">
        <v>96</v>
      </c>
      <c r="S10" s="17"/>
    </row>
    <row r="11" spans="1:19" ht="26.1" hidden="1" customHeight="1">
      <c r="A11" s="3">
        <v>2</v>
      </c>
      <c r="B11" s="513"/>
      <c r="C11" s="516"/>
      <c r="D11" s="516" t="s">
        <v>6</v>
      </c>
      <c r="E11" s="16" t="s">
        <v>87</v>
      </c>
      <c r="F11" s="17">
        <v>0</v>
      </c>
      <c r="G11" s="16" t="s">
        <v>88</v>
      </c>
      <c r="H11" s="18">
        <f>SUM(J11,L11,N11)</f>
        <v>0</v>
      </c>
      <c r="I11" s="19">
        <f>K11+M11+O11</f>
        <v>0</v>
      </c>
      <c r="J11" s="30"/>
      <c r="K11" s="20">
        <f>F11*J11</f>
        <v>0</v>
      </c>
      <c r="L11" s="30"/>
      <c r="M11" s="20">
        <f>L11*F11</f>
        <v>0</v>
      </c>
      <c r="N11" s="30"/>
      <c r="O11" s="20">
        <f>N11*F11</f>
        <v>0</v>
      </c>
      <c r="P11" s="21" t="s">
        <v>97</v>
      </c>
      <c r="S11" s="17"/>
    </row>
    <row r="12" spans="1:19" ht="26.1" hidden="1" customHeight="1">
      <c r="A12" s="3">
        <v>2</v>
      </c>
      <c r="B12" s="513"/>
      <c r="C12" s="516"/>
      <c r="D12" s="516"/>
      <c r="E12" s="16" t="s">
        <v>90</v>
      </c>
      <c r="F12" s="17">
        <v>0</v>
      </c>
      <c r="G12" s="16" t="s">
        <v>88</v>
      </c>
      <c r="H12" s="18">
        <f>SUM(J12,L12,N12)</f>
        <v>0</v>
      </c>
      <c r="I12" s="19">
        <f>K12+M12+O12</f>
        <v>0</v>
      </c>
      <c r="J12" s="30"/>
      <c r="K12" s="20">
        <f>F12*J12</f>
        <v>0</v>
      </c>
      <c r="L12" s="30"/>
      <c r="M12" s="20">
        <f>L12*F12</f>
        <v>0</v>
      </c>
      <c r="N12" s="30"/>
      <c r="O12" s="20">
        <f>N12*F12</f>
        <v>0</v>
      </c>
      <c r="P12" s="21" t="s">
        <v>98</v>
      </c>
      <c r="S12" s="17"/>
    </row>
    <row r="13" spans="1:19" ht="26.1" hidden="1" customHeight="1">
      <c r="A13" s="3">
        <v>2</v>
      </c>
      <c r="B13" s="513"/>
      <c r="C13" s="516"/>
      <c r="D13" s="516" t="s">
        <v>16</v>
      </c>
      <c r="E13" s="16" t="s">
        <v>87</v>
      </c>
      <c r="F13" s="17"/>
      <c r="G13" s="16" t="s">
        <v>88</v>
      </c>
      <c r="H13" s="18">
        <f>SUM(J13,L13,N13)</f>
        <v>0</v>
      </c>
      <c r="I13" s="19">
        <f>K13+M13+O13</f>
        <v>0</v>
      </c>
      <c r="J13" s="30"/>
      <c r="K13" s="20">
        <f>F13*J13</f>
        <v>0</v>
      </c>
      <c r="L13" s="30"/>
      <c r="M13" s="20">
        <f>L13*F13</f>
        <v>0</v>
      </c>
      <c r="N13" s="30"/>
      <c r="O13" s="20">
        <f>N13*F13</f>
        <v>0</v>
      </c>
      <c r="P13" s="21">
        <v>121</v>
      </c>
      <c r="S13" s="29"/>
    </row>
    <row r="14" spans="1:19" ht="26.1" hidden="1" customHeight="1">
      <c r="A14" s="3">
        <v>2</v>
      </c>
      <c r="B14" s="514"/>
      <c r="C14" s="517"/>
      <c r="D14" s="517"/>
      <c r="E14" s="23" t="s">
        <v>90</v>
      </c>
      <c r="F14" s="24"/>
      <c r="G14" s="23" t="s">
        <v>88</v>
      </c>
      <c r="H14" s="25">
        <f>SUM(J14,L14,N14)</f>
        <v>0</v>
      </c>
      <c r="I14" s="26">
        <f>K14+M14+O14</f>
        <v>0</v>
      </c>
      <c r="J14" s="31"/>
      <c r="K14" s="27">
        <f>F14*J14</f>
        <v>0</v>
      </c>
      <c r="L14" s="31"/>
      <c r="M14" s="27">
        <f>L14*F14</f>
        <v>0</v>
      </c>
      <c r="N14" s="31"/>
      <c r="O14" s="27">
        <f>N14*F14</f>
        <v>0</v>
      </c>
      <c r="P14" s="28">
        <v>122</v>
      </c>
      <c r="S14" s="29"/>
    </row>
    <row r="15" spans="1:19" ht="26.1" customHeight="1">
      <c r="A15" s="3">
        <v>1</v>
      </c>
      <c r="B15" s="518" t="s">
        <v>99</v>
      </c>
      <c r="C15" s="515" t="s">
        <v>9</v>
      </c>
      <c r="D15" s="515" t="s">
        <v>7</v>
      </c>
      <c r="E15" s="9" t="s">
        <v>87</v>
      </c>
      <c r="F15" s="10" t="e">
        <f>#REF!</f>
        <v>#REF!</v>
      </c>
      <c r="G15" s="9" t="s">
        <v>88</v>
      </c>
      <c r="H15" s="11" t="e">
        <f t="shared" ref="H15:H47" si="5">SUM(J15,L15,N15)</f>
        <v>#REF!</v>
      </c>
      <c r="I15" s="12" t="e">
        <f t="shared" ref="I15:I48" si="6">K15+M15+O15</f>
        <v>#REF!</v>
      </c>
      <c r="J15" s="13" t="e">
        <f>#REF!</f>
        <v>#REF!</v>
      </c>
      <c r="K15" s="14" t="e">
        <f t="shared" ref="K15:K47" si="7">F15*J15</f>
        <v>#REF!</v>
      </c>
      <c r="L15" s="13" t="e">
        <f>#REF!</f>
        <v>#REF!</v>
      </c>
      <c r="M15" s="14" t="e">
        <f t="shared" ref="M15:M47" si="8">L15*F15</f>
        <v>#REF!</v>
      </c>
      <c r="N15" s="13" t="e">
        <f>#REF!</f>
        <v>#REF!</v>
      </c>
      <c r="O15" s="14" t="e">
        <f t="shared" ref="O15:O47" si="9">N15*F15</f>
        <v>#REF!</v>
      </c>
      <c r="P15" s="15">
        <v>9</v>
      </c>
      <c r="S15" s="10"/>
    </row>
    <row r="16" spans="1:19" ht="26.1" customHeight="1">
      <c r="A16" s="3">
        <v>1</v>
      </c>
      <c r="B16" s="519"/>
      <c r="C16" s="516"/>
      <c r="D16" s="516"/>
      <c r="E16" s="16" t="s">
        <v>90</v>
      </c>
      <c r="F16" s="17" t="e">
        <f>#REF!</f>
        <v>#REF!</v>
      </c>
      <c r="G16" s="16" t="s">
        <v>88</v>
      </c>
      <c r="H16" s="18" t="e">
        <f t="shared" si="5"/>
        <v>#REF!</v>
      </c>
      <c r="I16" s="19" t="e">
        <f t="shared" si="6"/>
        <v>#REF!</v>
      </c>
      <c r="J16" s="30" t="e">
        <f>#REF!</f>
        <v>#REF!</v>
      </c>
      <c r="K16" s="20" t="e">
        <f t="shared" si="7"/>
        <v>#REF!</v>
      </c>
      <c r="L16" s="30" t="e">
        <f>#REF!</f>
        <v>#REF!</v>
      </c>
      <c r="M16" s="20" t="e">
        <f t="shared" si="8"/>
        <v>#REF!</v>
      </c>
      <c r="N16" s="30" t="e">
        <f>#REF!</f>
        <v>#REF!</v>
      </c>
      <c r="O16" s="20" t="e">
        <f t="shared" si="9"/>
        <v>#REF!</v>
      </c>
      <c r="P16" s="21">
        <v>10</v>
      </c>
      <c r="S16" s="17"/>
    </row>
    <row r="17" spans="1:19" ht="26.1" customHeight="1">
      <c r="A17" s="3">
        <v>1</v>
      </c>
      <c r="B17" s="519"/>
      <c r="C17" s="516"/>
      <c r="D17" s="516"/>
      <c r="E17" s="22" t="s">
        <v>4</v>
      </c>
      <c r="F17" s="17" t="e">
        <f>#REF!</f>
        <v>#REF!</v>
      </c>
      <c r="G17" s="16" t="s">
        <v>88</v>
      </c>
      <c r="H17" s="18" t="e">
        <f t="shared" si="5"/>
        <v>#REF!</v>
      </c>
      <c r="I17" s="19" t="e">
        <f t="shared" si="6"/>
        <v>#REF!</v>
      </c>
      <c r="J17" s="30" t="e">
        <f>#REF!</f>
        <v>#REF!</v>
      </c>
      <c r="K17" s="20" t="e">
        <f t="shared" si="7"/>
        <v>#REF!</v>
      </c>
      <c r="L17" s="30" t="e">
        <f>#REF!</f>
        <v>#REF!</v>
      </c>
      <c r="M17" s="20" t="e">
        <f t="shared" si="8"/>
        <v>#REF!</v>
      </c>
      <c r="N17" s="30" t="e">
        <f>#REF!</f>
        <v>#REF!</v>
      </c>
      <c r="O17" s="20" t="e">
        <f t="shared" si="9"/>
        <v>#REF!</v>
      </c>
      <c r="P17" s="21">
        <v>11</v>
      </c>
      <c r="S17" s="17"/>
    </row>
    <row r="18" spans="1:19" ht="26.1" customHeight="1">
      <c r="A18" s="3">
        <v>1</v>
      </c>
      <c r="B18" s="519"/>
      <c r="C18" s="516"/>
      <c r="D18" s="516"/>
      <c r="E18" s="16" t="s">
        <v>93</v>
      </c>
      <c r="F18" s="17" t="e">
        <f>#REF!</f>
        <v>#REF!</v>
      </c>
      <c r="G18" s="16" t="s">
        <v>88</v>
      </c>
      <c r="H18" s="18" t="e">
        <f t="shared" si="5"/>
        <v>#REF!</v>
      </c>
      <c r="I18" s="19" t="e">
        <f t="shared" si="6"/>
        <v>#REF!</v>
      </c>
      <c r="J18" s="30" t="e">
        <f>#REF!</f>
        <v>#REF!</v>
      </c>
      <c r="K18" s="20" t="e">
        <f t="shared" si="7"/>
        <v>#REF!</v>
      </c>
      <c r="L18" s="30" t="e">
        <f>#REF!</f>
        <v>#REF!</v>
      </c>
      <c r="M18" s="20" t="e">
        <f t="shared" si="8"/>
        <v>#REF!</v>
      </c>
      <c r="N18" s="30" t="e">
        <f>#REF!</f>
        <v>#REF!</v>
      </c>
      <c r="O18" s="20" t="e">
        <f t="shared" si="9"/>
        <v>#REF!</v>
      </c>
      <c r="P18" s="21">
        <v>12</v>
      </c>
      <c r="S18" s="17"/>
    </row>
    <row r="19" spans="1:19" ht="26.1" customHeight="1">
      <c r="A19" s="3">
        <v>1</v>
      </c>
      <c r="B19" s="519"/>
      <c r="C19" s="516" t="s">
        <v>10</v>
      </c>
      <c r="D19" s="516" t="s">
        <v>8</v>
      </c>
      <c r="E19" s="16" t="s">
        <v>87</v>
      </c>
      <c r="F19" s="17" t="e">
        <f>#REF!</f>
        <v>#REF!</v>
      </c>
      <c r="G19" s="16" t="s">
        <v>88</v>
      </c>
      <c r="H19" s="18" t="e">
        <f t="shared" si="5"/>
        <v>#REF!</v>
      </c>
      <c r="I19" s="19" t="e">
        <f t="shared" si="6"/>
        <v>#REF!</v>
      </c>
      <c r="J19" s="30" t="e">
        <f>#REF!</f>
        <v>#REF!</v>
      </c>
      <c r="K19" s="20" t="e">
        <f t="shared" si="7"/>
        <v>#REF!</v>
      </c>
      <c r="L19" s="30" t="e">
        <f>#REF!</f>
        <v>#REF!</v>
      </c>
      <c r="M19" s="20" t="e">
        <f t="shared" si="8"/>
        <v>#REF!</v>
      </c>
      <c r="N19" s="30" t="e">
        <f>#REF!</f>
        <v>#REF!</v>
      </c>
      <c r="O19" s="20" t="e">
        <f t="shared" si="9"/>
        <v>#REF!</v>
      </c>
      <c r="P19" s="21">
        <v>13</v>
      </c>
      <c r="S19" s="17"/>
    </row>
    <row r="20" spans="1:19" ht="26.1" customHeight="1">
      <c r="A20" s="3">
        <v>1</v>
      </c>
      <c r="B20" s="519"/>
      <c r="C20" s="516"/>
      <c r="D20" s="516"/>
      <c r="E20" s="16" t="s">
        <v>90</v>
      </c>
      <c r="F20" s="17" t="e">
        <f>#REF!</f>
        <v>#REF!</v>
      </c>
      <c r="G20" s="16" t="s">
        <v>88</v>
      </c>
      <c r="H20" s="18" t="e">
        <f t="shared" si="5"/>
        <v>#REF!</v>
      </c>
      <c r="I20" s="19" t="e">
        <f t="shared" si="6"/>
        <v>#REF!</v>
      </c>
      <c r="J20" s="30" t="e">
        <f>#REF!</f>
        <v>#REF!</v>
      </c>
      <c r="K20" s="20" t="e">
        <f t="shared" si="7"/>
        <v>#REF!</v>
      </c>
      <c r="L20" s="30" t="e">
        <f>#REF!</f>
        <v>#REF!</v>
      </c>
      <c r="M20" s="20" t="e">
        <f t="shared" si="8"/>
        <v>#REF!</v>
      </c>
      <c r="N20" s="30" t="e">
        <f>#REF!</f>
        <v>#REF!</v>
      </c>
      <c r="O20" s="20" t="e">
        <f t="shared" si="9"/>
        <v>#REF!</v>
      </c>
      <c r="P20" s="21">
        <v>14</v>
      </c>
      <c r="S20" s="17"/>
    </row>
    <row r="21" spans="1:19" ht="26.1" hidden="1" customHeight="1">
      <c r="A21" s="3">
        <v>2</v>
      </c>
      <c r="B21" s="519"/>
      <c r="C21" s="516"/>
      <c r="D21" s="516" t="s">
        <v>6</v>
      </c>
      <c r="E21" s="16" t="s">
        <v>87</v>
      </c>
      <c r="F21" s="17"/>
      <c r="G21" s="16" t="s">
        <v>88</v>
      </c>
      <c r="H21" s="18">
        <f t="shared" si="5"/>
        <v>0</v>
      </c>
      <c r="I21" s="19">
        <f t="shared" si="6"/>
        <v>0</v>
      </c>
      <c r="J21" s="30"/>
      <c r="K21" s="20">
        <f t="shared" si="7"/>
        <v>0</v>
      </c>
      <c r="L21" s="30"/>
      <c r="M21" s="20">
        <f t="shared" si="8"/>
        <v>0</v>
      </c>
      <c r="N21" s="30"/>
      <c r="O21" s="20">
        <f t="shared" si="9"/>
        <v>0</v>
      </c>
      <c r="P21" s="21" t="s">
        <v>100</v>
      </c>
      <c r="S21" s="17"/>
    </row>
    <row r="22" spans="1:19" ht="26.1" hidden="1" customHeight="1">
      <c r="A22" s="3">
        <v>2</v>
      </c>
      <c r="B22" s="520"/>
      <c r="C22" s="517"/>
      <c r="D22" s="517"/>
      <c r="E22" s="23" t="s">
        <v>90</v>
      </c>
      <c r="F22" s="24"/>
      <c r="G22" s="23" t="s">
        <v>88</v>
      </c>
      <c r="H22" s="25">
        <f t="shared" si="5"/>
        <v>0</v>
      </c>
      <c r="I22" s="26">
        <f t="shared" si="6"/>
        <v>0</v>
      </c>
      <c r="J22" s="31"/>
      <c r="K22" s="27">
        <f t="shared" si="7"/>
        <v>0</v>
      </c>
      <c r="L22" s="31"/>
      <c r="M22" s="27">
        <f t="shared" si="8"/>
        <v>0</v>
      </c>
      <c r="N22" s="31"/>
      <c r="O22" s="27">
        <f t="shared" si="9"/>
        <v>0</v>
      </c>
      <c r="P22" s="28" t="s">
        <v>101</v>
      </c>
      <c r="S22" s="17"/>
    </row>
    <row r="23" spans="1:19" ht="26.1" hidden="1" customHeight="1">
      <c r="A23" s="3">
        <v>2</v>
      </c>
      <c r="B23" s="518" t="s">
        <v>102</v>
      </c>
      <c r="C23" s="515" t="s">
        <v>11</v>
      </c>
      <c r="D23" s="515" t="s">
        <v>7</v>
      </c>
      <c r="E23" s="9" t="s">
        <v>87</v>
      </c>
      <c r="F23" s="10" t="e">
        <f>#REF!</f>
        <v>#REF!</v>
      </c>
      <c r="G23" s="9" t="s">
        <v>88</v>
      </c>
      <c r="H23" s="11">
        <f t="shared" si="5"/>
        <v>0</v>
      </c>
      <c r="I23" s="12" t="e">
        <f t="shared" si="6"/>
        <v>#REF!</v>
      </c>
      <c r="J23" s="13"/>
      <c r="K23" s="14" t="e">
        <f t="shared" si="7"/>
        <v>#REF!</v>
      </c>
      <c r="L23" s="13"/>
      <c r="M23" s="14" t="e">
        <f t="shared" si="8"/>
        <v>#REF!</v>
      </c>
      <c r="N23" s="13"/>
      <c r="O23" s="14" t="e">
        <f t="shared" si="9"/>
        <v>#REF!</v>
      </c>
      <c r="P23" s="15"/>
    </row>
    <row r="24" spans="1:19" ht="26.1" hidden="1" customHeight="1">
      <c r="A24" s="3">
        <v>2</v>
      </c>
      <c r="B24" s="519"/>
      <c r="C24" s="516"/>
      <c r="D24" s="516"/>
      <c r="E24" s="16" t="s">
        <v>90</v>
      </c>
      <c r="F24" s="17" t="e">
        <f>#REF!</f>
        <v>#REF!</v>
      </c>
      <c r="G24" s="16" t="s">
        <v>88</v>
      </c>
      <c r="H24" s="18">
        <f t="shared" si="5"/>
        <v>0</v>
      </c>
      <c r="I24" s="19" t="e">
        <f t="shared" si="6"/>
        <v>#REF!</v>
      </c>
      <c r="J24" s="30"/>
      <c r="K24" s="20" t="e">
        <f t="shared" si="7"/>
        <v>#REF!</v>
      </c>
      <c r="L24" s="30"/>
      <c r="M24" s="20" t="e">
        <f t="shared" si="8"/>
        <v>#REF!</v>
      </c>
      <c r="N24" s="30"/>
      <c r="O24" s="20" t="e">
        <f t="shared" si="9"/>
        <v>#REF!</v>
      </c>
      <c r="P24" s="21"/>
    </row>
    <row r="25" spans="1:19" ht="26.1" hidden="1" customHeight="1">
      <c r="A25" s="3">
        <v>2</v>
      </c>
      <c r="B25" s="519"/>
      <c r="C25" s="516"/>
      <c r="D25" s="516"/>
      <c r="E25" s="22" t="s">
        <v>4</v>
      </c>
      <c r="F25" s="17" t="e">
        <f>#REF!</f>
        <v>#REF!</v>
      </c>
      <c r="G25" s="16" t="s">
        <v>88</v>
      </c>
      <c r="H25" s="18">
        <f t="shared" si="5"/>
        <v>0</v>
      </c>
      <c r="I25" s="19" t="e">
        <f t="shared" si="6"/>
        <v>#REF!</v>
      </c>
      <c r="J25" s="30"/>
      <c r="K25" s="20" t="e">
        <f t="shared" si="7"/>
        <v>#REF!</v>
      </c>
      <c r="L25" s="30"/>
      <c r="M25" s="20" t="e">
        <f t="shared" si="8"/>
        <v>#REF!</v>
      </c>
      <c r="N25" s="30"/>
      <c r="O25" s="20" t="e">
        <f t="shared" si="9"/>
        <v>#REF!</v>
      </c>
      <c r="P25" s="21"/>
    </row>
    <row r="26" spans="1:19" ht="26.1" hidden="1" customHeight="1">
      <c r="A26" s="3">
        <v>2</v>
      </c>
      <c r="B26" s="519"/>
      <c r="C26" s="516"/>
      <c r="D26" s="516"/>
      <c r="E26" s="16" t="s">
        <v>93</v>
      </c>
      <c r="F26" s="17" t="e">
        <f>#REF!</f>
        <v>#REF!</v>
      </c>
      <c r="G26" s="16" t="s">
        <v>88</v>
      </c>
      <c r="H26" s="18">
        <f t="shared" si="5"/>
        <v>0</v>
      </c>
      <c r="I26" s="19" t="e">
        <f t="shared" si="6"/>
        <v>#REF!</v>
      </c>
      <c r="J26" s="30"/>
      <c r="K26" s="20" t="e">
        <f t="shared" si="7"/>
        <v>#REF!</v>
      </c>
      <c r="L26" s="30"/>
      <c r="M26" s="20" t="e">
        <f t="shared" si="8"/>
        <v>#REF!</v>
      </c>
      <c r="N26" s="30"/>
      <c r="O26" s="20" t="e">
        <f t="shared" si="9"/>
        <v>#REF!</v>
      </c>
      <c r="P26" s="21"/>
    </row>
    <row r="27" spans="1:19" ht="26.1" hidden="1" customHeight="1">
      <c r="A27" s="3">
        <v>2</v>
      </c>
      <c r="B27" s="519"/>
      <c r="C27" s="516" t="s">
        <v>15</v>
      </c>
      <c r="D27" s="516" t="s">
        <v>8</v>
      </c>
      <c r="E27" s="16" t="s">
        <v>87</v>
      </c>
      <c r="F27" s="17" t="e">
        <f>#REF!</f>
        <v>#REF!</v>
      </c>
      <c r="G27" s="16" t="s">
        <v>88</v>
      </c>
      <c r="H27" s="18">
        <f t="shared" si="5"/>
        <v>0</v>
      </c>
      <c r="I27" s="19" t="e">
        <f t="shared" si="6"/>
        <v>#REF!</v>
      </c>
      <c r="J27" s="30"/>
      <c r="K27" s="20" t="e">
        <f t="shared" si="7"/>
        <v>#REF!</v>
      </c>
      <c r="L27" s="30"/>
      <c r="M27" s="20" t="e">
        <f t="shared" si="8"/>
        <v>#REF!</v>
      </c>
      <c r="N27" s="30"/>
      <c r="O27" s="20" t="e">
        <f t="shared" si="9"/>
        <v>#REF!</v>
      </c>
      <c r="P27" s="21"/>
    </row>
    <row r="28" spans="1:19" ht="26.1" hidden="1" customHeight="1">
      <c r="A28" s="3">
        <v>2</v>
      </c>
      <c r="B28" s="519"/>
      <c r="C28" s="516"/>
      <c r="D28" s="516"/>
      <c r="E28" s="16" t="s">
        <v>90</v>
      </c>
      <c r="F28" s="17" t="e">
        <f>#REF!</f>
        <v>#REF!</v>
      </c>
      <c r="G28" s="16" t="s">
        <v>88</v>
      </c>
      <c r="H28" s="18">
        <f t="shared" si="5"/>
        <v>0</v>
      </c>
      <c r="I28" s="19" t="e">
        <f t="shared" si="6"/>
        <v>#REF!</v>
      </c>
      <c r="J28" s="30"/>
      <c r="K28" s="20" t="e">
        <f t="shared" si="7"/>
        <v>#REF!</v>
      </c>
      <c r="L28" s="30"/>
      <c r="M28" s="20" t="e">
        <f t="shared" si="8"/>
        <v>#REF!</v>
      </c>
      <c r="N28" s="30"/>
      <c r="O28" s="20" t="e">
        <f t="shared" si="9"/>
        <v>#REF!</v>
      </c>
      <c r="P28" s="21"/>
    </row>
    <row r="29" spans="1:19" ht="26.1" hidden="1" customHeight="1">
      <c r="A29" s="3">
        <v>2</v>
      </c>
      <c r="B29" s="519"/>
      <c r="C29" s="516"/>
      <c r="D29" s="516" t="s">
        <v>6</v>
      </c>
      <c r="E29" s="16" t="s">
        <v>87</v>
      </c>
      <c r="F29" s="17" t="e">
        <f>#REF!</f>
        <v>#REF!</v>
      </c>
      <c r="G29" s="16" t="s">
        <v>88</v>
      </c>
      <c r="H29" s="18">
        <f t="shared" si="5"/>
        <v>0</v>
      </c>
      <c r="I29" s="19"/>
      <c r="J29" s="30"/>
      <c r="K29" s="20"/>
      <c r="L29" s="30"/>
      <c r="M29" s="20"/>
      <c r="N29" s="30"/>
      <c r="O29" s="20"/>
      <c r="P29" s="21"/>
    </row>
    <row r="30" spans="1:19" ht="26.1" hidden="1" customHeight="1">
      <c r="A30" s="3">
        <v>2</v>
      </c>
      <c r="B30" s="520"/>
      <c r="C30" s="517"/>
      <c r="D30" s="517"/>
      <c r="E30" s="23" t="s">
        <v>90</v>
      </c>
      <c r="F30" s="24" t="e">
        <f>#REF!</f>
        <v>#REF!</v>
      </c>
      <c r="G30" s="23" t="s">
        <v>88</v>
      </c>
      <c r="H30" s="18">
        <f t="shared" si="5"/>
        <v>0</v>
      </c>
      <c r="I30" s="26"/>
      <c r="J30" s="31"/>
      <c r="K30" s="27"/>
      <c r="L30" s="31"/>
      <c r="M30" s="27"/>
      <c r="N30" s="31"/>
      <c r="O30" s="27"/>
      <c r="P30" s="28"/>
    </row>
    <row r="31" spans="1:19" ht="26.1" hidden="1" customHeight="1">
      <c r="A31" s="3">
        <v>2</v>
      </c>
      <c r="B31" s="518" t="s">
        <v>103</v>
      </c>
      <c r="C31" s="521" t="s">
        <v>11</v>
      </c>
      <c r="D31" s="521" t="s">
        <v>7</v>
      </c>
      <c r="E31" s="9" t="s">
        <v>87</v>
      </c>
      <c r="F31" s="10" t="e">
        <f>#REF!</f>
        <v>#REF!</v>
      </c>
      <c r="G31" s="9" t="s">
        <v>88</v>
      </c>
      <c r="H31" s="11">
        <f t="shared" si="5"/>
        <v>0</v>
      </c>
      <c r="I31" s="32" t="e">
        <f t="shared" si="6"/>
        <v>#REF!</v>
      </c>
      <c r="J31" s="13"/>
      <c r="K31" s="33" t="e">
        <f t="shared" si="7"/>
        <v>#REF!</v>
      </c>
      <c r="L31" s="13"/>
      <c r="M31" s="14" t="e">
        <f t="shared" si="8"/>
        <v>#REF!</v>
      </c>
      <c r="N31" s="13"/>
      <c r="O31" s="14" t="e">
        <f t="shared" si="9"/>
        <v>#REF!</v>
      </c>
      <c r="P31" s="15"/>
    </row>
    <row r="32" spans="1:19" ht="26.1" hidden="1" customHeight="1">
      <c r="A32" s="3">
        <v>2</v>
      </c>
      <c r="B32" s="519"/>
      <c r="C32" s="522"/>
      <c r="D32" s="522"/>
      <c r="E32" s="16" t="s">
        <v>90</v>
      </c>
      <c r="F32" s="17" t="e">
        <f>#REF!</f>
        <v>#REF!</v>
      </c>
      <c r="G32" s="16" t="s">
        <v>88</v>
      </c>
      <c r="H32" s="18">
        <f t="shared" si="5"/>
        <v>0</v>
      </c>
      <c r="I32" s="34" t="e">
        <f t="shared" si="6"/>
        <v>#REF!</v>
      </c>
      <c r="J32" s="30"/>
      <c r="K32" s="35" t="e">
        <f t="shared" si="7"/>
        <v>#REF!</v>
      </c>
      <c r="L32" s="30"/>
      <c r="M32" s="20" t="e">
        <f t="shared" si="8"/>
        <v>#REF!</v>
      </c>
      <c r="N32" s="30"/>
      <c r="O32" s="20" t="e">
        <f t="shared" si="9"/>
        <v>#REF!</v>
      </c>
      <c r="P32" s="21"/>
    </row>
    <row r="33" spans="1:16" ht="26.1" hidden="1" customHeight="1">
      <c r="A33" s="3">
        <v>2</v>
      </c>
      <c r="B33" s="519"/>
      <c r="C33" s="522"/>
      <c r="D33" s="522"/>
      <c r="E33" s="22" t="s">
        <v>4</v>
      </c>
      <c r="F33" s="17" t="e">
        <f>#REF!</f>
        <v>#REF!</v>
      </c>
      <c r="G33" s="16" t="s">
        <v>88</v>
      </c>
      <c r="H33" s="18">
        <f t="shared" si="5"/>
        <v>0</v>
      </c>
      <c r="I33" s="34"/>
      <c r="J33" s="30"/>
      <c r="K33" s="35"/>
      <c r="L33" s="30"/>
      <c r="M33" s="20"/>
      <c r="N33" s="30"/>
      <c r="O33" s="20"/>
      <c r="P33" s="21"/>
    </row>
    <row r="34" spans="1:16" ht="26.1" hidden="1" customHeight="1">
      <c r="A34" s="3">
        <v>2</v>
      </c>
      <c r="B34" s="519"/>
      <c r="C34" s="523"/>
      <c r="D34" s="523"/>
      <c r="E34" s="16" t="s">
        <v>93</v>
      </c>
      <c r="F34" s="17" t="e">
        <f>#REF!</f>
        <v>#REF!</v>
      </c>
      <c r="G34" s="16" t="s">
        <v>88</v>
      </c>
      <c r="H34" s="18">
        <f t="shared" si="5"/>
        <v>0</v>
      </c>
      <c r="I34" s="34"/>
      <c r="J34" s="30"/>
      <c r="K34" s="35"/>
      <c r="L34" s="30"/>
      <c r="M34" s="20"/>
      <c r="N34" s="30"/>
      <c r="O34" s="20"/>
      <c r="P34" s="21"/>
    </row>
    <row r="35" spans="1:16" ht="26.1" hidden="1" customHeight="1">
      <c r="A35" s="3">
        <v>2</v>
      </c>
      <c r="B35" s="519"/>
      <c r="C35" s="516" t="s">
        <v>15</v>
      </c>
      <c r="D35" s="516" t="s">
        <v>8</v>
      </c>
      <c r="E35" s="16" t="s">
        <v>87</v>
      </c>
      <c r="F35" s="17" t="e">
        <f>#REF!</f>
        <v>#REF!</v>
      </c>
      <c r="G35" s="16" t="s">
        <v>88</v>
      </c>
      <c r="H35" s="18">
        <f t="shared" si="5"/>
        <v>0</v>
      </c>
      <c r="I35" s="34" t="e">
        <f t="shared" si="6"/>
        <v>#REF!</v>
      </c>
      <c r="J35" s="30"/>
      <c r="K35" s="35" t="e">
        <f t="shared" si="7"/>
        <v>#REF!</v>
      </c>
      <c r="L35" s="30"/>
      <c r="M35" s="20" t="e">
        <f t="shared" si="8"/>
        <v>#REF!</v>
      </c>
      <c r="N35" s="30"/>
      <c r="O35" s="20" t="e">
        <f t="shared" si="9"/>
        <v>#REF!</v>
      </c>
      <c r="P35" s="21"/>
    </row>
    <row r="36" spans="1:16" ht="26.1" hidden="1" customHeight="1">
      <c r="A36" s="3">
        <v>2</v>
      </c>
      <c r="B36" s="519"/>
      <c r="C36" s="516"/>
      <c r="D36" s="516"/>
      <c r="E36" s="16" t="s">
        <v>90</v>
      </c>
      <c r="F36" s="17" t="e">
        <f>#REF!</f>
        <v>#REF!</v>
      </c>
      <c r="G36" s="16" t="s">
        <v>88</v>
      </c>
      <c r="H36" s="18">
        <f t="shared" si="5"/>
        <v>0</v>
      </c>
      <c r="I36" s="34" t="e">
        <f t="shared" si="6"/>
        <v>#REF!</v>
      </c>
      <c r="J36" s="30"/>
      <c r="K36" s="35" t="e">
        <f t="shared" si="7"/>
        <v>#REF!</v>
      </c>
      <c r="L36" s="30"/>
      <c r="M36" s="20" t="e">
        <f t="shared" si="8"/>
        <v>#REF!</v>
      </c>
      <c r="N36" s="30"/>
      <c r="O36" s="20" t="e">
        <f t="shared" si="9"/>
        <v>#REF!</v>
      </c>
      <c r="P36" s="21"/>
    </row>
    <row r="37" spans="1:16" ht="26.1" hidden="1" customHeight="1">
      <c r="A37" s="3">
        <v>2</v>
      </c>
      <c r="B37" s="519"/>
      <c r="C37" s="516"/>
      <c r="D37" s="516" t="s">
        <v>6</v>
      </c>
      <c r="E37" s="16" t="s">
        <v>87</v>
      </c>
      <c r="F37" s="17" t="e">
        <f>#REF!</f>
        <v>#REF!</v>
      </c>
      <c r="G37" s="16" t="s">
        <v>88</v>
      </c>
      <c r="H37" s="18">
        <f t="shared" si="5"/>
        <v>0</v>
      </c>
      <c r="I37" s="34" t="e">
        <f t="shared" si="6"/>
        <v>#REF!</v>
      </c>
      <c r="J37" s="30"/>
      <c r="K37" s="35" t="e">
        <f t="shared" si="7"/>
        <v>#REF!</v>
      </c>
      <c r="L37" s="30"/>
      <c r="M37" s="20" t="e">
        <f t="shared" si="8"/>
        <v>#REF!</v>
      </c>
      <c r="N37" s="30"/>
      <c r="O37" s="20" t="e">
        <f t="shared" si="9"/>
        <v>#REF!</v>
      </c>
      <c r="P37" s="21"/>
    </row>
    <row r="38" spans="1:16" ht="26.1" hidden="1" customHeight="1">
      <c r="A38" s="3">
        <v>2</v>
      </c>
      <c r="B38" s="520"/>
      <c r="C38" s="517"/>
      <c r="D38" s="517"/>
      <c r="E38" s="23" t="s">
        <v>90</v>
      </c>
      <c r="F38" s="17" t="e">
        <f>#REF!</f>
        <v>#REF!</v>
      </c>
      <c r="G38" s="23" t="s">
        <v>88</v>
      </c>
      <c r="H38" s="25">
        <f t="shared" si="5"/>
        <v>0</v>
      </c>
      <c r="I38" s="36" t="e">
        <f t="shared" si="6"/>
        <v>#REF!</v>
      </c>
      <c r="J38" s="37"/>
      <c r="K38" s="38" t="e">
        <f t="shared" si="7"/>
        <v>#REF!</v>
      </c>
      <c r="L38" s="37"/>
      <c r="M38" s="27" t="e">
        <f t="shared" si="8"/>
        <v>#REF!</v>
      </c>
      <c r="N38" s="37"/>
      <c r="O38" s="27" t="e">
        <f t="shared" si="9"/>
        <v>#REF!</v>
      </c>
      <c r="P38" s="28"/>
    </row>
    <row r="39" spans="1:16" ht="26.1" hidden="1" customHeight="1">
      <c r="A39" s="3">
        <v>2</v>
      </c>
      <c r="B39" s="518" t="s">
        <v>104</v>
      </c>
      <c r="C39" s="515" t="s">
        <v>105</v>
      </c>
      <c r="D39" s="515" t="s">
        <v>7</v>
      </c>
      <c r="E39" s="9" t="s">
        <v>87</v>
      </c>
      <c r="F39" s="10" t="e">
        <f>#REF!</f>
        <v>#REF!</v>
      </c>
      <c r="G39" s="9" t="s">
        <v>88</v>
      </c>
      <c r="H39" s="11">
        <f t="shared" si="5"/>
        <v>0</v>
      </c>
      <c r="I39" s="32" t="e">
        <f t="shared" si="6"/>
        <v>#REF!</v>
      </c>
      <c r="J39" s="13"/>
      <c r="K39" s="33" t="e">
        <f t="shared" si="7"/>
        <v>#REF!</v>
      </c>
      <c r="L39" s="13"/>
      <c r="M39" s="14" t="e">
        <f t="shared" si="8"/>
        <v>#REF!</v>
      </c>
      <c r="N39" s="13"/>
      <c r="O39" s="14" t="e">
        <f t="shared" si="9"/>
        <v>#REF!</v>
      </c>
      <c r="P39" s="15"/>
    </row>
    <row r="40" spans="1:16" ht="26.1" hidden="1" customHeight="1">
      <c r="A40" s="3">
        <v>2</v>
      </c>
      <c r="B40" s="519"/>
      <c r="C40" s="516"/>
      <c r="D40" s="516"/>
      <c r="E40" s="16" t="s">
        <v>90</v>
      </c>
      <c r="F40" s="17" t="e">
        <f>#REF!</f>
        <v>#REF!</v>
      </c>
      <c r="G40" s="16" t="s">
        <v>88</v>
      </c>
      <c r="H40" s="18">
        <f t="shared" si="5"/>
        <v>0</v>
      </c>
      <c r="I40" s="19" t="e">
        <f t="shared" si="6"/>
        <v>#REF!</v>
      </c>
      <c r="J40" s="30"/>
      <c r="K40" s="20" t="e">
        <f t="shared" si="7"/>
        <v>#REF!</v>
      </c>
      <c r="L40" s="30"/>
      <c r="M40" s="20" t="e">
        <f t="shared" si="8"/>
        <v>#REF!</v>
      </c>
      <c r="N40" s="30"/>
      <c r="O40" s="20" t="e">
        <f t="shared" si="9"/>
        <v>#REF!</v>
      </c>
      <c r="P40" s="21"/>
    </row>
    <row r="41" spans="1:16" ht="26.1" hidden="1" customHeight="1">
      <c r="A41" s="3">
        <v>2</v>
      </c>
      <c r="B41" s="519"/>
      <c r="C41" s="516"/>
      <c r="D41" s="516"/>
      <c r="E41" s="22" t="s">
        <v>4</v>
      </c>
      <c r="F41" s="17" t="e">
        <f>#REF!</f>
        <v>#REF!</v>
      </c>
      <c r="G41" s="16" t="s">
        <v>88</v>
      </c>
      <c r="H41" s="18"/>
      <c r="I41" s="19"/>
      <c r="J41" s="30"/>
      <c r="K41" s="20"/>
      <c r="L41" s="30"/>
      <c r="M41" s="20"/>
      <c r="N41" s="30"/>
      <c r="O41" s="20"/>
      <c r="P41" s="21"/>
    </row>
    <row r="42" spans="1:16" ht="26.1" hidden="1" customHeight="1">
      <c r="A42" s="3">
        <v>2</v>
      </c>
      <c r="B42" s="519"/>
      <c r="C42" s="516"/>
      <c r="D42" s="516"/>
      <c r="E42" s="16" t="s">
        <v>93</v>
      </c>
      <c r="F42" s="17" t="e">
        <f>#REF!</f>
        <v>#REF!</v>
      </c>
      <c r="G42" s="16" t="s">
        <v>88</v>
      </c>
      <c r="H42" s="18"/>
      <c r="I42" s="19"/>
      <c r="J42" s="30"/>
      <c r="K42" s="20"/>
      <c r="L42" s="30"/>
      <c r="M42" s="20"/>
      <c r="N42" s="30"/>
      <c r="O42" s="20"/>
      <c r="P42" s="21"/>
    </row>
    <row r="43" spans="1:16" ht="26.1" hidden="1" customHeight="1">
      <c r="A43" s="3">
        <v>2</v>
      </c>
      <c r="B43" s="519"/>
      <c r="C43" s="516" t="s">
        <v>106</v>
      </c>
      <c r="D43" s="516" t="s">
        <v>8</v>
      </c>
      <c r="E43" s="16" t="s">
        <v>87</v>
      </c>
      <c r="F43" s="17" t="e">
        <f>#REF!</f>
        <v>#REF!</v>
      </c>
      <c r="G43" s="16" t="s">
        <v>88</v>
      </c>
      <c r="H43" s="18">
        <f t="shared" si="5"/>
        <v>0</v>
      </c>
      <c r="I43" s="19" t="e">
        <f t="shared" si="6"/>
        <v>#REF!</v>
      </c>
      <c r="J43" s="30"/>
      <c r="K43" s="20" t="e">
        <f t="shared" si="7"/>
        <v>#REF!</v>
      </c>
      <c r="L43" s="30"/>
      <c r="M43" s="20" t="e">
        <f t="shared" si="8"/>
        <v>#REF!</v>
      </c>
      <c r="N43" s="30"/>
      <c r="O43" s="20" t="e">
        <f t="shared" si="9"/>
        <v>#REF!</v>
      </c>
      <c r="P43" s="21"/>
    </row>
    <row r="44" spans="1:16" ht="26.1" hidden="1" customHeight="1">
      <c r="A44" s="3">
        <v>2</v>
      </c>
      <c r="B44" s="519"/>
      <c r="C44" s="516"/>
      <c r="D44" s="516"/>
      <c r="E44" s="16" t="s">
        <v>90</v>
      </c>
      <c r="F44" s="17" t="e">
        <f>#REF!</f>
        <v>#REF!</v>
      </c>
      <c r="G44" s="16" t="s">
        <v>88</v>
      </c>
      <c r="H44" s="18">
        <f t="shared" si="5"/>
        <v>0</v>
      </c>
      <c r="I44" s="34" t="e">
        <f t="shared" si="6"/>
        <v>#REF!</v>
      </c>
      <c r="J44" s="30"/>
      <c r="K44" s="35" t="e">
        <f t="shared" si="7"/>
        <v>#REF!</v>
      </c>
      <c r="L44" s="30"/>
      <c r="M44" s="20" t="e">
        <f t="shared" si="8"/>
        <v>#REF!</v>
      </c>
      <c r="N44" s="30"/>
      <c r="O44" s="20" t="e">
        <f t="shared" si="9"/>
        <v>#REF!</v>
      </c>
      <c r="P44" s="21"/>
    </row>
    <row r="45" spans="1:16" ht="26.1" hidden="1" customHeight="1">
      <c r="A45" s="3">
        <v>2</v>
      </c>
      <c r="B45" s="519"/>
      <c r="C45" s="516"/>
      <c r="D45" s="516" t="s">
        <v>6</v>
      </c>
      <c r="E45" s="16" t="s">
        <v>87</v>
      </c>
      <c r="F45" s="17" t="e">
        <f>#REF!</f>
        <v>#REF!</v>
      </c>
      <c r="G45" s="16" t="s">
        <v>88</v>
      </c>
      <c r="H45" s="18">
        <f t="shared" si="5"/>
        <v>0</v>
      </c>
      <c r="I45" s="34" t="e">
        <f t="shared" si="6"/>
        <v>#REF!</v>
      </c>
      <c r="J45" s="30"/>
      <c r="K45" s="35" t="e">
        <f t="shared" si="7"/>
        <v>#REF!</v>
      </c>
      <c r="L45" s="30"/>
      <c r="M45" s="20" t="e">
        <f t="shared" si="8"/>
        <v>#REF!</v>
      </c>
      <c r="N45" s="30"/>
      <c r="O45" s="20" t="e">
        <f t="shared" si="9"/>
        <v>#REF!</v>
      </c>
      <c r="P45" s="21"/>
    </row>
    <row r="46" spans="1:16" ht="26.1" hidden="1" customHeight="1">
      <c r="A46" s="3">
        <v>2</v>
      </c>
      <c r="B46" s="520"/>
      <c r="C46" s="517"/>
      <c r="D46" s="517"/>
      <c r="E46" s="23" t="s">
        <v>90</v>
      </c>
      <c r="F46" s="17" t="e">
        <f>#REF!</f>
        <v>#REF!</v>
      </c>
      <c r="G46" s="23" t="s">
        <v>88</v>
      </c>
      <c r="H46" s="25">
        <f t="shared" si="5"/>
        <v>0</v>
      </c>
      <c r="I46" s="36" t="e">
        <f t="shared" si="6"/>
        <v>#REF!</v>
      </c>
      <c r="J46" s="37"/>
      <c r="K46" s="38" t="e">
        <f t="shared" si="7"/>
        <v>#REF!</v>
      </c>
      <c r="L46" s="37"/>
      <c r="M46" s="27" t="e">
        <f t="shared" si="8"/>
        <v>#REF!</v>
      </c>
      <c r="N46" s="37"/>
      <c r="O46" s="27" t="e">
        <f t="shared" si="9"/>
        <v>#REF!</v>
      </c>
      <c r="P46" s="28"/>
    </row>
    <row r="47" spans="1:16" ht="26.1" hidden="1" customHeight="1">
      <c r="A47" s="3">
        <v>2</v>
      </c>
      <c r="B47" s="524" t="s">
        <v>107</v>
      </c>
      <c r="C47" s="525"/>
      <c r="D47" s="525"/>
      <c r="E47" s="526"/>
      <c r="F47" s="39" t="e">
        <f>#REF!</f>
        <v>#REF!</v>
      </c>
      <c r="G47" s="40" t="s">
        <v>88</v>
      </c>
      <c r="H47" s="41">
        <f t="shared" si="5"/>
        <v>0</v>
      </c>
      <c r="I47" s="42" t="e">
        <f t="shared" si="6"/>
        <v>#REF!</v>
      </c>
      <c r="J47" s="43"/>
      <c r="K47" s="44" t="e">
        <f t="shared" si="7"/>
        <v>#REF!</v>
      </c>
      <c r="L47" s="43"/>
      <c r="M47" s="45" t="e">
        <f t="shared" si="8"/>
        <v>#REF!</v>
      </c>
      <c r="N47" s="43"/>
      <c r="O47" s="45" t="e">
        <f t="shared" si="9"/>
        <v>#REF!</v>
      </c>
      <c r="P47" s="46">
        <v>59</v>
      </c>
    </row>
    <row r="48" spans="1:16" ht="26.1" customHeight="1">
      <c r="A48" s="3">
        <v>1</v>
      </c>
      <c r="B48" s="527" t="s">
        <v>108</v>
      </c>
      <c r="C48" s="528"/>
      <c r="D48" s="528"/>
      <c r="E48" s="528"/>
      <c r="F48" s="47"/>
      <c r="G48" s="48"/>
      <c r="H48" s="49"/>
      <c r="I48" s="50" t="e">
        <f t="shared" si="6"/>
        <v>#REF!</v>
      </c>
      <c r="J48" s="51"/>
      <c r="K48" s="52" t="e">
        <f>SUM(K5:K47)</f>
        <v>#REF!</v>
      </c>
      <c r="L48" s="51"/>
      <c r="M48" s="52" t="e">
        <f>SUM(M5:M47)</f>
        <v>#REF!</v>
      </c>
      <c r="N48" s="51"/>
      <c r="O48" s="52" t="e">
        <f>SUM(O5:O47)</f>
        <v>#REF!</v>
      </c>
      <c r="P48" s="53"/>
    </row>
    <row r="49" spans="1:16" ht="26.1" customHeight="1">
      <c r="A49" s="3">
        <v>1</v>
      </c>
      <c r="B49" s="529" t="s">
        <v>74</v>
      </c>
      <c r="C49" s="530"/>
      <c r="D49" s="530"/>
      <c r="E49" s="531"/>
      <c r="F49" s="54"/>
      <c r="G49" s="55"/>
      <c r="H49" s="56"/>
      <c r="I49" s="57"/>
      <c r="J49" s="58"/>
      <c r="K49" s="59"/>
      <c r="L49" s="60"/>
      <c r="M49" s="59"/>
      <c r="N49" s="60"/>
      <c r="O49" s="61"/>
      <c r="P49" s="62"/>
    </row>
    <row r="50" spans="1:16" ht="26.1" customHeight="1">
      <c r="A50" s="3">
        <v>1</v>
      </c>
      <c r="B50" s="524" t="s">
        <v>75</v>
      </c>
      <c r="C50" s="525"/>
      <c r="D50" s="525"/>
      <c r="E50" s="526"/>
      <c r="F50" s="10">
        <v>2</v>
      </c>
      <c r="G50" s="9" t="s">
        <v>109</v>
      </c>
      <c r="H50" s="11"/>
      <c r="I50" s="12">
        <f>K50+M50+O50</f>
        <v>60000</v>
      </c>
      <c r="J50" s="63"/>
      <c r="K50" s="14">
        <f>F50*J50</f>
        <v>0</v>
      </c>
      <c r="L50" s="14"/>
      <c r="M50" s="14">
        <f>F50*L50</f>
        <v>0</v>
      </c>
      <c r="N50" s="14">
        <v>30000</v>
      </c>
      <c r="O50" s="14">
        <f>F50*N50</f>
        <v>60000</v>
      </c>
      <c r="P50" s="64"/>
    </row>
    <row r="51" spans="1:16" ht="26.1" hidden="1" customHeight="1">
      <c r="A51" s="3">
        <v>2</v>
      </c>
      <c r="B51" s="538" t="s">
        <v>108</v>
      </c>
      <c r="C51" s="539"/>
      <c r="D51" s="539"/>
      <c r="E51" s="540"/>
      <c r="F51" s="47"/>
      <c r="G51" s="48"/>
      <c r="H51" s="49"/>
      <c r="I51" s="50">
        <f>K51+M51+O51</f>
        <v>60000</v>
      </c>
      <c r="J51" s="51"/>
      <c r="K51" s="52">
        <f>SUM(K50:K50)</f>
        <v>0</v>
      </c>
      <c r="L51" s="51"/>
      <c r="M51" s="52">
        <f>SUM(M50:M50)</f>
        <v>0</v>
      </c>
      <c r="N51" s="51"/>
      <c r="O51" s="52">
        <f>SUM(O50:O50)</f>
        <v>60000</v>
      </c>
      <c r="P51" s="53"/>
    </row>
    <row r="52" spans="1:16" ht="26.1" customHeight="1">
      <c r="A52" s="3">
        <v>1</v>
      </c>
      <c r="B52" s="541" t="s">
        <v>27</v>
      </c>
      <c r="C52" s="542"/>
      <c r="D52" s="542"/>
      <c r="E52" s="543"/>
      <c r="F52" s="39"/>
      <c r="G52" s="40"/>
      <c r="H52" s="41"/>
      <c r="I52" s="65" t="e">
        <f>K52+M52+O52</f>
        <v>#REF!</v>
      </c>
      <c r="J52" s="66"/>
      <c r="K52" s="67" t="e">
        <f>K48+K51</f>
        <v>#REF!</v>
      </c>
      <c r="L52" s="67"/>
      <c r="M52" s="67" t="e">
        <f>M48+M51</f>
        <v>#REF!</v>
      </c>
      <c r="N52" s="67"/>
      <c r="O52" s="67" t="e">
        <f>O48+O51</f>
        <v>#REF!</v>
      </c>
      <c r="P52" s="68"/>
    </row>
    <row r="53" spans="1:16" ht="26.1" customHeight="1">
      <c r="A53" s="3">
        <v>1</v>
      </c>
      <c r="B53" s="544" t="s">
        <v>110</v>
      </c>
      <c r="C53" s="545"/>
      <c r="D53" s="545"/>
      <c r="E53" s="546"/>
      <c r="F53" s="557">
        <v>1</v>
      </c>
      <c r="G53" s="559" t="s">
        <v>17</v>
      </c>
      <c r="H53" s="550"/>
      <c r="I53" s="69"/>
      <c r="J53" s="70" t="str">
        <f>" ☞간접노무비 : 직접노무비의 "&amp;(M54*100)&amp;"%"</f>
        <v xml:space="preserve"> ☞간접노무비 : 직접노무비의 12.7%</v>
      </c>
      <c r="K53" s="71"/>
      <c r="L53" s="72"/>
      <c r="M53" s="73"/>
      <c r="N53" s="74"/>
      <c r="O53" s="75"/>
      <c r="P53" s="76"/>
    </row>
    <row r="54" spans="1:16" ht="26.1" customHeight="1">
      <c r="A54" s="3">
        <v>1</v>
      </c>
      <c r="B54" s="547"/>
      <c r="C54" s="548"/>
      <c r="D54" s="548"/>
      <c r="E54" s="549"/>
      <c r="F54" s="558"/>
      <c r="G54" s="560"/>
      <c r="H54" s="551"/>
      <c r="I54" s="77" t="e">
        <f>O54</f>
        <v>#REF!</v>
      </c>
      <c r="J54" s="78"/>
      <c r="K54" s="79" t="e">
        <f>K52</f>
        <v>#REF!</v>
      </c>
      <c r="L54" s="80" t="s">
        <v>111</v>
      </c>
      <c r="M54" s="81">
        <v>0.127</v>
      </c>
      <c r="N54" s="82" t="s">
        <v>112</v>
      </c>
      <c r="O54" s="83" t="e">
        <f>INT(K54*M54)</f>
        <v>#REF!</v>
      </c>
      <c r="P54" s="84" t="e">
        <f>I54/K54</f>
        <v>#REF!</v>
      </c>
    </row>
    <row r="55" spans="1:16" ht="26.1" customHeight="1">
      <c r="A55" s="3">
        <v>1</v>
      </c>
      <c r="B55" s="552" t="s">
        <v>113</v>
      </c>
      <c r="C55" s="531"/>
      <c r="D55" s="553"/>
      <c r="E55" s="553"/>
      <c r="F55" s="85">
        <v>1</v>
      </c>
      <c r="G55" s="86" t="s">
        <v>17</v>
      </c>
      <c r="H55" s="87"/>
      <c r="I55" s="88" t="e">
        <f>SUM(I56:I69)</f>
        <v>#REF!</v>
      </c>
      <c r="J55" s="89"/>
      <c r="K55" s="90"/>
      <c r="L55" s="91"/>
      <c r="M55" s="90"/>
      <c r="N55" s="92"/>
      <c r="O55" s="93"/>
      <c r="P55" s="94"/>
    </row>
    <row r="56" spans="1:16" ht="26.1" customHeight="1">
      <c r="A56" s="3">
        <v>1</v>
      </c>
      <c r="B56" s="554" t="s">
        <v>18</v>
      </c>
      <c r="C56" s="555"/>
      <c r="D56" s="555"/>
      <c r="E56" s="556"/>
      <c r="F56" s="95"/>
      <c r="G56" s="96"/>
      <c r="H56" s="95"/>
      <c r="I56" s="97"/>
      <c r="J56" s="70" t="str">
        <f>" ☞산재보험료 : (직접노무비+간접노무비)의 "&amp;(M57*100)&amp;"%"</f>
        <v xml:space="preserve"> ☞산재보험료 : (직접노무비+간접노무비)의 3.73%</v>
      </c>
      <c r="K56" s="71"/>
      <c r="L56" s="72"/>
      <c r="M56" s="73"/>
      <c r="N56" s="74"/>
      <c r="O56" s="98"/>
      <c r="P56" s="99"/>
    </row>
    <row r="57" spans="1:16" ht="26.1" customHeight="1">
      <c r="A57" s="3">
        <v>1</v>
      </c>
      <c r="B57" s="535"/>
      <c r="C57" s="536"/>
      <c r="D57" s="536"/>
      <c r="E57" s="537"/>
      <c r="F57" s="100"/>
      <c r="G57" s="101"/>
      <c r="H57" s="100"/>
      <c r="I57" s="102" t="e">
        <f>O57</f>
        <v>#REF!</v>
      </c>
      <c r="J57" s="103"/>
      <c r="K57" s="104" t="e">
        <f>K52+I54</f>
        <v>#REF!</v>
      </c>
      <c r="L57" s="105" t="s">
        <v>111</v>
      </c>
      <c r="M57" s="106">
        <v>3.73E-2</v>
      </c>
      <c r="N57" s="107" t="s">
        <v>112</v>
      </c>
      <c r="O57" s="108" t="e">
        <f>INT(K57*M57)</f>
        <v>#REF!</v>
      </c>
      <c r="P57" s="109" t="e">
        <f>I57/K57</f>
        <v>#REF!</v>
      </c>
    </row>
    <row r="58" spans="1:16" ht="26.1" customHeight="1">
      <c r="A58" s="3">
        <v>1</v>
      </c>
      <c r="B58" s="532" t="s">
        <v>114</v>
      </c>
      <c r="C58" s="533"/>
      <c r="D58" s="533"/>
      <c r="E58" s="534"/>
      <c r="F58" s="110"/>
      <c r="G58" s="111"/>
      <c r="H58" s="110"/>
      <c r="I58" s="112"/>
      <c r="J58" s="113" t="str">
        <f>" ☞고용보험료 : (직접노무비+간접노무비)의 "&amp;(M59*100)&amp;"%"</f>
        <v xml:space="preserve"> ☞고용보험료 : (직접노무비+간접노무비)의 0.87%</v>
      </c>
      <c r="K58" s="114"/>
      <c r="L58" s="115"/>
      <c r="M58" s="116"/>
      <c r="N58" s="117"/>
      <c r="O58" s="118"/>
      <c r="P58" s="119"/>
    </row>
    <row r="59" spans="1:16" ht="26.1" customHeight="1">
      <c r="A59" s="3">
        <v>1</v>
      </c>
      <c r="B59" s="535"/>
      <c r="C59" s="536"/>
      <c r="D59" s="536"/>
      <c r="E59" s="537"/>
      <c r="F59" s="100"/>
      <c r="G59" s="101"/>
      <c r="H59" s="100"/>
      <c r="I59" s="102" t="e">
        <f>O59</f>
        <v>#REF!</v>
      </c>
      <c r="J59" s="103"/>
      <c r="K59" s="104" t="e">
        <f>K52+I54</f>
        <v>#REF!</v>
      </c>
      <c r="L59" s="105" t="s">
        <v>111</v>
      </c>
      <c r="M59" s="106">
        <v>8.6999999999999994E-3</v>
      </c>
      <c r="N59" s="107" t="s">
        <v>112</v>
      </c>
      <c r="O59" s="108" t="e">
        <f>INT(K59*M59)</f>
        <v>#REF!</v>
      </c>
      <c r="P59" s="109" t="e">
        <f>I59/K59</f>
        <v>#REF!</v>
      </c>
    </row>
    <row r="60" spans="1:16" ht="26.1" customHeight="1">
      <c r="A60" s="3">
        <v>1</v>
      </c>
      <c r="B60" s="532" t="s">
        <v>115</v>
      </c>
      <c r="C60" s="533"/>
      <c r="D60" s="533"/>
      <c r="E60" s="534"/>
      <c r="F60" s="110"/>
      <c r="G60" s="111"/>
      <c r="H60" s="110"/>
      <c r="I60" s="120"/>
      <c r="J60" s="113" t="str">
        <f>" ☞국민건강보험료 : (직접노무비)의 "&amp;(M61*100)&amp;"%"</f>
        <v xml:space="preserve"> ☞국민건강보험료 : (직접노무비)의 3.335%</v>
      </c>
      <c r="K60" s="114"/>
      <c r="L60" s="115"/>
      <c r="M60" s="116"/>
      <c r="N60" s="117"/>
      <c r="O60" s="118"/>
      <c r="P60" s="119"/>
    </row>
    <row r="61" spans="1:16" ht="26.1" customHeight="1">
      <c r="A61" s="3">
        <v>1</v>
      </c>
      <c r="B61" s="535"/>
      <c r="C61" s="536"/>
      <c r="D61" s="536"/>
      <c r="E61" s="537"/>
      <c r="F61" s="100"/>
      <c r="G61" s="101"/>
      <c r="H61" s="100"/>
      <c r="I61" s="102"/>
      <c r="J61" s="103"/>
      <c r="K61" s="104" t="e">
        <f>K52</f>
        <v>#REF!</v>
      </c>
      <c r="L61" s="105" t="s">
        <v>111</v>
      </c>
      <c r="M61" s="155">
        <v>3.3349999999999998E-2</v>
      </c>
      <c r="N61" s="107" t="s">
        <v>112</v>
      </c>
      <c r="O61" s="108" t="e">
        <f>INT(K61*M61)</f>
        <v>#REF!</v>
      </c>
      <c r="P61" s="156">
        <v>3.3349999999999998E-2</v>
      </c>
    </row>
    <row r="62" spans="1:16" ht="26.1" customHeight="1">
      <c r="A62" s="3">
        <v>1</v>
      </c>
      <c r="B62" s="532" t="s">
        <v>39</v>
      </c>
      <c r="C62" s="533"/>
      <c r="D62" s="533"/>
      <c r="E62" s="534"/>
      <c r="F62" s="110"/>
      <c r="G62" s="111"/>
      <c r="H62" s="110"/>
      <c r="I62" s="121"/>
      <c r="J62" s="113" t="str">
        <f>" ☞국민연금보험료 : (직접노무비)의 "&amp;(M63*100)&amp;"%"</f>
        <v xml:space="preserve"> ☞국민연금보험료 : (직접노무비)의 4.5%</v>
      </c>
      <c r="K62" s="114"/>
      <c r="L62" s="115"/>
      <c r="M62" s="116"/>
      <c r="N62" s="117"/>
      <c r="O62" s="118"/>
      <c r="P62" s="119"/>
    </row>
    <row r="63" spans="1:16" ht="26.1" customHeight="1">
      <c r="A63" s="3">
        <v>1</v>
      </c>
      <c r="B63" s="535"/>
      <c r="C63" s="536"/>
      <c r="D63" s="536"/>
      <c r="E63" s="537"/>
      <c r="F63" s="100"/>
      <c r="G63" s="101"/>
      <c r="H63" s="100"/>
      <c r="I63" s="102"/>
      <c r="J63" s="103"/>
      <c r="K63" s="104" t="e">
        <f>K52</f>
        <v>#REF!</v>
      </c>
      <c r="L63" s="105" t="s">
        <v>111</v>
      </c>
      <c r="M63" s="106">
        <v>4.4999999999999998E-2</v>
      </c>
      <c r="N63" s="107" t="s">
        <v>112</v>
      </c>
      <c r="O63" s="108" t="e">
        <f>INT(K63*M63)</f>
        <v>#REF!</v>
      </c>
      <c r="P63" s="109">
        <v>4.4999999999999998E-2</v>
      </c>
    </row>
    <row r="64" spans="1:16" ht="26.1" customHeight="1">
      <c r="A64" s="3">
        <v>1</v>
      </c>
      <c r="B64" s="532" t="s">
        <v>19</v>
      </c>
      <c r="C64" s="533"/>
      <c r="D64" s="533"/>
      <c r="E64" s="534"/>
      <c r="F64" s="110"/>
      <c r="G64" s="111"/>
      <c r="H64" s="110"/>
      <c r="I64" s="121"/>
      <c r="J64" s="113" t="str">
        <f>" ☞노인장기요양보험료 : (국민건강보험료)의 "&amp;(M65*100)&amp;"%"</f>
        <v xml:space="preserve"> ☞노인장기요양보험료 : (국민건강보험료)의 10.25%</v>
      </c>
      <c r="K64" s="114"/>
      <c r="L64" s="115"/>
      <c r="M64" s="116"/>
      <c r="N64" s="117"/>
      <c r="O64" s="118"/>
      <c r="P64" s="119"/>
    </row>
    <row r="65" spans="1:16" ht="26.1" customHeight="1">
      <c r="A65" s="3">
        <v>1</v>
      </c>
      <c r="B65" s="535"/>
      <c r="C65" s="536"/>
      <c r="D65" s="536"/>
      <c r="E65" s="537"/>
      <c r="F65" s="100"/>
      <c r="G65" s="101"/>
      <c r="H65" s="100"/>
      <c r="I65" s="102"/>
      <c r="J65" s="103"/>
      <c r="K65" s="104">
        <f>I61</f>
        <v>0</v>
      </c>
      <c r="L65" s="105" t="s">
        <v>111</v>
      </c>
      <c r="M65" s="106">
        <v>0.10249999999999999</v>
      </c>
      <c r="N65" s="107" t="s">
        <v>112</v>
      </c>
      <c r="O65" s="108">
        <f>INT(K65*M65)</f>
        <v>0</v>
      </c>
      <c r="P65" s="109">
        <v>0.10249999999999999</v>
      </c>
    </row>
    <row r="66" spans="1:16" ht="26.1" customHeight="1">
      <c r="A66" s="3">
        <v>1</v>
      </c>
      <c r="B66" s="532" t="s">
        <v>116</v>
      </c>
      <c r="C66" s="533"/>
      <c r="D66" s="533"/>
      <c r="E66" s="534"/>
      <c r="F66" s="110"/>
      <c r="G66" s="111"/>
      <c r="H66" s="110"/>
      <c r="I66" s="121"/>
      <c r="J66" s="113" t="str">
        <f>" ☞산업안전보건관리비 : (직접노무비+재료비)의 "&amp;(M67*100)&amp;"%"</f>
        <v xml:space="preserve"> ☞산업안전보건관리비 : (직접노무비+재료비)의 2.93%</v>
      </c>
      <c r="K66" s="114"/>
      <c r="L66" s="115"/>
      <c r="M66" s="116"/>
      <c r="N66" s="117"/>
      <c r="O66" s="118"/>
      <c r="P66" s="119"/>
    </row>
    <row r="67" spans="1:16" ht="26.1" customHeight="1">
      <c r="A67" s="3">
        <v>1</v>
      </c>
      <c r="B67" s="535"/>
      <c r="C67" s="536"/>
      <c r="D67" s="536"/>
      <c r="E67" s="537"/>
      <c r="F67" s="100"/>
      <c r="G67" s="101"/>
      <c r="H67" s="100"/>
      <c r="I67" s="121" t="e">
        <f>O67</f>
        <v>#REF!</v>
      </c>
      <c r="J67" s="103"/>
      <c r="K67" s="104" t="e">
        <f>K52+M52</f>
        <v>#REF!</v>
      </c>
      <c r="L67" s="105" t="s">
        <v>111</v>
      </c>
      <c r="M67" s="106">
        <v>2.93E-2</v>
      </c>
      <c r="N67" s="107" t="s">
        <v>112</v>
      </c>
      <c r="O67" s="108" t="e">
        <f>INT(K67*M67)</f>
        <v>#REF!</v>
      </c>
      <c r="P67" s="109">
        <v>2.93E-2</v>
      </c>
    </row>
    <row r="68" spans="1:16" ht="26.1" customHeight="1">
      <c r="A68" s="3">
        <v>1</v>
      </c>
      <c r="B68" s="561" t="s">
        <v>117</v>
      </c>
      <c r="C68" s="562"/>
      <c r="D68" s="562"/>
      <c r="E68" s="563"/>
      <c r="F68" s="110"/>
      <c r="G68" s="111"/>
      <c r="H68" s="110"/>
      <c r="I68" s="121"/>
      <c r="J68" s="122" t="str">
        <f>" ☞기타경비 : (직접노무비+간접노무비+재료비)의 "&amp;(M69*100)&amp;"%"</f>
        <v xml:space="preserve"> ☞기타경비 : (직접노무비+간접노무비+재료비)의 8.8%</v>
      </c>
      <c r="K68" s="123"/>
      <c r="L68" s="124"/>
      <c r="M68" s="125"/>
      <c r="N68" s="126"/>
      <c r="O68" s="127"/>
      <c r="P68" s="128"/>
    </row>
    <row r="69" spans="1:16" ht="26.1" customHeight="1">
      <c r="A69" s="3">
        <v>1</v>
      </c>
      <c r="B69" s="564"/>
      <c r="C69" s="565"/>
      <c r="D69" s="565"/>
      <c r="E69" s="566"/>
      <c r="F69" s="100"/>
      <c r="G69" s="101"/>
      <c r="H69" s="100"/>
      <c r="I69" s="129" t="e">
        <f>O69</f>
        <v>#REF!</v>
      </c>
      <c r="J69" s="78"/>
      <c r="K69" s="79" t="e">
        <f>K52+I54+M52</f>
        <v>#REF!</v>
      </c>
      <c r="L69" s="80" t="s">
        <v>111</v>
      </c>
      <c r="M69" s="81">
        <v>8.7999999999999995E-2</v>
      </c>
      <c r="N69" s="82" t="s">
        <v>112</v>
      </c>
      <c r="O69" s="130" t="e">
        <f>INT(K69*M69)</f>
        <v>#REF!</v>
      </c>
      <c r="P69" s="84" t="e">
        <f>I69/K69</f>
        <v>#REF!</v>
      </c>
    </row>
    <row r="70" spans="1:16" ht="26.1" customHeight="1">
      <c r="A70" s="3">
        <v>1</v>
      </c>
      <c r="B70" s="567" t="s">
        <v>118</v>
      </c>
      <c r="C70" s="568"/>
      <c r="D70" s="568"/>
      <c r="E70" s="569"/>
      <c r="F70" s="573">
        <v>1</v>
      </c>
      <c r="G70" s="579" t="s">
        <v>17</v>
      </c>
      <c r="H70" s="577"/>
      <c r="I70" s="131"/>
      <c r="J70" s="70" t="str">
        <f>" ☞일반관리비 : (순공사비)의 "&amp;(M71*100)&amp;"%"</f>
        <v xml:space="preserve"> ☞일반관리비 : (순공사비)의 6%</v>
      </c>
      <c r="K70" s="71"/>
      <c r="L70" s="72"/>
      <c r="M70" s="73"/>
      <c r="N70" s="74"/>
      <c r="O70" s="98"/>
      <c r="P70" s="76"/>
    </row>
    <row r="71" spans="1:16" ht="26.1" customHeight="1">
      <c r="A71" s="3">
        <v>1</v>
      </c>
      <c r="B71" s="570"/>
      <c r="C71" s="571"/>
      <c r="D71" s="571"/>
      <c r="E71" s="572"/>
      <c r="F71" s="574"/>
      <c r="G71" s="580"/>
      <c r="H71" s="578"/>
      <c r="I71" s="129" t="e">
        <f>O71</f>
        <v>#REF!</v>
      </c>
      <c r="J71" s="78"/>
      <c r="K71" s="79" t="e">
        <f>I52+I54+I55</f>
        <v>#REF!</v>
      </c>
      <c r="L71" s="80" t="s">
        <v>111</v>
      </c>
      <c r="M71" s="81">
        <v>0.06</v>
      </c>
      <c r="N71" s="82" t="s">
        <v>112</v>
      </c>
      <c r="O71" s="130" t="e">
        <f>INT(K71*M71)</f>
        <v>#REF!</v>
      </c>
      <c r="P71" s="84" t="e">
        <f>I71/K71</f>
        <v>#REF!</v>
      </c>
    </row>
    <row r="72" spans="1:16" ht="26.1" customHeight="1">
      <c r="A72" s="3">
        <v>1</v>
      </c>
      <c r="B72" s="567" t="s">
        <v>119</v>
      </c>
      <c r="C72" s="568"/>
      <c r="D72" s="568"/>
      <c r="E72" s="569"/>
      <c r="F72" s="573">
        <v>1</v>
      </c>
      <c r="G72" s="579" t="s">
        <v>17</v>
      </c>
      <c r="H72" s="577"/>
      <c r="I72" s="132"/>
      <c r="J72" s="70" t="str">
        <f>" ☞이윤 : (공사원가-재료비)의 "&amp;(M73*100)&amp;"%"</f>
        <v xml:space="preserve"> ☞이윤 : (공사원가-재료비)의 15%</v>
      </c>
      <c r="K72" s="71"/>
      <c r="L72" s="72"/>
      <c r="M72" s="73"/>
      <c r="N72" s="74"/>
      <c r="O72" s="73"/>
      <c r="P72" s="133"/>
    </row>
    <row r="73" spans="1:16" ht="26.1" customHeight="1">
      <c r="A73" s="3">
        <v>1</v>
      </c>
      <c r="B73" s="570"/>
      <c r="C73" s="571"/>
      <c r="D73" s="571"/>
      <c r="E73" s="572"/>
      <c r="F73" s="574"/>
      <c r="G73" s="580"/>
      <c r="H73" s="578"/>
      <c r="I73" s="129" t="e">
        <f>O73</f>
        <v>#REF!</v>
      </c>
      <c r="J73" s="78"/>
      <c r="K73" s="79" t="e">
        <f>I52+I54+I55+I71-M52</f>
        <v>#REF!</v>
      </c>
      <c r="L73" s="80" t="s">
        <v>111</v>
      </c>
      <c r="M73" s="134">
        <v>0.15</v>
      </c>
      <c r="N73" s="82" t="s">
        <v>112</v>
      </c>
      <c r="O73" s="130" t="e">
        <f>ROUNDUP((K73*M73),0)</f>
        <v>#REF!</v>
      </c>
      <c r="P73" s="84" t="e">
        <f>I73/K73</f>
        <v>#REF!</v>
      </c>
    </row>
    <row r="74" spans="1:16" ht="26.1" customHeight="1">
      <c r="A74" s="3">
        <v>1</v>
      </c>
      <c r="B74" s="561" t="s">
        <v>20</v>
      </c>
      <c r="C74" s="562"/>
      <c r="D74" s="562"/>
      <c r="E74" s="563"/>
      <c r="F74" s="127"/>
      <c r="G74" s="135"/>
      <c r="H74" s="136"/>
      <c r="I74" s="137" t="e">
        <f>I52+I54+I55+I71+I73</f>
        <v>#REF!</v>
      </c>
      <c r="J74" s="138"/>
      <c r="K74" s="139"/>
      <c r="L74" s="140"/>
      <c r="M74" s="139"/>
      <c r="N74" s="139"/>
      <c r="O74" s="138"/>
      <c r="P74" s="141"/>
    </row>
    <row r="75" spans="1:16" ht="26.1" customHeight="1">
      <c r="A75" s="3">
        <v>1</v>
      </c>
      <c r="B75" s="581" t="s">
        <v>120</v>
      </c>
      <c r="C75" s="559"/>
      <c r="D75" s="559"/>
      <c r="E75" s="559"/>
      <c r="F75" s="573">
        <v>1</v>
      </c>
      <c r="G75" s="579" t="s">
        <v>17</v>
      </c>
      <c r="H75" s="577"/>
      <c r="I75" s="132"/>
      <c r="J75" s="142" t="str">
        <f>" ☞부가가치세 : (공급가액)의 "&amp;(M76*100)&amp;"%"</f>
        <v xml:space="preserve"> ☞부가가치세 : (공급가액)의 10%</v>
      </c>
      <c r="K75" s="9"/>
      <c r="L75" s="143"/>
      <c r="M75" s="9"/>
      <c r="N75" s="9"/>
      <c r="O75" s="144"/>
      <c r="P75" s="145"/>
    </row>
    <row r="76" spans="1:16" ht="26.1" customHeight="1">
      <c r="A76" s="3">
        <v>1</v>
      </c>
      <c r="B76" s="582"/>
      <c r="C76" s="560"/>
      <c r="D76" s="560"/>
      <c r="E76" s="560"/>
      <c r="F76" s="574"/>
      <c r="G76" s="580"/>
      <c r="H76" s="578"/>
      <c r="I76" s="129" t="e">
        <f>O76</f>
        <v>#REF!</v>
      </c>
      <c r="J76" s="146"/>
      <c r="K76" s="79" t="e">
        <f>I74</f>
        <v>#REF!</v>
      </c>
      <c r="L76" s="80" t="s">
        <v>111</v>
      </c>
      <c r="M76" s="147">
        <v>0.1</v>
      </c>
      <c r="N76" s="82" t="s">
        <v>112</v>
      </c>
      <c r="O76" s="148" t="e">
        <f>INT(K76*M76)</f>
        <v>#REF!</v>
      </c>
      <c r="P76" s="84" t="e">
        <f>I76/K76</f>
        <v>#REF!</v>
      </c>
    </row>
    <row r="77" spans="1:16" ht="26.1" customHeight="1">
      <c r="A77" s="3">
        <v>1</v>
      </c>
      <c r="B77" s="575" t="s">
        <v>121</v>
      </c>
      <c r="C77" s="576"/>
      <c r="D77" s="576"/>
      <c r="E77" s="576"/>
      <c r="F77" s="87"/>
      <c r="G77" s="40"/>
      <c r="H77" s="87"/>
      <c r="I77" s="149" t="e">
        <f>I74+I76</f>
        <v>#REF!</v>
      </c>
      <c r="J77" s="150"/>
      <c r="K77" s="151"/>
      <c r="L77" s="151"/>
      <c r="M77" s="151"/>
      <c r="N77" s="151"/>
      <c r="O77" s="151"/>
      <c r="P77" s="152"/>
    </row>
    <row r="78" spans="1:16" ht="26.1" customHeight="1">
      <c r="A78" s="3">
        <v>1</v>
      </c>
      <c r="B78" s="575" t="s">
        <v>122</v>
      </c>
      <c r="C78" s="576"/>
      <c r="D78" s="576"/>
      <c r="E78" s="576"/>
      <c r="F78" s="87"/>
      <c r="G78" s="40"/>
      <c r="H78" s="87"/>
      <c r="I78" s="149" t="e">
        <f>ROUNDDOWN(I77,-3)</f>
        <v>#REF!</v>
      </c>
      <c r="J78" s="153" t="s">
        <v>123</v>
      </c>
      <c r="K78" s="151"/>
      <c r="L78" s="151"/>
      <c r="M78" s="151"/>
      <c r="N78" s="151"/>
      <c r="O78" s="151"/>
      <c r="P78" s="152"/>
    </row>
  </sheetData>
  <autoFilter ref="A1:P78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3">
    <mergeCell ref="B78:E78"/>
    <mergeCell ref="H70:H71"/>
    <mergeCell ref="B72:E73"/>
    <mergeCell ref="F72:F73"/>
    <mergeCell ref="G72:G73"/>
    <mergeCell ref="H72:H73"/>
    <mergeCell ref="B74:E74"/>
    <mergeCell ref="G70:G71"/>
    <mergeCell ref="B75:E76"/>
    <mergeCell ref="F75:F76"/>
    <mergeCell ref="G75:G76"/>
    <mergeCell ref="H75:H76"/>
    <mergeCell ref="B77:E77"/>
    <mergeCell ref="B64:E65"/>
    <mergeCell ref="B66:E67"/>
    <mergeCell ref="B68:E69"/>
    <mergeCell ref="B70:E71"/>
    <mergeCell ref="F70:F71"/>
    <mergeCell ref="H53:H54"/>
    <mergeCell ref="B55:E55"/>
    <mergeCell ref="B56:E57"/>
    <mergeCell ref="B58:E59"/>
    <mergeCell ref="B60:E61"/>
    <mergeCell ref="F53:F54"/>
    <mergeCell ref="G53:G54"/>
    <mergeCell ref="B62:E63"/>
    <mergeCell ref="B50:E50"/>
    <mergeCell ref="B51:E51"/>
    <mergeCell ref="B52:E52"/>
    <mergeCell ref="B53:E54"/>
    <mergeCell ref="B47:E47"/>
    <mergeCell ref="B48:E48"/>
    <mergeCell ref="B49:E49"/>
    <mergeCell ref="B39:B46"/>
    <mergeCell ref="C39:C42"/>
    <mergeCell ref="D39:D42"/>
    <mergeCell ref="C43:C44"/>
    <mergeCell ref="D43:D44"/>
    <mergeCell ref="C45:C46"/>
    <mergeCell ref="D45:D46"/>
    <mergeCell ref="B31:B38"/>
    <mergeCell ref="C31:C34"/>
    <mergeCell ref="D31:D34"/>
    <mergeCell ref="C35:C36"/>
    <mergeCell ref="D35:D36"/>
    <mergeCell ref="C37:C38"/>
    <mergeCell ref="D37:D38"/>
    <mergeCell ref="B23:B30"/>
    <mergeCell ref="C23:C26"/>
    <mergeCell ref="D23:D26"/>
    <mergeCell ref="C27:C28"/>
    <mergeCell ref="D27:D28"/>
    <mergeCell ref="C29:C30"/>
    <mergeCell ref="D29:D30"/>
    <mergeCell ref="B15:B22"/>
    <mergeCell ref="C15:C18"/>
    <mergeCell ref="D15:D18"/>
    <mergeCell ref="C19:C20"/>
    <mergeCell ref="D19:D20"/>
    <mergeCell ref="C21:C22"/>
    <mergeCell ref="D21:D22"/>
    <mergeCell ref="B4:E4"/>
    <mergeCell ref="B5:B14"/>
    <mergeCell ref="C5:C8"/>
    <mergeCell ref="D5:D8"/>
    <mergeCell ref="C9:C10"/>
    <mergeCell ref="D9:D10"/>
    <mergeCell ref="C11:C12"/>
    <mergeCell ref="D11:D12"/>
    <mergeCell ref="C13:C14"/>
    <mergeCell ref="D13:D14"/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</mergeCells>
  <phoneticPr fontId="2" type="noConversion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6</vt:i4>
      </vt:variant>
    </vt:vector>
  </HeadingPairs>
  <TitlesOfParts>
    <vt:vector size="13" baseType="lpstr">
      <vt:lpstr>갑지.표지</vt:lpstr>
      <vt:lpstr>위치도</vt:lpstr>
      <vt:lpstr>설계설명서</vt:lpstr>
      <vt:lpstr>원가계산서</vt:lpstr>
      <vt:lpstr>내역서총괄표</vt:lpstr>
      <vt:lpstr>내역서</vt:lpstr>
      <vt:lpstr>내역서2</vt:lpstr>
      <vt:lpstr>내역서!Print_Area</vt:lpstr>
      <vt:lpstr>내역서2!Print_Area</vt:lpstr>
      <vt:lpstr>내역서총괄표!Print_Area</vt:lpstr>
      <vt:lpstr>설계설명서!Print_Area</vt:lpstr>
      <vt:lpstr>원가계산서!Print_Area</vt:lpstr>
      <vt:lpstr>위치도!Print_Area</vt:lpstr>
    </vt:vector>
  </TitlesOfParts>
  <Company>Extra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2022-01-18T01:14:58Z</cp:lastPrinted>
  <dcterms:created xsi:type="dcterms:W3CDTF">2012-03-07T02:46:43Z</dcterms:created>
  <dcterms:modified xsi:type="dcterms:W3CDTF">2022-02-07T02:24:40Z</dcterms:modified>
</cp:coreProperties>
</file>