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955" windowHeight="7320" tabRatio="886"/>
  </bookViews>
  <sheets>
    <sheet name="갑지.표지" sheetId="17" r:id="rId1"/>
    <sheet name="위치도" sheetId="73" r:id="rId2"/>
    <sheet name="설계설명서" sheetId="72" r:id="rId3"/>
    <sheet name="원가계산서" sheetId="70" r:id="rId4"/>
    <sheet name="내역서총괄표" sheetId="69" r:id="rId5"/>
    <sheet name="내역서" sheetId="74" r:id="rId6"/>
    <sheet name="내역서2" sheetId="71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6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내역서!$B$1:$Q$18</definedName>
    <definedName name="_xlnm.Print_Area" localSheetId="6">내역서2!$B$1:$P$78</definedName>
    <definedName name="_xlnm.Print_Area" localSheetId="4">내역서총괄표!$A$1:$J$26</definedName>
    <definedName name="_xlnm.Print_Area" localSheetId="2">설계설명서!$A$1:$AE$37</definedName>
    <definedName name="_xlnm.Print_Area" localSheetId="3">원가계산서!$A$1:$I$34</definedName>
    <definedName name="_xlnm.Print_Area" localSheetId="1">위치도!$A$1:$AO$157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I18" i="74" l="1"/>
  <c r="J39" i="69" l="1"/>
  <c r="J30" i="69"/>
  <c r="J31" i="69"/>
  <c r="J32" i="69"/>
  <c r="J33" i="69"/>
  <c r="J34" i="69"/>
  <c r="J35" i="69"/>
  <c r="J36" i="69"/>
  <c r="J37" i="69"/>
  <c r="J38" i="69"/>
  <c r="J29" i="69"/>
  <c r="L39" i="17" l="1"/>
  <c r="L40" i="17"/>
  <c r="L41" i="17"/>
  <c r="L42" i="17"/>
  <c r="I13" i="74" l="1"/>
  <c r="J13" i="74" l="1"/>
  <c r="J18" i="74" l="1"/>
  <c r="G6" i="69"/>
  <c r="I6" i="69" l="1"/>
  <c r="J17" i="74" l="1"/>
  <c r="L38" i="17" l="1"/>
  <c r="H6" i="69" l="1"/>
  <c r="F6" i="69" s="1"/>
  <c r="C3" i="17" l="1"/>
  <c r="C7" i="17"/>
  <c r="H4" i="72" l="1"/>
  <c r="C4" i="74" s="1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I26" i="71" s="1"/>
  <c r="K21" i="71"/>
  <c r="I21" i="71" s="1"/>
  <c r="I25" i="71" l="1"/>
  <c r="F45" i="71" l="1"/>
  <c r="F46" i="71"/>
  <c r="F32" i="71"/>
  <c r="F30" i="71"/>
  <c r="F39" i="71"/>
  <c r="F37" i="71"/>
  <c r="F38" i="71"/>
  <c r="F28" i="71"/>
  <c r="F27" i="71"/>
  <c r="F36" i="71"/>
  <c r="F24" i="71"/>
  <c r="F35" i="71"/>
  <c r="F23" i="71"/>
  <c r="F31" i="71"/>
  <c r="F29" i="71"/>
  <c r="F40" i="71" l="1"/>
  <c r="O40" i="71" s="1"/>
  <c r="F44" i="71"/>
  <c r="K44" i="71" s="1"/>
  <c r="F43" i="71"/>
  <c r="K43" i="71" s="1"/>
  <c r="F7" i="7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38" i="71"/>
  <c r="M38" i="71"/>
  <c r="K38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44" i="71" l="1"/>
  <c r="K40" i="71"/>
  <c r="M44" i="71"/>
  <c r="M43" i="71"/>
  <c r="O43" i="71"/>
  <c r="O5" i="7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36" i="71"/>
  <c r="F16" i="71"/>
  <c r="I31" i="71"/>
  <c r="I37" i="71"/>
  <c r="F19" i="71"/>
  <c r="F20" i="71"/>
  <c r="I27" i="71"/>
  <c r="I46" i="71"/>
  <c r="I40" i="71"/>
  <c r="I23" i="71"/>
  <c r="I45" i="71"/>
  <c r="I35" i="71"/>
  <c r="I28" i="71"/>
  <c r="I24" i="71"/>
  <c r="I38" i="71"/>
  <c r="I32" i="71"/>
  <c r="I11" i="71"/>
  <c r="I44" i="71" l="1"/>
  <c r="I43" i="71"/>
  <c r="I5" i="71"/>
  <c r="I6" i="71"/>
  <c r="I9" i="71"/>
  <c r="I7" i="71"/>
  <c r="I8" i="71"/>
  <c r="I10" i="71"/>
  <c r="I47" i="71"/>
  <c r="B3" i="71" l="1"/>
  <c r="L15" i="71" l="1"/>
  <c r="L19" i="71" l="1"/>
  <c r="M19" i="71" s="1"/>
  <c r="M15" i="71"/>
  <c r="N5" i="74" l="1"/>
  <c r="N4" i="74" s="1"/>
  <c r="J15" i="7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I6" i="74"/>
  <c r="J12" i="74"/>
  <c r="I14" i="74" l="1"/>
  <c r="I15" i="74"/>
  <c r="J15" i="74"/>
  <c r="I12" i="74"/>
  <c r="J14" i="74"/>
  <c r="I10" i="74"/>
  <c r="J10" i="74"/>
  <c r="K48" i="71"/>
  <c r="K52" i="71" s="1"/>
  <c r="M18" i="71"/>
  <c r="M16" i="71"/>
  <c r="M17" i="71"/>
  <c r="N19" i="71"/>
  <c r="N15" i="71"/>
  <c r="M20" i="71"/>
  <c r="J11" i="74"/>
  <c r="L5" i="74" l="1"/>
  <c r="L4" i="74" s="1"/>
  <c r="J6" i="74"/>
  <c r="J9" i="74"/>
  <c r="I9" i="74"/>
  <c r="P5" i="74"/>
  <c r="P4" i="74" s="1"/>
  <c r="I8" i="74"/>
  <c r="H5" i="69"/>
  <c r="I11" i="74"/>
  <c r="J7" i="74"/>
  <c r="I7" i="74"/>
  <c r="K54" i="7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J8" i="74" l="1"/>
  <c r="G5" i="69"/>
  <c r="H4" i="69"/>
  <c r="K57" i="7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G4" i="69" l="1"/>
  <c r="G8" i="70"/>
  <c r="G4" i="70"/>
  <c r="G7" i="70" s="1"/>
  <c r="J5" i="74"/>
  <c r="J4" i="74" s="1"/>
  <c r="F8" i="69"/>
  <c r="F10" i="69" s="1"/>
  <c r="K67" i="71"/>
  <c r="O67" i="71" s="1"/>
  <c r="I67" i="71" s="1"/>
  <c r="K69" i="71"/>
  <c r="O69" i="71" s="1"/>
  <c r="I69" i="71" s="1"/>
  <c r="P69" i="71" s="1"/>
  <c r="O48" i="71"/>
  <c r="G9" i="70" l="1"/>
  <c r="G10" i="70" s="1"/>
  <c r="G23" i="70" s="1"/>
  <c r="F9" i="69"/>
  <c r="F18" i="69"/>
  <c r="I5" i="69"/>
  <c r="I55" i="71"/>
  <c r="O52" i="71"/>
  <c r="I52" i="71" s="1"/>
  <c r="I48" i="71"/>
  <c r="I4" i="69" l="1"/>
  <c r="F5" i="69"/>
  <c r="G11" i="70"/>
  <c r="F4" i="69"/>
  <c r="G12" i="70"/>
  <c r="G13" i="70"/>
  <c r="K71" i="71"/>
  <c r="O71" i="71" s="1"/>
  <c r="I71" i="71" s="1"/>
  <c r="P71" i="71" s="1"/>
  <c r="G20" i="70" l="1"/>
  <c r="K73" i="71"/>
  <c r="O73" i="71" s="1"/>
  <c r="I73" i="71" s="1"/>
  <c r="P73" i="71" s="1"/>
  <c r="F17" i="69" l="1"/>
  <c r="I74" i="71"/>
  <c r="K76" i="71" s="1"/>
  <c r="O76" i="71" s="1"/>
  <c r="I76" i="71" s="1"/>
  <c r="P76" i="71" s="1"/>
  <c r="I77" i="71" l="1"/>
  <c r="I78" i="71" s="1"/>
  <c r="C45" i="17" l="1"/>
</calcChain>
</file>

<file path=xl/sharedStrings.xml><?xml version="1.0" encoding="utf-8"?>
<sst xmlns="http://schemas.openxmlformats.org/spreadsheetml/2006/main" count="598" uniqueCount="301">
  <si>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</si>
  <si>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</si>
  <si>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</si>
  <si>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</si>
  <si>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</si>
  <si>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</si>
  <si>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</si>
  <si>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</si>
  <si>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</si>
  <si>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</si>
  <si>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</si>
  <si>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</si>
  <si>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</si>
  <si>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</si>
  <si>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</si>
  <si>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</si>
  <si>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</si>
  <si>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</si>
  <si>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</si>
  <si>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</si>
  <si>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</si>
  <si>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</si>
  <si>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</si>
  <si>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</si>
  <si>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</si>
  <si>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</si>
  <si>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</si>
  <si>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</si>
  <si>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</si>
  <si>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</si>
  <si>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</si>
  <si>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</si>
  <si>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</si>
  <si>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</si>
  <si>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</si>
  <si>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</si>
  <si>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</si>
  <si>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</si>
  <si>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</si>
  <si>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</si>
  <si>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</si>
  <si>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</si>
  <si>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</si>
  <si>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</si>
  <si>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</si>
  <si>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</si>
  <si>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</si>
  <si>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</si>
  <si>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</si>
  <si>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</si>
  <si>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</si>
  <si>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</si>
  <si>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</si>
  <si>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</si>
  <si>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</si>
  <si>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</si>
  <si>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</si>
  <si>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</si>
  <si>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</si>
  <si>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</si>
  <si>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</si>
  <si>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</si>
  <si>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</si>
  <si>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9</t>
  </si>
  <si>
    <t>10</t>
  </si>
  <si>
    <t>11</t>
  </si>
  <si>
    <t>12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</si>
  <si>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</si>
  <si>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</si>
  <si>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</si>
  <si>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</si>
  <si>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</si>
  <si>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</si>
  <si>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</si>
  <si>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</si>
  <si>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</si>
  <si>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</si>
  <si>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</si>
  <si>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</si>
  <si>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</si>
  <si>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</si>
  <si>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</si>
  <si>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</si>
  <si>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</si>
  <si>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</si>
  <si>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</si>
  <si>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</si>
  <si>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</si>
  <si>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</si>
  <si>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</si>
  <si>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</si>
  <si>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</si>
  <si>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</si>
  <si>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</si>
  <si>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</si>
  <si>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</si>
  <si>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</si>
  <si>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</si>
  <si>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</si>
  <si>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</si>
  <si>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</si>
  <si>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</si>
  <si>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</si>
  <si>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</si>
  <si>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</si>
  <si>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</si>
  <si>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</si>
  <si>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</si>
  <si>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</si>
  <si>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</si>
  <si>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</si>
  <si>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</si>
  <si>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</si>
  <si>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</si>
  <si>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</si>
  <si>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</si>
  <si>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</si>
  <si>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</si>
  <si>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</si>
  <si>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</si>
  <si>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</si>
  <si>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</si>
  <si>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</si>
  <si>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</si>
  <si>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</si>
  <si>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</si>
  <si>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</si>
  <si>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</si>
  <si>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</si>
  <si>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</si>
  <si>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</si>
  <si>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</si>
  <si>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</si>
  <si>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</si>
  <si>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</si>
  <si>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</si>
  <si>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</si>
  <si>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수량</t>
    <phoneticPr fontId="2" type="noConversion"/>
  </si>
  <si>
    <t>처
장</t>
    <phoneticPr fontId="2" type="noConversion"/>
  </si>
  <si>
    <t>팀
장</t>
    <phoneticPr fontId="2" type="noConversion"/>
  </si>
  <si>
    <t>심
사
자</t>
    <phoneticPr fontId="2" type="noConversion"/>
  </si>
  <si>
    <t>설
계
자</t>
    <phoneticPr fontId="2" type="noConversion"/>
  </si>
  <si>
    <t>위치도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</si>
  <si>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</si>
  <si>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</si>
  <si>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</si>
  <si>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</si>
  <si>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</si>
  <si>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</si>
  <si>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</si>
  <si>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</si>
  <si>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</si>
  <si>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</si>
  <si>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</si>
  <si>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</si>
  <si>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</si>
  <si>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</si>
  <si>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</si>
  <si>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</si>
  <si>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</si>
  <si>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</si>
  <si>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</si>
  <si>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</si>
  <si>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</si>
  <si>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</si>
  <si>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</si>
  <si>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</si>
  <si>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</si>
  <si>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</si>
  <si>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</si>
  <si>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</si>
  <si>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</si>
  <si>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</si>
  <si>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</si>
  <si>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</si>
  <si>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</si>
  <si>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</si>
  <si>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</si>
  <si>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</si>
  <si>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</si>
  <si>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</si>
  <si>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</si>
  <si>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</si>
  <si>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</si>
  <si>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</si>
  <si>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</si>
  <si>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</si>
  <si>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</si>
  <si>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</si>
  <si>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</si>
  <si>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</si>
  <si>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</si>
  <si>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</si>
  <si>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</si>
  <si>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</si>
  <si>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</si>
  <si>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</si>
  <si>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</si>
  <si>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</si>
  <si>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</si>
  <si>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</si>
  <si>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</si>
  <si>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</si>
  <si>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</si>
  <si>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</si>
  <si>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</si>
  <si>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</si>
  <si>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</si>
  <si>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</si>
  <si>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</si>
  <si>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</si>
  <si>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</si>
  <si>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</si>
  <si>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</si>
  <si>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</si>
  <si>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</si>
  <si>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</si>
  <si>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</si>
  <si>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</si>
  <si>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</si>
  <si>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</si>
  <si>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</si>
  <si>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</si>
  <si>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</si>
  <si>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</si>
  <si>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○ 공사개요 :</t>
    <phoneticPr fontId="2" type="noConversion"/>
  </si>
  <si>
    <t>▣</t>
    <phoneticPr fontId="2" type="noConversion"/>
  </si>
  <si>
    <t>노면표시 도색 및 제거</t>
    <phoneticPr fontId="2" type="noConversion"/>
  </si>
  <si>
    <t>P3-R4</t>
    <phoneticPr fontId="2" type="noConversion"/>
  </si>
  <si>
    <t>교통사고를 예방하고자 합니다.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</si>
  <si>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</si>
  <si>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</si>
  <si>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융착성도료(파선)</t>
    <phoneticPr fontId="2" type="noConversion"/>
  </si>
  <si>
    <t>재도색</t>
    <phoneticPr fontId="2" type="noConversion"/>
  </si>
  <si>
    <t>제9호표</t>
    <phoneticPr fontId="2" type="noConversion"/>
  </si>
  <si>
    <t>제10호표</t>
  </si>
  <si>
    <t>제11호표</t>
  </si>
  <si>
    <t>제12호표</t>
  </si>
  <si>
    <t>제13호표</t>
  </si>
  <si>
    <t>( B ) × 0.0370</t>
    <phoneticPr fontId="2" type="noConversion"/>
  </si>
  <si>
    <t>10일</t>
    <phoneticPr fontId="2" type="noConversion"/>
  </si>
  <si>
    <t>2022년도</t>
    <phoneticPr fontId="2" type="noConversion"/>
  </si>
  <si>
    <t>대명남로(송현공원~남명삼거리)</t>
    <phoneticPr fontId="2" type="noConversion"/>
  </si>
  <si>
    <t>2022년  1월 설계</t>
    <phoneticPr fontId="2" type="noConversion"/>
  </si>
  <si>
    <t>( 4 ) × 0.138</t>
    <phoneticPr fontId="2" type="noConversion"/>
  </si>
  <si>
    <t>( B ) × 0.0101</t>
    <phoneticPr fontId="2" type="noConversion"/>
  </si>
  <si>
    <t>( 4 ) × 0.03495</t>
    <phoneticPr fontId="2" type="noConversion"/>
  </si>
  <si>
    <t>( 9 ) × 0.1227</t>
    <phoneticPr fontId="2" type="noConversion"/>
  </si>
  <si>
    <t>( A + B ) × 0.083</t>
    <phoneticPr fontId="2" type="noConversion"/>
  </si>
  <si>
    <t>횡단보도</t>
  </si>
  <si>
    <t>대명남로(송현공원~남명삼거리) 등 7개소 노면표시 도색공사</t>
    <phoneticPr fontId="2" type="noConversion"/>
  </si>
  <si>
    <t>제18호표</t>
    <phoneticPr fontId="2" type="noConversion"/>
  </si>
  <si>
    <t>제22호표</t>
    <phoneticPr fontId="2" type="noConversion"/>
  </si>
  <si>
    <t>제14호표</t>
    <phoneticPr fontId="2" type="noConversion"/>
  </si>
  <si>
    <t>수용성페인트(파선)</t>
    <phoneticPr fontId="2" type="noConversion"/>
  </si>
  <si>
    <t>P4-R5</t>
    <phoneticPr fontId="2" type="noConversion"/>
  </si>
  <si>
    <t>재도색</t>
    <phoneticPr fontId="2" type="noConversion"/>
  </si>
  <si>
    <t>백색</t>
    <phoneticPr fontId="2" type="noConversion"/>
  </si>
  <si>
    <t>수용성페인트(실선)</t>
    <phoneticPr fontId="2" type="noConversion"/>
  </si>
  <si>
    <t>P4-R4</t>
    <phoneticPr fontId="2" type="noConversion"/>
  </si>
  <si>
    <t>재도색</t>
    <phoneticPr fontId="2" type="noConversion"/>
  </si>
  <si>
    <t>황색</t>
    <phoneticPr fontId="2" type="noConversion"/>
  </si>
  <si>
    <t>수용성페인트(파선)</t>
    <phoneticPr fontId="2" type="noConversion"/>
  </si>
  <si>
    <t>P4-R4</t>
    <phoneticPr fontId="2" type="noConversion"/>
  </si>
  <si>
    <t>수용성페인트 황색 (P4-R4) 재도색 : 실선 L=1,296m, 파선 L=660m</t>
    <phoneticPr fontId="2" type="noConversion"/>
  </si>
  <si>
    <t>대명남로(송현공원~남명삼거리), 칠성남로(고성지구대~대성시장교차로),</t>
    <phoneticPr fontId="2" type="noConversion"/>
  </si>
  <si>
    <t>중앙대로(도청교 상부도로), 신천동로(성북교~도청교),</t>
    <phoneticPr fontId="2" type="noConversion"/>
  </si>
  <si>
    <t>서변남로(북대구IC~서변고가교), 대불로, 경대로(대현로~경대정문)</t>
    <phoneticPr fontId="2" type="noConversion"/>
  </si>
  <si>
    <t>대명남로(송현공원~남명삼거리) 등 7개소 구간에 노면표시 도색공사를 시행하여</t>
    <phoneticPr fontId="2" type="noConversion"/>
  </si>
  <si>
    <t>중앙대로(도청교 상부도로)</t>
    <phoneticPr fontId="2" type="noConversion"/>
  </si>
  <si>
    <t>칠성남로(고성지구대~대성시장교차로)</t>
    <phoneticPr fontId="2" type="noConversion"/>
  </si>
  <si>
    <t>신천동로(도청교~성북교)</t>
    <phoneticPr fontId="2" type="noConversion"/>
  </si>
  <si>
    <t>서변남로(북대구IC~서변고가교)</t>
    <phoneticPr fontId="2" type="noConversion"/>
  </si>
  <si>
    <t>대불로</t>
    <phoneticPr fontId="2" type="noConversion"/>
  </si>
  <si>
    <t>경대로(대현로~경대정문)</t>
    <phoneticPr fontId="2" type="noConversion"/>
  </si>
  <si>
    <t>제21호표</t>
    <phoneticPr fontId="2" type="noConversion"/>
  </si>
  <si>
    <t>수용성페인트(문자, 기호)</t>
    <phoneticPr fontId="2" type="noConversion"/>
  </si>
  <si>
    <t>m</t>
    <phoneticPr fontId="2" type="noConversion"/>
  </si>
  <si>
    <r>
      <rPr>
        <sz val="10"/>
        <rFont val="돋움"/>
        <family val="3"/>
        <charset val="129"/>
      </rPr>
      <t>제</t>
    </r>
    <r>
      <rPr>
        <sz val="10"/>
        <rFont val="Arial Narrow"/>
        <family val="2"/>
      </rPr>
      <t>20</t>
    </r>
    <r>
      <rPr>
        <sz val="10"/>
        <rFont val="돋움"/>
        <family val="3"/>
        <charset val="129"/>
      </rPr>
      <t>호표</t>
    </r>
    <phoneticPr fontId="2" type="noConversion"/>
  </si>
  <si>
    <t>수용성페인트 백색 (P4-R5) 재도색 : 파선 L=820m, 문자기호 L=77m</t>
    <phoneticPr fontId="2" type="noConversion"/>
  </si>
  <si>
    <t>융착성 도료 백색 (P3-R5) 재도색 : 실선 L=2,769m, 파선 L=6,572m,</t>
    <phoneticPr fontId="2" type="noConversion"/>
  </si>
  <si>
    <t>융착성 도료 황색 (P3-R4) 재도색 : 실선 L=8,865m, 파선 L=3,691m</t>
    <phoneticPr fontId="2" type="noConversion"/>
  </si>
  <si>
    <t xml:space="preserve">                                          횡단보도 L=13,830m, 문자기호 L=6,032m</t>
    <phoneticPr fontId="2" type="noConversion"/>
  </si>
  <si>
    <t>퇴직공제부금비</t>
    <phoneticPr fontId="2" type="noConversion"/>
  </si>
  <si>
    <t>환경보전비</t>
    <phoneticPr fontId="2" type="noConversion"/>
  </si>
  <si>
    <t>( 4 ) × 0.023</t>
    <phoneticPr fontId="2" type="noConversion"/>
  </si>
  <si>
    <t>실선</t>
  </si>
  <si>
    <t>파선</t>
  </si>
  <si>
    <t>문자기호</t>
  </si>
  <si>
    <t>착공일로부터 44일간으로 한다.</t>
    <phoneticPr fontId="2" type="noConversion"/>
  </si>
  <si>
    <t>-</t>
    <phoneticPr fontId="2" type="noConversion"/>
  </si>
  <si>
    <t>작업준비</t>
    <phoneticPr fontId="2" type="noConversion"/>
  </si>
  <si>
    <t>3일</t>
    <phoneticPr fontId="2" type="noConversion"/>
  </si>
  <si>
    <t>20일</t>
    <phoneticPr fontId="2" type="noConversion"/>
  </si>
  <si>
    <t>30일</t>
    <phoneticPr fontId="2" type="noConversion"/>
  </si>
  <si>
    <t>준비기간(공사신고) : 3일</t>
    <phoneticPr fontId="2" type="noConversion"/>
  </si>
  <si>
    <t>비작업일수 : 9일</t>
    <phoneticPr fontId="2" type="noConversion"/>
  </si>
  <si>
    <t>-</t>
    <phoneticPr fontId="2" type="noConversion"/>
  </si>
  <si>
    <t>작업일수 : 32일</t>
    <phoneticPr fontId="2" type="noConversion"/>
  </si>
  <si>
    <t>44일</t>
    <phoneticPr fontId="2" type="noConversion"/>
  </si>
  <si>
    <t>( A + 4 + 6) × 0.008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</si>
</sst>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3" formatCode="\ \ @"/>
    <numFmt numFmtId="194" formatCode="&quot;₩&quot;#,##0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84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맑은 고딕"/>
      <family val="3"/>
      <charset val="129"/>
      <scheme val="minor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2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u/>
      <sz val="2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u/>
      <sz val="20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8"/>
      <color indexed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  <font>
      <sz val="10"/>
      <color rgb="FF000000"/>
      <name val="Arial Narrow"/>
      <family val="2"/>
    </font>
    <font>
      <sz val="10"/>
      <color rgb="FF000000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03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</cellStyleXfs>
  <cellXfs count="63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40" xfId="0" applyFont="1" applyBorder="1" applyAlignment="1">
      <alignment horizontal="center" vertical="center"/>
    </xf>
    <xf numFmtId="186" fontId="42" fillId="0" borderId="40" xfId="0" applyNumberFormat="1" applyFont="1" applyBorder="1" applyAlignment="1">
      <alignment horizontal="center" vertical="center" shrinkToFit="1"/>
    </xf>
    <xf numFmtId="41" fontId="42" fillId="0" borderId="40" xfId="0" applyNumberFormat="1" applyFont="1" applyBorder="1" applyAlignment="1">
      <alignment horizontal="right" vertical="center" shrinkToFit="1"/>
    </xf>
    <xf numFmtId="41" fontId="28" fillId="0" borderId="40" xfId="0" applyNumberFormat="1" applyFont="1" applyBorder="1" applyAlignment="1">
      <alignment horizontal="right" vertical="center" shrinkToFit="1"/>
    </xf>
    <xf numFmtId="0" fontId="41" fillId="0" borderId="41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183" fontId="24" fillId="0" borderId="35" xfId="0" applyNumberFormat="1" applyFont="1" applyBorder="1" applyAlignment="1">
      <alignment horizontal="right" vertical="center"/>
    </xf>
    <xf numFmtId="183" fontId="24" fillId="3" borderId="35" xfId="25" applyNumberFormat="1" applyFont="1" applyFill="1" applyBorder="1" applyAlignment="1">
      <alignment horizontal="right" vertical="center"/>
    </xf>
    <xf numFmtId="41" fontId="24" fillId="0" borderId="35" xfId="0" applyNumberFormat="1" applyFont="1" applyBorder="1" applyAlignment="1">
      <alignment horizontal="right" vertical="center"/>
    </xf>
    <xf numFmtId="3" fontId="24" fillId="0" borderId="35" xfId="0" applyNumberFormat="1" applyFont="1" applyFill="1" applyBorder="1" applyAlignment="1">
      <alignment vertical="center"/>
    </xf>
    <xf numFmtId="41" fontId="24" fillId="0" borderId="35" xfId="0" applyNumberFormat="1" applyFont="1" applyBorder="1" applyAlignment="1">
      <alignment vertical="center"/>
    </xf>
    <xf numFmtId="203" fontId="24" fillId="0" borderId="36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/>
    </xf>
    <xf numFmtId="183" fontId="24" fillId="0" borderId="38" xfId="0" applyNumberFormat="1" applyFont="1" applyBorder="1" applyAlignment="1">
      <alignment horizontal="right" vertical="center"/>
    </xf>
    <xf numFmtId="183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203" fontId="24" fillId="0" borderId="39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183" fontId="24" fillId="0" borderId="40" xfId="0" applyNumberFormat="1" applyFont="1" applyBorder="1" applyAlignment="1">
      <alignment horizontal="right" vertical="center"/>
    </xf>
    <xf numFmtId="183" fontId="24" fillId="3" borderId="40" xfId="25" applyNumberFormat="1" applyFont="1" applyFill="1" applyBorder="1" applyAlignment="1">
      <alignment horizontal="right" vertical="center"/>
    </xf>
    <xf numFmtId="41" fontId="24" fillId="0" borderId="40" xfId="0" applyNumberFormat="1" applyFont="1" applyBorder="1" applyAlignment="1">
      <alignment horizontal="right" vertical="center"/>
    </xf>
    <xf numFmtId="41" fontId="24" fillId="0" borderId="40" xfId="0" applyNumberFormat="1" applyFont="1" applyBorder="1" applyAlignment="1">
      <alignment vertical="center"/>
    </xf>
    <xf numFmtId="203" fontId="24" fillId="0" borderId="41" xfId="0" applyNumberFormat="1" applyFont="1" applyBorder="1" applyAlignment="1">
      <alignment horizontal="center" vertical="center" wrapText="1" shrinkToFit="1"/>
    </xf>
    <xf numFmtId="183" fontId="24" fillId="0" borderId="56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3" fontId="24" fillId="0" borderId="40" xfId="0" applyNumberFormat="1" applyFont="1" applyFill="1" applyBorder="1" applyAlignment="1">
      <alignment vertical="center"/>
    </xf>
    <xf numFmtId="41" fontId="24" fillId="0" borderId="74" xfId="0" applyNumberFormat="1" applyFont="1" applyBorder="1" applyAlignment="1">
      <alignment horizontal="right" vertical="center"/>
    </xf>
    <xf numFmtId="41" fontId="24" fillId="0" borderId="75" xfId="0" applyNumberFormat="1" applyFont="1" applyBorder="1" applyAlignment="1">
      <alignment vertical="center"/>
    </xf>
    <xf numFmtId="41" fontId="24" fillId="0" borderId="76" xfId="0" applyNumberFormat="1" applyFont="1" applyBorder="1" applyAlignment="1">
      <alignment horizontal="right" vertical="center"/>
    </xf>
    <xf numFmtId="41" fontId="24" fillId="0" borderId="77" xfId="0" applyNumberFormat="1" applyFont="1" applyBorder="1" applyAlignment="1">
      <alignment vertical="center"/>
    </xf>
    <xf numFmtId="41" fontId="24" fillId="0" borderId="78" xfId="0" applyNumberFormat="1" applyFont="1" applyBorder="1" applyAlignment="1">
      <alignment horizontal="right" vertical="center"/>
    </xf>
    <xf numFmtId="3" fontId="24" fillId="0" borderId="64" xfId="0" applyNumberFormat="1" applyFont="1" applyFill="1" applyBorder="1" applyAlignment="1">
      <alignment vertical="center"/>
    </xf>
    <xf numFmtId="41" fontId="24" fillId="0" borderId="79" xfId="0" applyNumberFormat="1" applyFont="1" applyBorder="1" applyAlignment="1">
      <alignment vertical="center"/>
    </xf>
    <xf numFmtId="183" fontId="24" fillId="0" borderId="21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/>
    </xf>
    <xf numFmtId="183" fontId="24" fillId="3" borderId="21" xfId="25" applyNumberFormat="1" applyFont="1" applyFill="1" applyBorder="1" applyAlignment="1">
      <alignment horizontal="right" vertical="center"/>
    </xf>
    <xf numFmtId="41" fontId="24" fillId="0" borderId="80" xfId="0" applyNumberFormat="1" applyFont="1" applyBorder="1" applyAlignment="1">
      <alignment horizontal="right" vertical="center"/>
    </xf>
    <xf numFmtId="3" fontId="24" fillId="0" borderId="21" xfId="0" applyNumberFormat="1" applyFont="1" applyFill="1" applyBorder="1" applyAlignment="1">
      <alignment vertical="center"/>
    </xf>
    <xf numFmtId="41" fontId="24" fillId="0" borderId="57" xfId="0" applyNumberFormat="1" applyFont="1" applyBorder="1" applyAlignment="1">
      <alignment vertical="center"/>
    </xf>
    <xf numFmtId="41" fontId="24" fillId="0" borderId="21" xfId="0" applyNumberFormat="1" applyFont="1" applyBorder="1" applyAlignment="1">
      <alignment vertical="center"/>
    </xf>
    <xf numFmtId="203" fontId="24" fillId="0" borderId="30" xfId="0" applyNumberFormat="1" applyFont="1" applyBorder="1" applyAlignment="1">
      <alignment horizontal="center" vertical="center" wrapText="1" shrinkToFit="1"/>
    </xf>
    <xf numFmtId="183" fontId="28" fillId="0" borderId="21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183" fontId="28" fillId="3" borderId="21" xfId="25" applyNumberFormat="1" applyFont="1" applyFill="1" applyBorder="1" applyAlignment="1">
      <alignment horizontal="right" vertical="center"/>
    </xf>
    <xf numFmtId="41" fontId="28" fillId="0" borderId="80" xfId="0" applyNumberFormat="1" applyFont="1" applyBorder="1" applyAlignment="1">
      <alignment horizontal="right" vertical="center"/>
    </xf>
    <xf numFmtId="3" fontId="28" fillId="0" borderId="21" xfId="0" applyNumberFormat="1" applyFont="1" applyFill="1" applyBorder="1" applyAlignment="1">
      <alignment vertical="center"/>
    </xf>
    <xf numFmtId="41" fontId="28" fillId="0" borderId="21" xfId="0" applyNumberFormat="1" applyFont="1" applyBorder="1" applyAlignment="1">
      <alignment vertical="center"/>
    </xf>
    <xf numFmtId="203" fontId="28" fillId="0" borderId="30" xfId="0" applyNumberFormat="1" applyFont="1" applyBorder="1" applyAlignment="1">
      <alignment horizontal="center" vertical="center" wrapText="1" shrinkToFit="1"/>
    </xf>
    <xf numFmtId="183" fontId="24" fillId="0" borderId="23" xfId="0" applyNumberFormat="1" applyFont="1" applyBorder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183" fontId="24" fillId="3" borderId="23" xfId="25" applyNumberFormat="1" applyFont="1" applyFill="1" applyBorder="1" applyAlignment="1">
      <alignment horizontal="right" vertical="center"/>
    </xf>
    <xf numFmtId="41" fontId="39" fillId="0" borderId="60" xfId="0" applyNumberFormat="1" applyFont="1" applyBorder="1" applyAlignment="1">
      <alignment horizontal="right" vertical="center"/>
    </xf>
    <xf numFmtId="192" fontId="24" fillId="0" borderId="81" xfId="0" applyNumberFormat="1" applyFont="1" applyBorder="1" applyAlignment="1">
      <alignment vertical="center"/>
    </xf>
    <xf numFmtId="41" fontId="39" fillId="0" borderId="16" xfId="0" applyNumberFormat="1" applyFont="1" applyBorder="1" applyAlignment="1">
      <alignment vertical="center"/>
    </xf>
    <xf numFmtId="41" fontId="28" fillId="0" borderId="16" xfId="0" applyNumberFormat="1" applyFont="1" applyBorder="1" applyAlignment="1">
      <alignment vertical="center"/>
    </xf>
    <xf numFmtId="41" fontId="39" fillId="0" borderId="60" xfId="0" applyNumberFormat="1" applyFont="1" applyBorder="1" applyAlignment="1">
      <alignment vertical="center"/>
    </xf>
    <xf numFmtId="41" fontId="39" fillId="0" borderId="17" xfId="0" applyNumberFormat="1" applyFont="1" applyBorder="1" applyAlignment="1">
      <alignment vertical="center"/>
    </xf>
    <xf numFmtId="192" fontId="24" fillId="0" borderId="35" xfId="0" applyNumberFormat="1" applyFont="1" applyBorder="1" applyAlignment="1">
      <alignment vertical="center"/>
    </xf>
    <xf numFmtId="41" fontId="24" fillId="0" borderId="36" xfId="0" applyNumberFormat="1" applyFont="1" applyBorder="1" applyAlignment="1">
      <alignment vertical="center"/>
    </xf>
    <xf numFmtId="41" fontId="39" fillId="0" borderId="80" xfId="0" applyNumberFormat="1" applyFont="1" applyBorder="1" applyAlignment="1">
      <alignment horizontal="right" vertical="center"/>
    </xf>
    <xf numFmtId="192" fontId="43" fillId="0" borderId="21" xfId="0" applyNumberFormat="1" applyFont="1" applyBorder="1" applyAlignment="1">
      <alignment vertical="center"/>
    </xf>
    <xf numFmtId="41" fontId="39" fillId="0" borderId="21" xfId="0" applyNumberFormat="1" applyFont="1" applyBorder="1" applyAlignment="1">
      <alignment vertical="center"/>
    </xf>
    <xf numFmtId="41" fontId="39" fillId="0" borderId="30" xfId="0" applyNumberFormat="1" applyFont="1" applyBorder="1" applyAlignment="1">
      <alignment vertical="center"/>
    </xf>
    <xf numFmtId="41" fontId="39" fillId="0" borderId="82" xfId="95" applyNumberFormat="1" applyFont="1" applyFill="1" applyBorder="1" applyAlignment="1">
      <alignment horizontal="left" vertical="center"/>
    </xf>
    <xf numFmtId="3" fontId="43" fillId="0" borderId="83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horizontal="left" vertical="center"/>
    </xf>
    <xf numFmtId="3" fontId="24" fillId="0" borderId="14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vertical="center"/>
    </xf>
    <xf numFmtId="205" fontId="28" fillId="0" borderId="14" xfId="95" applyNumberFormat="1" applyFont="1" applyFill="1" applyBorder="1" applyAlignment="1">
      <alignment horizontal="center" vertical="center"/>
    </xf>
    <xf numFmtId="190" fontId="24" fillId="0" borderId="82" xfId="0" applyNumberFormat="1" applyFont="1" applyBorder="1" applyAlignment="1">
      <alignment horizontal="center" vertical="center"/>
    </xf>
    <xf numFmtId="184" fontId="43" fillId="0" borderId="84" xfId="0" applyNumberFormat="1" applyFont="1" applyBorder="1" applyAlignment="1">
      <alignment vertical="center"/>
    </xf>
    <xf numFmtId="41" fontId="39" fillId="0" borderId="60" xfId="95" applyNumberFormat="1" applyFont="1" applyFill="1" applyBorder="1" applyAlignment="1">
      <alignment vertical="center"/>
    </xf>
    <xf numFmtId="3" fontId="24" fillId="0" borderId="81" xfId="95" applyNumberFormat="1" applyFont="1" applyFill="1" applyBorder="1" applyAlignment="1">
      <alignment horizontal="center" vertical="center"/>
    </xf>
    <xf numFmtId="41" fontId="43" fillId="0" borderId="16" xfId="95" applyNumberFormat="1" applyFont="1" applyFill="1" applyBorder="1" applyAlignment="1">
      <alignment horizontal="center" vertical="center"/>
    </xf>
    <xf numFmtId="3" fontId="24" fillId="0" borderId="16" xfId="95" applyNumberFormat="1" applyFont="1" applyFill="1" applyBorder="1" applyAlignment="1">
      <alignment horizontal="center" vertical="center"/>
    </xf>
    <xf numFmtId="208" fontId="43" fillId="0" borderId="16" xfId="95" applyNumberFormat="1" applyFont="1" applyFill="1" applyBorder="1" applyAlignment="1">
      <alignment vertical="center"/>
    </xf>
    <xf numFmtId="3" fontId="24" fillId="0" borderId="16" xfId="95" quotePrefix="1" applyNumberFormat="1" applyFont="1" applyFill="1" applyBorder="1" applyAlignment="1">
      <alignment horizontal="center" vertical="center"/>
    </xf>
    <xf numFmtId="186" fontId="43" fillId="0" borderId="60" xfId="0" applyNumberFormat="1" applyFont="1" applyBorder="1" applyAlignment="1">
      <alignment horizontal="center" vertical="center"/>
    </xf>
    <xf numFmtId="184" fontId="43" fillId="0" borderId="17" xfId="0" applyNumberFormat="1" applyFont="1" applyBorder="1" applyAlignment="1">
      <alignment vertical="center"/>
    </xf>
    <xf numFmtId="192" fontId="39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90" fontId="24" fillId="0" borderId="21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190" fontId="43" fillId="0" borderId="54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190" fontId="24" fillId="0" borderId="65" xfId="0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41" fontId="39" fillId="0" borderId="82" xfId="0" applyNumberFormat="1" applyFont="1" applyBorder="1" applyAlignment="1">
      <alignment horizontal="right" vertical="center"/>
    </xf>
    <xf numFmtId="190" fontId="43" fillId="0" borderId="82" xfId="0" applyNumberFormat="1" applyFont="1" applyBorder="1" applyAlignment="1">
      <alignment horizontal="center" vertical="center"/>
    </xf>
    <xf numFmtId="184" fontId="24" fillId="0" borderId="84" xfId="0" applyNumberFormat="1" applyFont="1" applyBorder="1" applyAlignment="1">
      <alignment vertical="center"/>
    </xf>
    <xf numFmtId="190" fontId="24" fillId="0" borderId="56" xfId="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41" fontId="39" fillId="0" borderId="58" xfId="0" applyNumberFormat="1" applyFont="1" applyBorder="1" applyAlignment="1">
      <alignment horizontal="right" vertical="center"/>
    </xf>
    <xf numFmtId="3" fontId="24" fillId="0" borderId="85" xfId="95" applyNumberFormat="1" applyFont="1" applyFill="1" applyBorder="1" applyAlignment="1">
      <alignment horizontal="center" vertical="center"/>
    </xf>
    <xf numFmtId="41" fontId="43" fillId="0" borderId="54" xfId="95" applyNumberFormat="1" applyFont="1" applyFill="1" applyBorder="1" applyAlignment="1">
      <alignment horizontal="center" vertical="center"/>
    </xf>
    <xf numFmtId="3" fontId="24" fillId="0" borderId="54" xfId="95" applyNumberFormat="1" applyFont="1" applyFill="1" applyBorder="1" applyAlignment="1">
      <alignment horizontal="center" vertical="center"/>
    </xf>
    <xf numFmtId="209" fontId="43" fillId="0" borderId="54" xfId="95" applyNumberFormat="1" applyFont="1" applyFill="1" applyBorder="1" applyAlignment="1">
      <alignment vertical="center"/>
    </xf>
    <xf numFmtId="3" fontId="24" fillId="0" borderId="54" xfId="95" quotePrefix="1" applyNumberFormat="1" applyFont="1" applyFill="1" applyBorder="1" applyAlignment="1">
      <alignment horizontal="center" vertical="center"/>
    </xf>
    <xf numFmtId="41" fontId="43" fillId="0" borderId="58" xfId="0" applyNumberFormat="1" applyFont="1" applyBorder="1" applyAlignment="1">
      <alignment horizontal="center" vertical="center"/>
    </xf>
    <xf numFmtId="10" fontId="43" fillId="0" borderId="86" xfId="0" applyNumberFormat="1" applyFont="1" applyBorder="1" applyAlignment="1">
      <alignment vertical="center"/>
    </xf>
    <xf numFmtId="190" fontId="24" fillId="0" borderId="64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41" fontId="39" fillId="0" borderId="89" xfId="0" applyNumberFormat="1" applyFont="1" applyBorder="1" applyAlignment="1">
      <alignment horizontal="right" vertical="center"/>
    </xf>
    <xf numFmtId="3" fontId="43" fillId="0" borderId="90" xfId="95" applyNumberFormat="1" applyFont="1" applyFill="1" applyBorder="1" applyAlignment="1">
      <alignment horizontal="left" vertical="center"/>
    </xf>
    <xf numFmtId="3" fontId="43" fillId="0" borderId="88" xfId="95" applyNumberFormat="1" applyFont="1" applyFill="1" applyBorder="1" applyAlignment="1">
      <alignment horizontal="left" vertical="center"/>
    </xf>
    <xf numFmtId="3" fontId="24" fillId="0" borderId="88" xfId="95" applyNumberFormat="1" applyFont="1" applyFill="1" applyBorder="1" applyAlignment="1">
      <alignment horizontal="left" vertical="center"/>
    </xf>
    <xf numFmtId="3" fontId="43" fillId="0" borderId="88" xfId="95" applyNumberFormat="1" applyFont="1" applyFill="1" applyBorder="1" applyAlignment="1">
      <alignment vertical="center"/>
    </xf>
    <xf numFmtId="205" fontId="28" fillId="0" borderId="88" xfId="95" applyNumberFormat="1" applyFont="1" applyFill="1" applyBorder="1" applyAlignment="1">
      <alignment horizontal="center" vertical="center"/>
    </xf>
    <xf numFmtId="190" fontId="43" fillId="0" borderId="89" xfId="0" applyNumberFormat="1" applyFont="1" applyBorder="1" applyAlignment="1">
      <alignment horizontal="center" vertical="center"/>
    </xf>
    <xf numFmtId="184" fontId="43" fillId="0" borderId="91" xfId="0" applyNumberFormat="1" applyFont="1" applyBorder="1" applyAlignment="1">
      <alignment vertical="center"/>
    </xf>
    <xf numFmtId="41" fontId="39" fillId="0" borderId="88" xfId="0" applyNumberFormat="1" applyFont="1" applyBorder="1" applyAlignment="1">
      <alignment horizontal="right" vertical="center"/>
    </xf>
    <xf numFmtId="41" fontId="39" fillId="0" borderId="38" xfId="0" applyNumberFormat="1" applyFont="1" applyBorder="1" applyAlignment="1">
      <alignment horizontal="right" vertical="center"/>
    </xf>
    <xf numFmtId="3" fontId="43" fillId="0" borderId="92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3" fillId="0" borderId="62" xfId="0" applyNumberFormat="1" applyFont="1" applyBorder="1" applyAlignment="1">
      <alignment horizontal="center" vertical="center"/>
    </xf>
    <xf numFmtId="184" fontId="43" fillId="0" borderId="93" xfId="0" applyNumberFormat="1" applyFont="1" applyBorder="1" applyAlignment="1">
      <alignment vertical="center"/>
    </xf>
    <xf numFmtId="41" fontId="39" fillId="0" borderId="40" xfId="0" applyNumberFormat="1" applyFont="1" applyBorder="1" applyAlignment="1">
      <alignment horizontal="right" vertical="center"/>
    </xf>
    <xf numFmtId="41" fontId="43" fillId="0" borderId="60" xfId="0" applyNumberFormat="1" applyFont="1" applyBorder="1" applyAlignment="1">
      <alignment horizontal="center" vertical="center"/>
    </xf>
    <xf numFmtId="41" fontId="43" fillId="0" borderId="35" xfId="0" applyNumberFormat="1" applyFont="1" applyBorder="1" applyAlignment="1">
      <alignment horizontal="right" vertical="center"/>
    </xf>
    <xf numFmtId="41" fontId="39" fillId="0" borderId="35" xfId="0" applyNumberFormat="1" applyFont="1" applyBorder="1" applyAlignment="1">
      <alignment horizontal="right" vertical="center"/>
    </xf>
    <xf numFmtId="184" fontId="43" fillId="0" borderId="84" xfId="0" applyNumberFormat="1" applyFont="1" applyBorder="1" applyAlignment="1">
      <alignment horizontal="center" vertical="center"/>
    </xf>
    <xf numFmtId="4" fontId="43" fillId="0" borderId="16" xfId="95" applyNumberFormat="1" applyFont="1" applyFill="1" applyBorder="1" applyAlignment="1">
      <alignment vertical="center"/>
    </xf>
    <xf numFmtId="0" fontId="43" fillId="0" borderId="55" xfId="0" applyFont="1" applyBorder="1" applyAlignment="1">
      <alignment horizontal="center" vertical="center"/>
    </xf>
    <xf numFmtId="190" fontId="24" fillId="0" borderId="55" xfId="0" applyNumberFormat="1" applyFont="1" applyBorder="1" applyAlignment="1">
      <alignment horizontal="center" vertical="center"/>
    </xf>
    <xf numFmtId="41" fontId="39" fillId="0" borderId="55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3" fontId="43" fillId="0" borderId="35" xfId="95" applyNumberFormat="1" applyFont="1" applyFill="1" applyBorder="1" applyAlignment="1">
      <alignment horizontal="left" vertical="center"/>
    </xf>
    <xf numFmtId="207" fontId="24" fillId="0" borderId="35" xfId="0" applyNumberFormat="1" applyFont="1" applyBorder="1" applyAlignment="1">
      <alignment horizontal="center" vertical="center"/>
    </xf>
    <xf numFmtId="190" fontId="24" fillId="0" borderId="35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3" fontId="24" fillId="0" borderId="40" xfId="95" applyNumberFormat="1" applyFont="1" applyFill="1" applyBorder="1" applyAlignment="1">
      <alignment horizontal="left" vertical="center"/>
    </xf>
    <xf numFmtId="208" fontId="43" fillId="0" borderId="40" xfId="95" applyNumberFormat="1" applyFont="1" applyFill="1" applyBorder="1" applyAlignment="1">
      <alignment vertical="center"/>
    </xf>
    <xf numFmtId="41" fontId="43" fillId="0" borderId="40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right" vertical="center"/>
    </xf>
    <xf numFmtId="186" fontId="24" fillId="0" borderId="80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9" xfId="0" applyNumberFormat="1" applyFont="1" applyBorder="1" applyAlignment="1">
      <alignment horizontal="center" vertical="center"/>
    </xf>
    <xf numFmtId="186" fontId="28" fillId="0" borderId="8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3" fillId="0" borderId="54" xfId="95" applyNumberFormat="1" applyFont="1" applyFill="1" applyBorder="1" applyAlignment="1">
      <alignment vertical="center"/>
    </xf>
    <xf numFmtId="206" fontId="43" fillId="0" borderId="86" xfId="0" applyNumberFormat="1" applyFont="1" applyBorder="1" applyAlignment="1">
      <alignment vertical="center"/>
    </xf>
    <xf numFmtId="0" fontId="51" fillId="0" borderId="7" xfId="37" applyFont="1" applyFill="1" applyBorder="1" applyAlignment="1">
      <alignment vertical="center"/>
    </xf>
    <xf numFmtId="0" fontId="51" fillId="0" borderId="8" xfId="37" applyFont="1" applyFill="1" applyBorder="1" applyAlignment="1">
      <alignment vertical="center"/>
    </xf>
    <xf numFmtId="0" fontId="51" fillId="0" borderId="9" xfId="37" applyFont="1" applyFill="1" applyBorder="1" applyAlignment="1">
      <alignment vertical="center"/>
    </xf>
    <xf numFmtId="0" fontId="51" fillId="0" borderId="0" xfId="37" applyFont="1" applyFill="1" applyAlignment="1">
      <alignment vertical="center"/>
    </xf>
    <xf numFmtId="0" fontId="51" fillId="0" borderId="10" xfId="37" applyFont="1" applyFill="1" applyBorder="1" applyAlignment="1">
      <alignment vertical="center"/>
    </xf>
    <xf numFmtId="0" fontId="51" fillId="0" borderId="0" xfId="37" applyFont="1" applyFill="1" applyBorder="1" applyAlignment="1">
      <alignment vertical="center"/>
    </xf>
    <xf numFmtId="0" fontId="51" fillId="0" borderId="11" xfId="37" applyFont="1" applyFill="1" applyBorder="1" applyAlignment="1">
      <alignment vertical="center"/>
    </xf>
    <xf numFmtId="0" fontId="52" fillId="0" borderId="10" xfId="37" applyFont="1" applyFill="1" applyBorder="1" applyAlignment="1">
      <alignment vertical="center"/>
    </xf>
    <xf numFmtId="0" fontId="52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vertical="center"/>
    </xf>
    <xf numFmtId="3" fontId="53" fillId="0" borderId="0" xfId="37" applyNumberFormat="1" applyFont="1" applyFill="1" applyBorder="1" applyAlignment="1">
      <alignment vertical="center"/>
    </xf>
    <xf numFmtId="192" fontId="53" fillId="0" borderId="0" xfId="37" applyNumberFormat="1" applyFont="1" applyFill="1" applyBorder="1" applyAlignment="1">
      <alignment horizontal="center" vertical="center"/>
    </xf>
    <xf numFmtId="0" fontId="53" fillId="0" borderId="11" xfId="37" applyFont="1" applyFill="1" applyBorder="1" applyAlignment="1">
      <alignment vertical="center"/>
    </xf>
    <xf numFmtId="0" fontId="53" fillId="0" borderId="0" xfId="37" applyFont="1" applyFill="1" applyAlignment="1">
      <alignment vertical="center"/>
    </xf>
    <xf numFmtId="0" fontId="54" fillId="0" borderId="0" xfId="37" applyFont="1" applyFill="1" applyBorder="1" applyAlignment="1">
      <alignment horizontal="center" vertical="center"/>
    </xf>
    <xf numFmtId="0" fontId="55" fillId="0" borderId="1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vertical="center"/>
    </xf>
    <xf numFmtId="0" fontId="55" fillId="0" borderId="11" xfId="37" applyFont="1" applyFill="1" applyBorder="1" applyAlignment="1">
      <alignment vertical="center"/>
    </xf>
    <xf numFmtId="0" fontId="56" fillId="0" borderId="0" xfId="37" applyFont="1" applyFill="1" applyBorder="1" applyAlignment="1">
      <alignment horizontal="center" vertical="center" shrinkToFit="1"/>
    </xf>
    <xf numFmtId="0" fontId="57" fillId="0" borderId="0" xfId="37" applyFont="1" applyFill="1" applyBorder="1" applyAlignment="1">
      <alignment horizontal="left" vertical="center"/>
    </xf>
    <xf numFmtId="0" fontId="57" fillId="0" borderId="0" xfId="37" applyFont="1" applyFill="1" applyBorder="1" applyAlignment="1">
      <alignment vertical="center"/>
    </xf>
    <xf numFmtId="186" fontId="55" fillId="0" borderId="0" xfId="37" applyNumberFormat="1" applyFont="1" applyFill="1" applyBorder="1" applyAlignment="1">
      <alignment vertical="center"/>
    </xf>
    <xf numFmtId="3" fontId="55" fillId="0" borderId="0" xfId="37" applyNumberFormat="1" applyFont="1" applyFill="1" applyBorder="1" applyAlignment="1">
      <alignment vertical="center"/>
    </xf>
    <xf numFmtId="192" fontId="55" fillId="0" borderId="0" xfId="37" applyNumberFormat="1" applyFont="1" applyFill="1" applyBorder="1" applyAlignment="1">
      <alignment horizontal="center" vertical="center"/>
    </xf>
    <xf numFmtId="0" fontId="55" fillId="0" borderId="12" xfId="37" applyFont="1" applyFill="1" applyBorder="1" applyAlignment="1">
      <alignment horizontal="left" vertical="center"/>
    </xf>
    <xf numFmtId="0" fontId="55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vertical="center"/>
    </xf>
    <xf numFmtId="186" fontId="55" fillId="0" borderId="6" xfId="37" applyNumberFormat="1" applyFont="1" applyFill="1" applyBorder="1" applyAlignment="1">
      <alignment vertical="center"/>
    </xf>
    <xf numFmtId="3" fontId="55" fillId="0" borderId="6" xfId="37" applyNumberFormat="1" applyFont="1" applyFill="1" applyBorder="1" applyAlignment="1">
      <alignment vertical="center"/>
    </xf>
    <xf numFmtId="3" fontId="58" fillId="0" borderId="6" xfId="37" applyNumberFormat="1" applyFont="1" applyFill="1" applyBorder="1" applyAlignment="1">
      <alignment horizontal="right" vertical="center"/>
    </xf>
    <xf numFmtId="0" fontId="58" fillId="0" borderId="6" xfId="37" applyNumberFormat="1" applyFont="1" applyFill="1" applyBorder="1" applyAlignment="1">
      <alignment horizontal="right" vertical="center"/>
    </xf>
    <xf numFmtId="0" fontId="54" fillId="0" borderId="6" xfId="37" applyNumberFormat="1" applyFont="1" applyFill="1" applyBorder="1" applyAlignment="1">
      <alignment vertical="center"/>
    </xf>
    <xf numFmtId="0" fontId="58" fillId="0" borderId="13" xfId="37" applyNumberFormat="1" applyFont="1" applyFill="1" applyBorder="1" applyAlignment="1">
      <alignment horizontal="right" vertical="center"/>
    </xf>
    <xf numFmtId="0" fontId="58" fillId="0" borderId="0" xfId="37" applyNumberFormat="1" applyFont="1" applyFill="1" applyBorder="1" applyAlignment="1">
      <alignment horizontal="right" vertical="center"/>
    </xf>
    <xf numFmtId="0" fontId="53" fillId="0" borderId="98" xfId="37" applyFont="1" applyFill="1" applyBorder="1" applyAlignment="1">
      <alignment horizontal="center" vertical="center"/>
    </xf>
    <xf numFmtId="0" fontId="53" fillId="0" borderId="14" xfId="37" applyFont="1" applyFill="1" applyBorder="1" applyAlignment="1">
      <alignment horizontal="center" vertical="center"/>
    </xf>
    <xf numFmtId="49" fontId="53" fillId="0" borderId="14" xfId="37" applyNumberFormat="1" applyFont="1" applyFill="1" applyBorder="1" applyAlignment="1">
      <alignment horizontal="center" vertical="center" textRotation="255"/>
    </xf>
    <xf numFmtId="3" fontId="53" fillId="0" borderId="14" xfId="37" applyNumberFormat="1" applyFont="1" applyFill="1" applyBorder="1" applyAlignment="1">
      <alignment horizontal="center" vertical="center"/>
    </xf>
    <xf numFmtId="192" fontId="53" fillId="0" borderId="14" xfId="37" applyNumberFormat="1" applyFont="1" applyFill="1" applyBorder="1" applyAlignment="1">
      <alignment horizontal="center" vertical="center"/>
    </xf>
    <xf numFmtId="192" fontId="55" fillId="0" borderId="14" xfId="37" applyNumberFormat="1" applyFont="1" applyFill="1" applyBorder="1" applyAlignment="1">
      <alignment horizontal="center" vertical="center"/>
    </xf>
    <xf numFmtId="192" fontId="55" fillId="0" borderId="99" xfId="37" applyNumberFormat="1" applyFont="1" applyFill="1" applyBorder="1" applyAlignment="1">
      <alignment horizontal="center" vertical="center"/>
    </xf>
    <xf numFmtId="0" fontId="53" fillId="0" borderId="10" xfId="37" applyFont="1" applyFill="1" applyBorder="1" applyAlignment="1">
      <alignment horizontal="center" vertical="center"/>
    </xf>
    <xf numFmtId="0" fontId="53" fillId="0" borderId="0" xfId="37" applyFont="1" applyFill="1" applyBorder="1" applyAlignment="1">
      <alignment horizontal="center" vertical="center"/>
    </xf>
    <xf numFmtId="49" fontId="53" fillId="0" borderId="0" xfId="37" applyNumberFormat="1" applyFont="1" applyFill="1" applyBorder="1" applyAlignment="1">
      <alignment horizontal="center" vertical="center" textRotation="255"/>
    </xf>
    <xf numFmtId="3" fontId="53" fillId="0" borderId="0" xfId="37" applyNumberFormat="1" applyFont="1" applyFill="1" applyBorder="1" applyAlignment="1">
      <alignment horizontal="center" vertical="center"/>
    </xf>
    <xf numFmtId="192" fontId="55" fillId="0" borderId="11" xfId="37" applyNumberFormat="1" applyFont="1" applyFill="1" applyBorder="1" applyAlignment="1">
      <alignment horizontal="center" vertical="center"/>
    </xf>
    <xf numFmtId="193" fontId="59" fillId="0" borderId="10" xfId="37" applyNumberFormat="1" applyFont="1" applyFill="1" applyBorder="1" applyAlignment="1">
      <alignment vertical="center"/>
    </xf>
    <xf numFmtId="193" fontId="59" fillId="0" borderId="0" xfId="37" applyNumberFormat="1" applyFont="1" applyFill="1" applyBorder="1" applyAlignment="1">
      <alignment vertical="center"/>
    </xf>
    <xf numFmtId="3" fontId="59" fillId="0" borderId="0" xfId="37" applyNumberFormat="1" applyFont="1" applyFill="1" applyBorder="1" applyAlignment="1">
      <alignment vertical="center"/>
    </xf>
    <xf numFmtId="192" fontId="59" fillId="0" borderId="0" xfId="37" applyNumberFormat="1" applyFont="1" applyFill="1" applyBorder="1" applyAlignment="1">
      <alignment horizontal="center" vertical="center"/>
    </xf>
    <xf numFmtId="0" fontId="59" fillId="0" borderId="0" xfId="37" applyFont="1" applyFill="1" applyBorder="1" applyAlignment="1">
      <alignment vertical="center"/>
    </xf>
    <xf numFmtId="0" fontId="59" fillId="0" borderId="11" xfId="37" applyFont="1" applyFill="1" applyBorder="1" applyAlignment="1">
      <alignment vertical="center"/>
    </xf>
    <xf numFmtId="0" fontId="60" fillId="0" borderId="0" xfId="37" quotePrefix="1" applyFont="1" applyFill="1" applyBorder="1" applyAlignment="1">
      <alignment horizontal="left" vertical="center"/>
    </xf>
    <xf numFmtId="0" fontId="61" fillId="0" borderId="10" xfId="37" applyFont="1" applyFill="1" applyBorder="1" applyAlignment="1">
      <alignment horizontal="left" vertical="center"/>
    </xf>
    <xf numFmtId="0" fontId="62" fillId="0" borderId="0" xfId="37" applyFont="1" applyFill="1" applyBorder="1" applyAlignment="1">
      <alignment horizontal="left" vertical="center"/>
    </xf>
    <xf numFmtId="0" fontId="61" fillId="0" borderId="11" xfId="37" applyFont="1" applyFill="1" applyBorder="1" applyAlignment="1">
      <alignment vertical="center"/>
    </xf>
    <xf numFmtId="0" fontId="61" fillId="0" borderId="0" xfId="37" applyFont="1" applyFill="1" applyBorder="1" applyAlignment="1">
      <alignment horizontal="left" vertical="center"/>
    </xf>
    <xf numFmtId="0" fontId="61" fillId="0" borderId="0" xfId="37" applyFont="1" applyFill="1" applyBorder="1" applyAlignment="1">
      <alignment vertical="center"/>
    </xf>
    <xf numFmtId="0" fontId="63" fillId="0" borderId="1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right" vertical="center"/>
    </xf>
    <xf numFmtId="0" fontId="64" fillId="0" borderId="0" xfId="37" applyFont="1" applyFill="1" applyBorder="1" applyAlignment="1">
      <alignment horizontal="center" vertical="center"/>
    </xf>
    <xf numFmtId="0" fontId="63" fillId="0" borderId="0" xfId="37" applyFont="1" applyFill="1" applyBorder="1" applyAlignment="1">
      <alignment vertical="center"/>
    </xf>
    <xf numFmtId="0" fontId="64" fillId="0" borderId="0" xfId="37" applyNumberFormat="1" applyFont="1" applyFill="1" applyBorder="1" applyAlignment="1" applyProtection="1">
      <alignment horizontal="left" vertical="center"/>
      <protection locked="0"/>
    </xf>
    <xf numFmtId="0" fontId="63" fillId="0" borderId="11" xfId="37" applyFont="1" applyFill="1" applyBorder="1" applyAlignment="1">
      <alignment vertical="center"/>
    </xf>
    <xf numFmtId="0" fontId="63" fillId="0" borderId="0" xfId="37" applyFont="1" applyFill="1" applyBorder="1" applyAlignment="1">
      <alignment horizontal="right" vertical="center"/>
    </xf>
    <xf numFmtId="0" fontId="63" fillId="0" borderId="0" xfId="37" applyFont="1" applyFill="1" applyBorder="1" applyAlignment="1">
      <alignment horizontal="center" vertical="center"/>
    </xf>
    <xf numFmtId="0" fontId="65" fillId="0" borderId="0" xfId="37" applyFont="1" applyFill="1" applyBorder="1" applyAlignment="1">
      <alignment vertical="center"/>
    </xf>
    <xf numFmtId="0" fontId="66" fillId="0" borderId="0" xfId="37" applyFont="1" applyFill="1" applyBorder="1" applyAlignment="1">
      <alignment vertical="center"/>
    </xf>
    <xf numFmtId="0" fontId="63" fillId="0" borderId="0" xfId="37" applyNumberFormat="1" applyFont="1" applyFill="1" applyBorder="1" applyAlignment="1" applyProtection="1">
      <alignment horizontal="left" vertical="center"/>
      <protection locked="0"/>
    </xf>
    <xf numFmtId="0" fontId="65" fillId="0" borderId="10" xfId="37" applyFont="1" applyFill="1" applyBorder="1" applyAlignment="1">
      <alignment horizontal="left" vertical="center"/>
    </xf>
    <xf numFmtId="0" fontId="65" fillId="0" borderId="0" xfId="37" applyFont="1" applyFill="1" applyBorder="1" applyAlignment="1">
      <alignment horizontal="right" vertical="center"/>
    </xf>
    <xf numFmtId="0" fontId="65" fillId="0" borderId="0" xfId="37" applyFont="1" applyFill="1" applyBorder="1" applyAlignment="1">
      <alignment horizontal="center" vertical="center"/>
    </xf>
    <xf numFmtId="0" fontId="65" fillId="0" borderId="11" xfId="37" applyFont="1" applyFill="1" applyBorder="1" applyAlignment="1">
      <alignment vertical="center"/>
    </xf>
    <xf numFmtId="0" fontId="65" fillId="0" borderId="0" xfId="37" applyFont="1" applyFill="1" applyBorder="1" applyAlignment="1">
      <alignment horizontal="left" vertical="center"/>
    </xf>
    <xf numFmtId="0" fontId="65" fillId="0" borderId="0" xfId="37" quotePrefix="1" applyFont="1" applyFill="1" applyBorder="1" applyAlignment="1">
      <alignment horizontal="left" vertical="center"/>
    </xf>
    <xf numFmtId="0" fontId="67" fillId="0" borderId="10" xfId="37" applyFont="1" applyFill="1" applyBorder="1" applyAlignment="1">
      <alignment horizontal="left" vertical="center"/>
    </xf>
    <xf numFmtId="0" fontId="67" fillId="0" borderId="0" xfId="37" applyFont="1" applyFill="1" applyBorder="1" applyAlignment="1">
      <alignment horizontal="left" vertical="center"/>
    </xf>
    <xf numFmtId="0" fontId="67" fillId="0" borderId="0" xfId="37" quotePrefix="1" applyFont="1" applyFill="1" applyBorder="1" applyAlignment="1">
      <alignment horizontal="left" vertical="center"/>
    </xf>
    <xf numFmtId="0" fontId="67" fillId="0" borderId="0" xfId="37" applyFont="1" applyFill="1" applyBorder="1" applyAlignment="1">
      <alignment vertical="center"/>
    </xf>
    <xf numFmtId="0" fontId="67" fillId="0" borderId="11" xfId="37" applyFont="1" applyFill="1" applyBorder="1" applyAlignment="1">
      <alignment vertical="center"/>
    </xf>
    <xf numFmtId="0" fontId="55" fillId="0" borderId="0" xfId="37" quotePrefix="1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vertical="center"/>
    </xf>
    <xf numFmtId="0" fontId="64" fillId="0" borderId="11" xfId="37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left" vertical="center"/>
    </xf>
    <xf numFmtId="0" fontId="54" fillId="0" borderId="0" xfId="37" applyNumberFormat="1" applyFont="1" applyFill="1" applyBorder="1" applyAlignment="1">
      <alignment vertical="center"/>
    </xf>
    <xf numFmtId="0" fontId="62" fillId="0" borderId="11" xfId="37" applyNumberFormat="1" applyFont="1" applyFill="1" applyBorder="1" applyAlignment="1">
      <alignment horizontal="left" vertical="center"/>
    </xf>
    <xf numFmtId="0" fontId="62" fillId="0" borderId="0" xfId="37" applyNumberFormat="1" applyFont="1" applyFill="1" applyBorder="1" applyAlignment="1">
      <alignment horizontal="left" vertical="center"/>
    </xf>
    <xf numFmtId="0" fontId="68" fillId="0" borderId="0" xfId="37" applyFont="1" applyFill="1" applyBorder="1" applyAlignment="1">
      <alignment vertical="center"/>
    </xf>
    <xf numFmtId="0" fontId="69" fillId="0" borderId="0" xfId="37" applyFont="1" applyFill="1" applyBorder="1" applyAlignment="1">
      <alignment vertical="center"/>
    </xf>
    <xf numFmtId="0" fontId="69" fillId="0" borderId="0" xfId="37" applyNumberFormat="1" applyFont="1" applyFill="1" applyBorder="1" applyAlignment="1" applyProtection="1">
      <alignment horizontal="left" vertical="center"/>
      <protection locked="0"/>
    </xf>
    <xf numFmtId="194" fontId="69" fillId="0" borderId="0" xfId="37" applyNumberFormat="1" applyFont="1" applyFill="1" applyBorder="1" applyAlignment="1" applyProtection="1">
      <alignment horizontal="left" vertical="center"/>
      <protection locked="0"/>
    </xf>
    <xf numFmtId="3" fontId="62" fillId="0" borderId="0" xfId="37" applyNumberFormat="1" applyFont="1" applyFill="1" applyBorder="1" applyAlignment="1">
      <alignment horizontal="right" vertical="center"/>
    </xf>
    <xf numFmtId="0" fontId="51" fillId="0" borderId="12" xfId="37" applyFont="1" applyFill="1" applyBorder="1" applyAlignment="1">
      <alignment horizontal="center" vertical="center"/>
    </xf>
    <xf numFmtId="0" fontId="51" fillId="0" borderId="6" xfId="37" applyFont="1" applyFill="1" applyBorder="1" applyAlignment="1">
      <alignment horizontal="center" vertical="center"/>
    </xf>
    <xf numFmtId="0" fontId="51" fillId="0" borderId="13" xfId="37" applyFont="1" applyFill="1" applyBorder="1" applyAlignment="1">
      <alignment horizontal="center" vertical="center"/>
    </xf>
    <xf numFmtId="0" fontId="51" fillId="0" borderId="0" xfId="37" applyFont="1" applyFill="1" applyAlignment="1">
      <alignment horizontal="center" vertical="center"/>
    </xf>
    <xf numFmtId="183" fontId="70" fillId="0" borderId="0" xfId="37" applyNumberFormat="1" applyFont="1" applyFill="1" applyAlignment="1">
      <alignment horizontal="center" vertical="center"/>
    </xf>
    <xf numFmtId="0" fontId="70" fillId="0" borderId="0" xfId="37" applyFont="1" applyFill="1" applyAlignment="1">
      <alignment horizontal="center" vertical="center"/>
    </xf>
    <xf numFmtId="0" fontId="51" fillId="0" borderId="0" xfId="0" applyFont="1" applyAlignment="1"/>
    <xf numFmtId="0" fontId="37" fillId="0" borderId="10" xfId="96" applyFont="1" applyBorder="1" applyAlignment="1">
      <alignment horizontal="center" vertical="center"/>
    </xf>
    <xf numFmtId="0" fontId="37" fillId="0" borderId="0" xfId="96" applyFont="1" applyBorder="1" applyAlignment="1">
      <alignment horizontal="center" vertical="center"/>
    </xf>
    <xf numFmtId="0" fontId="37" fillId="0" borderId="0" xfId="96" applyFont="1" applyBorder="1" applyAlignment="1">
      <alignment vertical="center"/>
    </xf>
    <xf numFmtId="0" fontId="37" fillId="0" borderId="11" xfId="96" applyFont="1" applyBorder="1" applyAlignment="1">
      <alignment horizontal="center" vertical="center"/>
    </xf>
    <xf numFmtId="0" fontId="51" fillId="0" borderId="10" xfId="0" applyFont="1" applyBorder="1" applyAlignment="1"/>
    <xf numFmtId="0" fontId="51" fillId="0" borderId="0" xfId="0" applyFont="1" applyBorder="1" applyAlignment="1"/>
    <xf numFmtId="0" fontId="51" fillId="0" borderId="11" xfId="0" applyFont="1" applyBorder="1" applyAlignment="1"/>
    <xf numFmtId="0" fontId="37" fillId="0" borderId="6" xfId="96" applyFont="1" applyBorder="1" applyAlignment="1">
      <alignment vertical="center"/>
    </xf>
    <xf numFmtId="0" fontId="51" fillId="0" borderId="12" xfId="0" applyFont="1" applyBorder="1" applyAlignment="1"/>
    <xf numFmtId="0" fontId="51" fillId="0" borderId="6" xfId="0" applyFont="1" applyBorder="1" applyAlignment="1"/>
    <xf numFmtId="0" fontId="51" fillId="0" borderId="13" xfId="0" applyFont="1" applyBorder="1" applyAlignment="1"/>
    <xf numFmtId="0" fontId="51" fillId="0" borderId="0" xfId="0" applyFont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103" xfId="0" applyFont="1" applyFill="1" applyBorder="1" applyAlignment="1">
      <alignment vertical="center" shrinkToFit="1"/>
    </xf>
    <xf numFmtId="0" fontId="53" fillId="0" borderId="104" xfId="0" applyFont="1" applyFill="1" applyBorder="1" applyAlignment="1">
      <alignment vertical="center" shrinkToFit="1"/>
    </xf>
    <xf numFmtId="0" fontId="53" fillId="0" borderId="105" xfId="0" applyFont="1" applyFill="1" applyBorder="1" applyAlignment="1">
      <alignment vertical="center" shrinkToFit="1"/>
    </xf>
    <xf numFmtId="0" fontId="53" fillId="0" borderId="28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1" xfId="0" applyFont="1" applyFill="1" applyBorder="1" applyAlignment="1">
      <alignment vertical="center" shrinkToFit="1"/>
    </xf>
    <xf numFmtId="0" fontId="53" fillId="0" borderId="24" xfId="0" applyFont="1" applyFill="1" applyBorder="1" applyAlignment="1">
      <alignment vertical="center" shrinkToFit="1"/>
    </xf>
    <xf numFmtId="0" fontId="53" fillId="0" borderId="16" xfId="0" applyFont="1" applyFill="1" applyBorder="1" applyAlignment="1">
      <alignment vertical="center" shrinkToFit="1"/>
    </xf>
    <xf numFmtId="0" fontId="53" fillId="0" borderId="2" xfId="0" applyFont="1" applyFill="1" applyBorder="1" applyAlignment="1">
      <alignment vertical="center" shrinkToFit="1"/>
    </xf>
    <xf numFmtId="0" fontId="53" fillId="0" borderId="32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 shrinkToFit="1"/>
    </xf>
    <xf numFmtId="0" fontId="53" fillId="0" borderId="33" xfId="0" applyFont="1" applyFill="1" applyBorder="1" applyAlignment="1">
      <alignment vertical="center" shrinkToFit="1"/>
    </xf>
    <xf numFmtId="0" fontId="53" fillId="0" borderId="106" xfId="0" applyFont="1" applyFill="1" applyBorder="1" applyAlignment="1">
      <alignment vertical="center" shrinkToFit="1"/>
    </xf>
    <xf numFmtId="0" fontId="53" fillId="0" borderId="107" xfId="0" applyFont="1" applyFill="1" applyBorder="1" applyAlignment="1">
      <alignment vertical="center" shrinkToFit="1"/>
    </xf>
    <xf numFmtId="0" fontId="53" fillId="0" borderId="108" xfId="0" applyFont="1" applyFill="1" applyBorder="1" applyAlignment="1">
      <alignment vertical="center" shrinkToFit="1"/>
    </xf>
    <xf numFmtId="0" fontId="53" fillId="0" borderId="102" xfId="0" applyFont="1" applyFill="1" applyBorder="1" applyAlignment="1">
      <alignment vertical="center" shrinkToFit="1"/>
    </xf>
    <xf numFmtId="0" fontId="53" fillId="0" borderId="6" xfId="0" applyFont="1" applyFill="1" applyBorder="1" applyAlignment="1">
      <alignment vertical="center" shrinkToFit="1"/>
    </xf>
    <xf numFmtId="0" fontId="53" fillId="0" borderId="100" xfId="0" applyFont="1" applyFill="1" applyBorder="1" applyAlignment="1">
      <alignment vertical="center" shrinkToFit="1"/>
    </xf>
    <xf numFmtId="0" fontId="73" fillId="0" borderId="0" xfId="0" applyFont="1" applyAlignment="1">
      <alignment vertical="center"/>
    </xf>
    <xf numFmtId="190" fontId="73" fillId="0" borderId="0" xfId="0" applyNumberFormat="1" applyFont="1" applyAlignment="1">
      <alignment vertical="center"/>
    </xf>
    <xf numFmtId="190" fontId="51" fillId="0" borderId="0" xfId="0" applyNumberFormat="1" applyFont="1" applyAlignment="1">
      <alignment vertical="center"/>
    </xf>
    <xf numFmtId="3" fontId="74" fillId="4" borderId="52" xfId="0" applyNumberFormat="1" applyFont="1" applyFill="1" applyBorder="1" applyAlignment="1">
      <alignment horizontal="center" vertical="center"/>
    </xf>
    <xf numFmtId="0" fontId="74" fillId="4" borderId="52" xfId="0" applyNumberFormat="1" applyFont="1" applyFill="1" applyBorder="1" applyAlignment="1">
      <alignment horizontal="center" vertical="center"/>
    </xf>
    <xf numFmtId="3" fontId="74" fillId="4" borderId="53" xfId="0" applyNumberFormat="1" applyFont="1" applyFill="1" applyBorder="1" applyAlignment="1">
      <alignment horizontal="center" vertical="center"/>
    </xf>
    <xf numFmtId="3" fontId="74" fillId="0" borderId="14" xfId="0" applyNumberFormat="1" applyFont="1" applyBorder="1" applyAlignment="1">
      <alignment horizontal="center" vertical="center" wrapText="1"/>
    </xf>
    <xf numFmtId="3" fontId="74" fillId="0" borderId="14" xfId="0" applyNumberFormat="1" applyFont="1" applyBorder="1" applyAlignment="1">
      <alignment horizontal="distributed" vertical="center" shrinkToFit="1"/>
    </xf>
    <xf numFmtId="3" fontId="74" fillId="0" borderId="14" xfId="0" applyNumberFormat="1" applyFont="1" applyBorder="1" applyAlignment="1">
      <alignment horizontal="left" vertical="center"/>
    </xf>
    <xf numFmtId="3" fontId="74" fillId="0" borderId="113" xfId="0" applyNumberFormat="1" applyFont="1" applyBorder="1" applyAlignment="1">
      <alignment horizontal="center" vertical="center"/>
    </xf>
    <xf numFmtId="41" fontId="74" fillId="0" borderId="113" xfId="94" applyFont="1" applyBorder="1" applyAlignment="1">
      <alignment vertical="center" shrinkToFit="1"/>
    </xf>
    <xf numFmtId="0" fontId="74" fillId="0" borderId="113" xfId="0" applyNumberFormat="1" applyFont="1" applyBorder="1" applyAlignment="1">
      <alignment horizontal="right" vertical="center" shrinkToFit="1"/>
    </xf>
    <xf numFmtId="3" fontId="74" fillId="0" borderId="114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/>
    </xf>
    <xf numFmtId="3" fontId="74" fillId="0" borderId="0" xfId="0" applyNumberFormat="1" applyFont="1" applyBorder="1" applyAlignment="1">
      <alignment horizontal="distributed" vertical="center" shrinkToFit="1"/>
    </xf>
    <xf numFmtId="3" fontId="74" fillId="0" borderId="0" xfId="0" applyNumberFormat="1" applyFont="1" applyBorder="1" applyAlignment="1">
      <alignment horizontal="left" vertical="center"/>
    </xf>
    <xf numFmtId="3" fontId="74" fillId="0" borderId="29" xfId="0" applyNumberFormat="1" applyFont="1" applyBorder="1" applyAlignment="1">
      <alignment horizontal="center" vertical="center"/>
    </xf>
    <xf numFmtId="41" fontId="74" fillId="0" borderId="29" xfId="94" applyFont="1" applyBorder="1" applyAlignment="1">
      <alignment horizontal="right" vertical="center" shrinkToFit="1"/>
    </xf>
    <xf numFmtId="0" fontId="74" fillId="0" borderId="29" xfId="0" applyNumberFormat="1" applyFont="1" applyBorder="1" applyAlignment="1">
      <alignment horizontal="right" vertical="center" shrinkToFit="1"/>
    </xf>
    <xf numFmtId="3" fontId="74" fillId="0" borderId="97" xfId="0" applyNumberFormat="1" applyFont="1" applyBorder="1" applyAlignment="1">
      <alignment horizontal="left" vertical="center"/>
    </xf>
    <xf numFmtId="41" fontId="74" fillId="0" borderId="29" xfId="94" applyFont="1" applyBorder="1" applyAlignment="1">
      <alignment vertical="center" shrinkToFit="1"/>
    </xf>
    <xf numFmtId="3" fontId="74" fillId="0" borderId="18" xfId="0" applyNumberFormat="1" applyFont="1" applyBorder="1" applyAlignment="1">
      <alignment horizontal="center" vertical="center"/>
    </xf>
    <xf numFmtId="3" fontId="74" fillId="0" borderId="5" xfId="0" applyNumberFormat="1" applyFont="1" applyBorder="1" applyAlignment="1">
      <alignment horizontal="distributed" vertical="center" shrinkToFit="1"/>
    </xf>
    <xf numFmtId="3" fontId="74" fillId="0" borderId="5" xfId="0" applyNumberFormat="1" applyFont="1" applyBorder="1" applyAlignment="1">
      <alignment horizontal="left" vertical="center"/>
    </xf>
    <xf numFmtId="3" fontId="74" fillId="0" borderId="1" xfId="0" applyNumberFormat="1" applyFont="1" applyBorder="1" applyAlignment="1">
      <alignment horizontal="center" vertical="center"/>
    </xf>
    <xf numFmtId="41" fontId="74" fillId="0" borderId="1" xfId="94" applyFont="1" applyBorder="1" applyAlignment="1">
      <alignment vertical="center" shrinkToFit="1"/>
    </xf>
    <xf numFmtId="0" fontId="74" fillId="0" borderId="1" xfId="0" applyNumberFormat="1" applyFont="1" applyBorder="1" applyAlignment="1">
      <alignment horizontal="right" vertical="center" shrinkToFit="1"/>
    </xf>
    <xf numFmtId="3" fontId="74" fillId="0" borderId="44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 wrapText="1"/>
    </xf>
    <xf numFmtId="184" fontId="74" fillId="0" borderId="29" xfId="97" applyNumberFormat="1" applyFont="1" applyBorder="1" applyAlignment="1">
      <alignment horizontal="right" vertical="center" shrinkToFit="1"/>
    </xf>
    <xf numFmtId="10" fontId="74" fillId="0" borderId="29" xfId="0" applyNumberFormat="1" applyFont="1" applyBorder="1" applyAlignment="1">
      <alignment horizontal="right" vertical="center" shrinkToFit="1"/>
    </xf>
    <xf numFmtId="10" fontId="74" fillId="0" borderId="29" xfId="97" applyNumberFormat="1" applyFont="1" applyBorder="1" applyAlignment="1">
      <alignment horizontal="right" vertical="center" shrinkToFit="1"/>
    </xf>
    <xf numFmtId="206" fontId="74" fillId="0" borderId="29" xfId="97" applyNumberFormat="1" applyFont="1" applyBorder="1" applyAlignment="1">
      <alignment horizontal="right" vertical="center" shrinkToFit="1"/>
    </xf>
    <xf numFmtId="3" fontId="74" fillId="0" borderId="5" xfId="0" applyNumberFormat="1" applyFont="1" applyBorder="1" applyAlignment="1">
      <alignment horizontal="center" vertical="center"/>
    </xf>
    <xf numFmtId="3" fontId="74" fillId="0" borderId="110" xfId="0" applyNumberFormat="1" applyFont="1" applyBorder="1" applyAlignment="1">
      <alignment horizontal="left" vertical="center"/>
    </xf>
    <xf numFmtId="184" fontId="74" fillId="0" borderId="1" xfId="97" applyNumberFormat="1" applyFont="1" applyBorder="1" applyAlignment="1">
      <alignment horizontal="right" vertical="center" shrinkToFit="1"/>
    </xf>
    <xf numFmtId="215" fontId="74" fillId="0" borderId="1" xfId="94" applyNumberFormat="1" applyFont="1" applyBorder="1" applyAlignment="1">
      <alignment vertical="center" shrinkToFit="1"/>
    </xf>
    <xf numFmtId="3" fontId="74" fillId="0" borderId="5" xfId="0" applyNumberFormat="1" applyFont="1" applyBorder="1" applyAlignment="1">
      <alignment horizontal="left" vertical="center" shrinkToFit="1"/>
    </xf>
    <xf numFmtId="3" fontId="74" fillId="0" borderId="111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distributed" vertical="center" shrinkToFit="1"/>
    </xf>
    <xf numFmtId="3" fontId="74" fillId="0" borderId="46" xfId="0" applyNumberFormat="1" applyFont="1" applyBorder="1" applyAlignment="1">
      <alignment horizontal="center" vertical="center"/>
    </xf>
    <xf numFmtId="41" fontId="74" fillId="0" borderId="46" xfId="94" applyFont="1" applyBorder="1" applyAlignment="1">
      <alignment vertical="center" shrinkToFit="1"/>
    </xf>
    <xf numFmtId="0" fontId="74" fillId="0" borderId="46" xfId="0" applyNumberFormat="1" applyFont="1" applyBorder="1" applyAlignment="1">
      <alignment horizontal="right" vertical="center" shrinkToFit="1"/>
    </xf>
    <xf numFmtId="3" fontId="74" fillId="0" borderId="47" xfId="0" applyNumberFormat="1" applyFont="1" applyBorder="1" applyAlignment="1">
      <alignment horizontal="left" vertical="center"/>
    </xf>
    <xf numFmtId="0" fontId="51" fillId="0" borderId="0" xfId="0" applyFont="1">
      <alignment vertical="center"/>
    </xf>
    <xf numFmtId="3" fontId="75" fillId="4" borderId="51" xfId="0" applyNumberFormat="1" applyFont="1" applyFill="1" applyBorder="1" applyAlignment="1">
      <alignment horizontal="center" vertical="center" shrinkToFit="1"/>
    </xf>
    <xf numFmtId="3" fontId="75" fillId="4" borderId="52" xfId="0" applyNumberFormat="1" applyFont="1" applyFill="1" applyBorder="1" applyAlignment="1">
      <alignment horizontal="center" vertical="center" shrinkToFit="1"/>
    </xf>
    <xf numFmtId="3" fontId="75" fillId="4" borderId="53" xfId="0" applyNumberFormat="1" applyFont="1" applyFill="1" applyBorder="1" applyAlignment="1">
      <alignment horizontal="center" vertical="center" shrinkToFit="1"/>
    </xf>
    <xf numFmtId="3" fontId="75" fillId="0" borderId="43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left" vertical="center" shrinkToFit="1"/>
    </xf>
    <xf numFmtId="218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horizontal="right" vertical="center" shrinkToFit="1"/>
    </xf>
    <xf numFmtId="3" fontId="75" fillId="0" borderId="44" xfId="0" applyNumberFormat="1" applyFont="1" applyBorder="1" applyAlignment="1">
      <alignment horizontal="lef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216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vertical="center" shrinkToFit="1"/>
    </xf>
    <xf numFmtId="217" fontId="75" fillId="0" borderId="1" xfId="0" applyNumberFormat="1" applyFont="1" applyBorder="1" applyAlignment="1">
      <alignment horizontal="center" vertical="center" shrinkToFit="1"/>
    </xf>
    <xf numFmtId="186" fontId="75" fillId="0" borderId="1" xfId="0" applyNumberFormat="1" applyFont="1" applyBorder="1" applyAlignment="1">
      <alignment horizontal="center" vertical="center" shrinkToFit="1"/>
    </xf>
    <xf numFmtId="3" fontId="76" fillId="0" borderId="44" xfId="0" applyNumberFormat="1" applyFont="1" applyBorder="1" applyAlignment="1">
      <alignment horizontal="center" vertical="center" shrinkToFit="1"/>
    </xf>
    <xf numFmtId="3" fontId="75" fillId="0" borderId="45" xfId="0" applyNumberFormat="1" applyFont="1" applyBorder="1" applyAlignment="1">
      <alignment horizontal="left" vertical="center" shrinkToFit="1"/>
    </xf>
    <xf numFmtId="3" fontId="75" fillId="0" borderId="46" xfId="0" applyNumberFormat="1" applyFont="1" applyBorder="1" applyAlignment="1">
      <alignment horizontal="left" vertical="center" shrinkToFit="1"/>
    </xf>
    <xf numFmtId="218" fontId="75" fillId="0" borderId="46" xfId="0" applyNumberFormat="1" applyFont="1" applyBorder="1" applyAlignment="1">
      <alignment horizontal="center" vertical="center" shrinkToFit="1"/>
    </xf>
    <xf numFmtId="3" fontId="75" fillId="0" borderId="46" xfId="0" applyNumberFormat="1" applyFont="1" applyBorder="1" applyAlignment="1">
      <alignment horizontal="center" vertical="center" shrinkToFit="1"/>
    </xf>
    <xf numFmtId="41" fontId="75" fillId="0" borderId="46" xfId="94" applyFont="1" applyBorder="1" applyAlignment="1">
      <alignment horizontal="right" vertical="center" shrinkToFit="1"/>
    </xf>
    <xf numFmtId="41" fontId="75" fillId="0" borderId="46" xfId="94" applyFont="1" applyBorder="1" applyAlignment="1">
      <alignment vertical="center" shrinkToFit="1"/>
    </xf>
    <xf numFmtId="3" fontId="77" fillId="0" borderId="47" xfId="0" applyNumberFormat="1" applyFont="1" applyBorder="1" applyAlignment="1">
      <alignment horizontal="center" vertical="center" wrapText="1" shrinkToFit="1"/>
    </xf>
    <xf numFmtId="0" fontId="78" fillId="0" borderId="1" xfId="0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left" vertical="center"/>
    </xf>
    <xf numFmtId="0" fontId="79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202" fontId="77" fillId="0" borderId="1" xfId="0" applyNumberFormat="1" applyFont="1" applyFill="1" applyBorder="1" applyAlignment="1">
      <alignment horizontal="right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left" vertical="center" shrinkToFit="1"/>
    </xf>
    <xf numFmtId="41" fontId="79" fillId="0" borderId="1" xfId="94" applyFont="1" applyFill="1" applyBorder="1" applyAlignment="1">
      <alignment horizontal="center" vertical="center" shrinkToFit="1"/>
    </xf>
    <xf numFmtId="4" fontId="79" fillId="0" borderId="1" xfId="0" applyNumberFormat="1" applyFont="1" applyFill="1" applyBorder="1" applyAlignment="1">
      <alignment horizontal="center" vertical="center" shrinkToFit="1"/>
    </xf>
    <xf numFmtId="202" fontId="77" fillId="0" borderId="1" xfId="0" applyNumberFormat="1" applyFont="1" applyFill="1" applyBorder="1" applyAlignment="1">
      <alignment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53" fillId="0" borderId="0" xfId="37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80" fillId="0" borderId="0" xfId="0" applyFont="1" applyAlignment="1">
      <alignment vertical="center"/>
    </xf>
    <xf numFmtId="0" fontId="53" fillId="0" borderId="0" xfId="37" applyFont="1" applyFill="1" applyBorder="1" applyAlignment="1">
      <alignment vertical="center"/>
    </xf>
    <xf numFmtId="0" fontId="65" fillId="0" borderId="0" xfId="37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77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0" fontId="53" fillId="0" borderId="0" xfId="37" applyNumberFormat="1" applyFont="1" applyFill="1" applyBorder="1" applyAlignment="1" applyProtection="1">
      <alignment horizontal="left" vertical="center"/>
      <protection locked="0"/>
    </xf>
    <xf numFmtId="0" fontId="51" fillId="0" borderId="0" xfId="0" applyFont="1" applyAlignment="1"/>
    <xf numFmtId="0" fontId="37" fillId="0" borderId="10" xfId="96" applyFont="1" applyBorder="1" applyAlignment="1">
      <alignment horizontal="center" vertical="center"/>
    </xf>
    <xf numFmtId="0" fontId="37" fillId="0" borderId="0" xfId="96" applyFont="1" applyBorder="1" applyAlignment="1">
      <alignment horizontal="center" vertical="center"/>
    </xf>
    <xf numFmtId="0" fontId="37" fillId="0" borderId="0" xfId="96" applyFont="1" applyBorder="1" applyAlignment="1">
      <alignment vertical="center"/>
    </xf>
    <xf numFmtId="0" fontId="37" fillId="0" borderId="11" xfId="96" applyFont="1" applyBorder="1" applyAlignment="1">
      <alignment horizontal="center" vertical="center"/>
    </xf>
    <xf numFmtId="0" fontId="51" fillId="0" borderId="10" xfId="0" applyFont="1" applyBorder="1" applyAlignment="1"/>
    <xf numFmtId="0" fontId="51" fillId="0" borderId="0" xfId="0" applyFont="1" applyBorder="1" applyAlignment="1"/>
    <xf numFmtId="0" fontId="51" fillId="0" borderId="11" xfId="0" applyFont="1" applyBorder="1" applyAlignment="1"/>
    <xf numFmtId="0" fontId="37" fillId="0" borderId="6" xfId="96" applyFont="1" applyBorder="1" applyAlignment="1">
      <alignment vertical="center"/>
    </xf>
    <xf numFmtId="0" fontId="51" fillId="0" borderId="12" xfId="0" applyFont="1" applyBorder="1" applyAlignment="1"/>
    <xf numFmtId="0" fontId="51" fillId="0" borderId="6" xfId="0" applyFont="1" applyBorder="1" applyAlignment="1"/>
    <xf numFmtId="0" fontId="51" fillId="0" borderId="13" xfId="0" applyFont="1" applyBorder="1" applyAlignment="1"/>
    <xf numFmtId="0" fontId="0" fillId="0" borderId="0" xfId="0">
      <alignment vertical="center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53" fillId="0" borderId="117" xfId="0" applyFont="1" applyFill="1" applyBorder="1" applyAlignment="1">
      <alignment vertical="center" shrinkToFit="1"/>
    </xf>
    <xf numFmtId="0" fontId="53" fillId="0" borderId="118" xfId="0" applyFont="1" applyFill="1" applyBorder="1" applyAlignment="1">
      <alignment vertical="center" shrinkToFit="1"/>
    </xf>
    <xf numFmtId="0" fontId="53" fillId="0" borderId="119" xfId="0" applyFont="1" applyFill="1" applyBorder="1" applyAlignment="1">
      <alignment vertical="center" shrinkToFit="1"/>
    </xf>
    <xf numFmtId="41" fontId="74" fillId="0" borderId="1" xfId="94" applyFont="1" applyFill="1" applyBorder="1" applyAlignment="1">
      <alignment vertical="center" shrinkToFit="1"/>
    </xf>
    <xf numFmtId="41" fontId="75" fillId="0" borderId="1" xfId="94" applyFont="1" applyBorder="1" applyAlignment="1">
      <alignment horizontal="right" vertical="center" shrinkToFit="1"/>
    </xf>
    <xf numFmtId="10" fontId="74" fillId="0" borderId="29" xfId="97" applyNumberFormat="1" applyFont="1" applyBorder="1" applyAlignment="1">
      <alignment horizontal="right" vertical="center" shrinkToFit="1"/>
    </xf>
    <xf numFmtId="3" fontId="75" fillId="0" borderId="1" xfId="0" applyNumberFormat="1" applyFont="1" applyFill="1" applyBorder="1" applyAlignment="1">
      <alignment horizontal="left" vertical="center" shrinkToFit="1"/>
    </xf>
    <xf numFmtId="0" fontId="51" fillId="0" borderId="0" xfId="0" applyFont="1" applyAlignment="1"/>
    <xf numFmtId="3" fontId="74" fillId="0" borderId="97" xfId="0" applyNumberFormat="1" applyFont="1" applyBorder="1" applyAlignment="1">
      <alignment horizontal="left" vertical="center"/>
    </xf>
    <xf numFmtId="3" fontId="75" fillId="0" borderId="1" xfId="0" applyNumberFormat="1" applyFont="1" applyBorder="1" applyAlignment="1">
      <alignment horizontal="left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3" fontId="75" fillId="0" borderId="44" xfId="0" applyNumberFormat="1" applyFont="1" applyBorder="1" applyAlignment="1">
      <alignment horizontal="lef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41" fontId="75" fillId="0" borderId="1" xfId="94" applyFont="1" applyBorder="1" applyAlignment="1">
      <alignment vertical="center" shrinkToFit="1"/>
    </xf>
    <xf numFmtId="217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Fill="1" applyBorder="1" applyAlignment="1">
      <alignment horizontal="left" vertical="center" shrinkToFit="1"/>
    </xf>
    <xf numFmtId="3" fontId="74" fillId="0" borderId="97" xfId="0" applyNumberFormat="1" applyFont="1" applyBorder="1" applyAlignment="1">
      <alignment horizontal="left" vertical="center"/>
    </xf>
    <xf numFmtId="10" fontId="74" fillId="0" borderId="29" xfId="97" applyNumberFormat="1" applyFont="1" applyBorder="1" applyAlignment="1">
      <alignment horizontal="right" vertical="center" shrinkToFit="1"/>
    </xf>
    <xf numFmtId="0" fontId="0" fillId="0" borderId="0" xfId="0">
      <alignment vertical="center"/>
    </xf>
    <xf numFmtId="0" fontId="53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28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1" xfId="0" applyFont="1" applyFill="1" applyBorder="1" applyAlignment="1">
      <alignment vertical="center" shrinkToFit="1"/>
    </xf>
    <xf numFmtId="0" fontId="82" fillId="0" borderId="115" xfId="0" applyFont="1" applyBorder="1" applyAlignment="1">
      <alignment horizontal="center" vertical="center" wrapText="1"/>
    </xf>
    <xf numFmtId="3" fontId="83" fillId="0" borderId="115" xfId="0" applyNumberFormat="1" applyFont="1" applyBorder="1" applyAlignment="1">
      <alignment horizontal="center" vertical="center" wrapText="1"/>
    </xf>
    <xf numFmtId="0" fontId="83" fillId="0" borderId="115" xfId="0" applyFont="1" applyBorder="1" applyAlignment="1">
      <alignment horizontal="center" vertical="center" wrapText="1"/>
    </xf>
    <xf numFmtId="3" fontId="83" fillId="0" borderId="116" xfId="0" applyNumberFormat="1" applyFont="1" applyBorder="1" applyAlignment="1">
      <alignment horizontal="center" vertical="center" wrapText="1"/>
    </xf>
    <xf numFmtId="0" fontId="83" fillId="0" borderId="116" xfId="0" applyFont="1" applyBorder="1" applyAlignment="1">
      <alignment horizontal="center" vertical="center" wrapText="1"/>
    </xf>
    <xf numFmtId="2" fontId="51" fillId="0" borderId="1" xfId="0" applyNumberFormat="1" applyFont="1" applyBorder="1">
      <alignment vertical="center"/>
    </xf>
    <xf numFmtId="0" fontId="46" fillId="0" borderId="0" xfId="37" applyFont="1" applyFill="1" applyBorder="1" applyAlignment="1">
      <alignment horizontal="center" vertical="center" shrinkToFit="1"/>
    </xf>
    <xf numFmtId="0" fontId="45" fillId="0" borderId="0" xfId="37" applyFont="1" applyFill="1" applyBorder="1" applyAlignment="1">
      <alignment horizontal="center" vertical="center"/>
    </xf>
    <xf numFmtId="192" fontId="53" fillId="0" borderId="49" xfId="37" applyNumberFormat="1" applyFont="1" applyFill="1" applyBorder="1" applyAlignment="1">
      <alignment horizontal="center" vertical="center"/>
    </xf>
    <xf numFmtId="192" fontId="53" fillId="0" borderId="50" xfId="37" applyNumberFormat="1" applyFont="1" applyFill="1" applyBorder="1" applyAlignment="1">
      <alignment horizontal="center" vertical="center"/>
    </xf>
    <xf numFmtId="192" fontId="53" fillId="0" borderId="29" xfId="37" applyNumberFormat="1" applyFont="1" applyFill="1" applyBorder="1" applyAlignment="1">
      <alignment horizontal="center" vertical="center"/>
    </xf>
    <xf numFmtId="192" fontId="53" fillId="0" borderId="97" xfId="37" applyNumberFormat="1" applyFont="1" applyFill="1" applyBorder="1" applyAlignment="1">
      <alignment horizontal="center" vertical="center"/>
    </xf>
    <xf numFmtId="192" fontId="53" fillId="0" borderId="15" xfId="37" applyNumberFormat="1" applyFont="1" applyFill="1" applyBorder="1" applyAlignment="1">
      <alignment horizontal="center" vertical="center"/>
    </xf>
    <xf numFmtId="192" fontId="53" fillId="0" borderId="95" xfId="37" applyNumberFormat="1" applyFont="1" applyFill="1" applyBorder="1" applyAlignment="1">
      <alignment horizontal="center" vertical="center"/>
    </xf>
    <xf numFmtId="0" fontId="45" fillId="0" borderId="0" xfId="37" quotePrefix="1" applyFont="1" applyFill="1" applyBorder="1" applyAlignment="1">
      <alignment horizontal="center" vertical="center"/>
    </xf>
    <xf numFmtId="0" fontId="47" fillId="0" borderId="0" xfId="37" applyFont="1" applyFill="1" applyBorder="1" applyAlignment="1">
      <alignment horizontal="center" vertical="center"/>
    </xf>
    <xf numFmtId="3" fontId="53" fillId="0" borderId="49" xfId="37" applyNumberFormat="1" applyFont="1" applyFill="1" applyBorder="1" applyAlignment="1">
      <alignment horizontal="center" vertical="center" wrapText="1"/>
    </xf>
    <xf numFmtId="3" fontId="53" fillId="0" borderId="49" xfId="37" applyNumberFormat="1" applyFont="1" applyFill="1" applyBorder="1" applyAlignment="1">
      <alignment horizontal="center" vertical="center"/>
    </xf>
    <xf numFmtId="3" fontId="53" fillId="0" borderId="29" xfId="37" applyNumberFormat="1" applyFont="1" applyFill="1" applyBorder="1" applyAlignment="1">
      <alignment horizontal="center" vertical="center"/>
    </xf>
    <xf numFmtId="3" fontId="53" fillId="0" borderId="15" xfId="37" applyNumberFormat="1" applyFont="1" applyFill="1" applyBorder="1" applyAlignment="1">
      <alignment horizontal="center" vertical="center"/>
    </xf>
    <xf numFmtId="0" fontId="53" fillId="0" borderId="49" xfId="37" applyFont="1" applyFill="1" applyBorder="1" applyAlignment="1">
      <alignment horizontal="center" vertical="center"/>
    </xf>
    <xf numFmtId="0" fontId="53" fillId="0" borderId="29" xfId="37" applyFont="1" applyFill="1" applyBorder="1" applyAlignment="1">
      <alignment horizontal="center" vertical="center"/>
    </xf>
    <xf numFmtId="0" fontId="53" fillId="0" borderId="15" xfId="37" applyFont="1" applyFill="1" applyBorder="1" applyAlignment="1">
      <alignment horizontal="center" vertical="center"/>
    </xf>
    <xf numFmtId="0" fontId="53" fillId="0" borderId="49" xfId="37" applyFont="1" applyFill="1" applyBorder="1" applyAlignment="1">
      <alignment horizontal="center" vertical="center" wrapText="1"/>
    </xf>
    <xf numFmtId="49" fontId="53" fillId="0" borderId="49" xfId="37" applyNumberFormat="1" applyFont="1" applyFill="1" applyBorder="1" applyAlignment="1">
      <alignment horizontal="center" vertical="center" textRotation="255"/>
    </xf>
    <xf numFmtId="49" fontId="53" fillId="0" borderId="29" xfId="37" applyNumberFormat="1" applyFont="1" applyFill="1" applyBorder="1" applyAlignment="1">
      <alignment horizontal="center" vertical="center" textRotation="255"/>
    </xf>
    <xf numFmtId="49" fontId="53" fillId="0" borderId="15" xfId="37" applyNumberFormat="1" applyFont="1" applyFill="1" applyBorder="1" applyAlignment="1">
      <alignment horizontal="center" vertical="center" textRotation="255"/>
    </xf>
    <xf numFmtId="0" fontId="53" fillId="0" borderId="48" xfId="37" applyFont="1" applyFill="1" applyBorder="1" applyAlignment="1">
      <alignment horizontal="center" vertical="center" wrapText="1"/>
    </xf>
    <xf numFmtId="0" fontId="53" fillId="0" borderId="96" xfId="37" applyFont="1" applyFill="1" applyBorder="1" applyAlignment="1">
      <alignment horizontal="center" vertical="center"/>
    </xf>
    <xf numFmtId="0" fontId="53" fillId="0" borderId="94" xfId="37" applyFont="1" applyFill="1" applyBorder="1" applyAlignment="1">
      <alignment horizontal="center" vertical="center"/>
    </xf>
    <xf numFmtId="192" fontId="53" fillId="0" borderId="49" xfId="37" applyNumberFormat="1" applyFont="1" applyFill="1" applyBorder="1" applyAlignment="1">
      <alignment horizontal="center" vertical="center" wrapText="1"/>
    </xf>
    <xf numFmtId="0" fontId="71" fillId="4" borderId="27" xfId="96" applyFont="1" applyFill="1" applyBorder="1" applyAlignment="1">
      <alignment horizontal="center" vertical="center" wrapText="1"/>
    </xf>
    <xf numFmtId="0" fontId="71" fillId="4" borderId="25" xfId="96" applyFont="1" applyFill="1" applyBorder="1" applyAlignment="1">
      <alignment horizontal="center" vertical="center" wrapText="1"/>
    </xf>
    <xf numFmtId="0" fontId="71" fillId="4" borderId="26" xfId="96" applyFont="1" applyFill="1" applyBorder="1" applyAlignment="1">
      <alignment horizontal="center" vertical="center" wrapText="1"/>
    </xf>
    <xf numFmtId="0" fontId="48" fillId="0" borderId="0" xfId="96" applyFont="1" applyBorder="1" applyAlignment="1">
      <alignment horizontal="center" vertical="center"/>
    </xf>
    <xf numFmtId="0" fontId="53" fillId="0" borderId="43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33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100" xfId="0" applyFont="1" applyFill="1" applyBorder="1" applyAlignment="1">
      <alignment horizontal="center" vertical="center" shrinkToFit="1"/>
    </xf>
    <xf numFmtId="0" fontId="53" fillId="0" borderId="44" xfId="0" applyFont="1" applyFill="1" applyBorder="1" applyAlignment="1">
      <alignment horizontal="center" vertical="center" shrinkToFit="1"/>
    </xf>
    <xf numFmtId="0" fontId="53" fillId="0" borderId="32" xfId="0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shrinkToFit="1"/>
    </xf>
    <xf numFmtId="0" fontId="53" fillId="0" borderId="102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4" borderId="51" xfId="0" applyFont="1" applyFill="1" applyBorder="1" applyAlignment="1">
      <alignment horizontal="center" vertical="center" wrapText="1" shrinkToFit="1"/>
    </xf>
    <xf numFmtId="0" fontId="53" fillId="4" borderId="52" xfId="0" applyFont="1" applyFill="1" applyBorder="1" applyAlignment="1">
      <alignment horizontal="center" vertical="center" wrapText="1" shrinkToFit="1"/>
    </xf>
    <xf numFmtId="0" fontId="53" fillId="4" borderId="43" xfId="0" applyFont="1" applyFill="1" applyBorder="1" applyAlignment="1">
      <alignment horizontal="center" vertical="center" wrapText="1" shrinkToFit="1"/>
    </xf>
    <xf numFmtId="0" fontId="53" fillId="4" borderId="1" xfId="0" applyFont="1" applyFill="1" applyBorder="1" applyAlignment="1">
      <alignment horizontal="center" vertical="center" wrapText="1" shrinkToFit="1"/>
    </xf>
    <xf numFmtId="0" fontId="53" fillId="0" borderId="98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31" xfId="0" applyFont="1" applyFill="1" applyBorder="1" applyAlignment="1">
      <alignment horizontal="center" vertical="center" shrinkToFit="1"/>
    </xf>
    <xf numFmtId="0" fontId="53" fillId="0" borderId="109" xfId="0" applyFont="1" applyFill="1" applyBorder="1" applyAlignment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28" xfId="0" applyFont="1" applyFill="1" applyBorder="1" applyAlignment="1">
      <alignment horizontal="center" vertical="center" shrinkToFit="1"/>
    </xf>
    <xf numFmtId="0" fontId="53" fillId="0" borderId="99" xfId="0" applyFont="1" applyFill="1" applyBorder="1" applyAlignment="1">
      <alignment horizontal="center" vertical="center" shrinkToFit="1"/>
    </xf>
    <xf numFmtId="0" fontId="53" fillId="0" borderId="24" xfId="0" applyFont="1" applyFill="1" applyBorder="1" applyAlignment="1">
      <alignment horizontal="center" vertical="center" shrinkToFit="1"/>
    </xf>
    <xf numFmtId="0" fontId="53" fillId="0" borderId="101" xfId="0" applyFont="1" applyFill="1" applyBorder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53" fillId="4" borderId="1" xfId="0" applyFont="1" applyFill="1" applyBorder="1" applyAlignment="1">
      <alignment horizontal="center" vertical="center" shrinkToFit="1"/>
    </xf>
    <xf numFmtId="0" fontId="53" fillId="4" borderId="52" xfId="0" applyFont="1" applyFill="1" applyBorder="1" applyAlignment="1">
      <alignment horizontal="center" vertical="center" shrinkToFit="1"/>
    </xf>
    <xf numFmtId="0" fontId="53" fillId="4" borderId="53" xfId="0" applyFont="1" applyFill="1" applyBorder="1" applyAlignment="1">
      <alignment horizontal="center" vertical="center" shrinkToFit="1"/>
    </xf>
    <xf numFmtId="0" fontId="53" fillId="4" borderId="44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distributed" vertical="center"/>
    </xf>
    <xf numFmtId="0" fontId="55" fillId="0" borderId="0" xfId="0" applyFont="1" applyFill="1" applyBorder="1" applyAlignment="1">
      <alignment horizontal="distributed" vertical="center"/>
    </xf>
    <xf numFmtId="3" fontId="74" fillId="0" borderId="0" xfId="0" applyNumberFormat="1" applyFont="1" applyBorder="1" applyAlignment="1">
      <alignment horizontal="left" vertical="center" shrinkToFit="1"/>
    </xf>
    <xf numFmtId="0" fontId="46" fillId="0" borderId="0" xfId="0" applyFont="1" applyAlignment="1">
      <alignment horizontal="center" vertical="center"/>
    </xf>
    <xf numFmtId="0" fontId="48" fillId="0" borderId="0" xfId="0" applyFont="1" applyAlignment="1"/>
    <xf numFmtId="3" fontId="74" fillId="0" borderId="98" xfId="0" applyNumberFormat="1" applyFont="1" applyBorder="1" applyAlignment="1">
      <alignment horizontal="center" vertical="center" wrapText="1"/>
    </xf>
    <xf numFmtId="3" fontId="74" fillId="0" borderId="10" xfId="0" applyNumberFormat="1" applyFont="1" applyBorder="1" applyAlignment="1">
      <alignment horizontal="center" vertical="center"/>
    </xf>
    <xf numFmtId="3" fontId="74" fillId="0" borderId="109" xfId="0" applyNumberFormat="1" applyFont="1" applyBorder="1" applyAlignment="1">
      <alignment horizontal="center" vertical="center"/>
    </xf>
    <xf numFmtId="3" fontId="74" fillId="0" borderId="1" xfId="0" applyNumberFormat="1" applyFont="1" applyBorder="1" applyAlignment="1">
      <alignment horizontal="center" vertical="center" wrapText="1"/>
    </xf>
    <xf numFmtId="3" fontId="74" fillId="0" borderId="1" xfId="0" applyNumberFormat="1" applyFont="1" applyBorder="1" applyAlignment="1">
      <alignment horizontal="center" vertical="center"/>
    </xf>
    <xf numFmtId="3" fontId="74" fillId="4" borderId="27" xfId="0" applyNumberFormat="1" applyFont="1" applyFill="1" applyBorder="1" applyAlignment="1">
      <alignment horizontal="center" vertical="center"/>
    </xf>
    <xf numFmtId="3" fontId="74" fillId="4" borderId="25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/>
    <xf numFmtId="0" fontId="49" fillId="0" borderId="0" xfId="0" applyFont="1" applyFill="1" applyAlignment="1">
      <alignment horizontal="center" vertical="center"/>
    </xf>
    <xf numFmtId="0" fontId="77" fillId="0" borderId="1" xfId="0" applyFont="1" applyFill="1" applyBorder="1" applyAlignment="1">
      <alignment horizontal="center" vertical="center" shrinkToFit="1"/>
    </xf>
    <xf numFmtId="0" fontId="39" fillId="3" borderId="20" xfId="0" applyFont="1" applyFill="1" applyBorder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190" fontId="24" fillId="0" borderId="65" xfId="0" applyNumberFormat="1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82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192" fontId="39" fillId="0" borderId="65" xfId="0" applyNumberFormat="1" applyFont="1" applyBorder="1" applyAlignment="1">
      <alignment horizontal="center" vertical="center"/>
    </xf>
    <xf numFmtId="192" fontId="39" fillId="0" borderId="23" xfId="0" applyNumberFormat="1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87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3" fontId="39" fillId="0" borderId="65" xfId="95" applyNumberFormat="1" applyFont="1" applyFill="1" applyBorder="1" applyAlignment="1">
      <alignment horizontal="center" vertical="center"/>
    </xf>
    <xf numFmtId="3" fontId="39" fillId="0" borderId="23" xfId="95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28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192" fontId="39" fillId="0" borderId="35" xfId="0" applyNumberFormat="1" applyFont="1" applyBorder="1" applyAlignment="1">
      <alignment horizontal="center" vertical="center"/>
    </xf>
    <xf numFmtId="192" fontId="39" fillId="0" borderId="40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28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82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6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/>
    </xf>
    <xf numFmtId="0" fontId="39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left" vertical="center" indent="1" shrinkToFit="1"/>
    </xf>
    <xf numFmtId="0" fontId="40" fillId="0" borderId="67" xfId="0" applyFont="1" applyBorder="1" applyAlignment="1">
      <alignment horizontal="left" vertical="center" indent="1" shrinkToFit="1"/>
    </xf>
    <xf numFmtId="0" fontId="40" fillId="0" borderId="68" xfId="0" applyFont="1" applyBorder="1" applyAlignment="1">
      <alignment horizontal="left" vertical="center" indent="1" shrinkToFit="1"/>
    </xf>
    <xf numFmtId="0" fontId="40" fillId="0" borderId="69" xfId="0" applyFont="1" applyBorder="1" applyAlignment="1">
      <alignment horizontal="left" vertical="center" indent="1" shrinkToFit="1"/>
    </xf>
    <xf numFmtId="0" fontId="41" fillId="0" borderId="34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41" fontId="77" fillId="0" borderId="1" xfId="94" applyFont="1" applyFill="1" applyBorder="1" applyAlignment="1">
      <alignment horizontal="right" vertical="center" shrinkToFit="1"/>
    </xf>
    <xf numFmtId="41" fontId="75" fillId="0" borderId="1" xfId="94" applyFont="1" applyBorder="1" applyAlignment="1">
      <alignment horizontal="right" vertical="center" shrinkToFit="1"/>
    </xf>
    <xf numFmtId="41" fontId="74" fillId="0" borderId="29" xfId="94" applyFont="1" applyBorder="1" applyAlignment="1">
      <alignment vertical="center" shrinkToFit="1"/>
    </xf>
  </cellXfs>
  <cellStyles count="103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7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2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8"/>
    <cellStyle name="표준 7" xfId="99"/>
    <cellStyle name="표준 8" xfId="100"/>
    <cellStyle name="표준 9" xfId="101"/>
    <cellStyle name="標準_Akia(F）-8" xfId="43"/>
    <cellStyle name="표준_성서네거리~이곡네거리 외 2개소 포장보수공사" xfId="95"/>
    <cellStyle name="표준_위치도(원안)" xfId="96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pn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21</xdr:row>
      <xdr:rowOff>114301</xdr:rowOff>
    </xdr:from>
    <xdr:to>
      <xdr:col>48</xdr:col>
      <xdr:colOff>60903</xdr:colOff>
      <xdr:row>23</xdr:row>
      <xdr:rowOff>171451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5667375" y="5314951"/>
          <a:ext cx="30803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168564</xdr:colOff>
      <xdr:row>47</xdr:row>
      <xdr:rowOff>38100</xdr:rowOff>
    </xdr:from>
    <xdr:to>
      <xdr:col>50</xdr:col>
      <xdr:colOff>142875</xdr:colOff>
      <xdr:row>48</xdr:row>
      <xdr:rowOff>142875</xdr:rowOff>
    </xdr:to>
    <xdr:pic>
      <xdr:nvPicPr>
        <xdr:cNvPr id="3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7226589" y="11877675"/>
          <a:ext cx="196503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2</xdr:row>
      <xdr:rowOff>29307</xdr:rowOff>
    </xdr:from>
    <xdr:to>
      <xdr:col>40</xdr:col>
      <xdr:colOff>117231</xdr:colOff>
      <xdr:row>22</xdr:row>
      <xdr:rowOff>124557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915865"/>
          <a:ext cx="6528288" cy="3883269"/>
        </a:xfrm>
        <a:prstGeom prst="rect">
          <a:avLst/>
        </a:prstGeom>
      </xdr:spPr>
    </xdr:pic>
    <xdr:clientData/>
  </xdr:twoCellAnchor>
  <xdr:twoCellAnchor>
    <xdr:from>
      <xdr:col>8</xdr:col>
      <xdr:colOff>65943</xdr:colOff>
      <xdr:row>9</xdr:row>
      <xdr:rowOff>117231</xdr:rowOff>
    </xdr:from>
    <xdr:to>
      <xdr:col>33</xdr:col>
      <xdr:colOff>109904</xdr:colOff>
      <xdr:row>13</xdr:row>
      <xdr:rowOff>14654</xdr:rowOff>
    </xdr:to>
    <xdr:grpSp>
      <xdr:nvGrpSpPr>
        <xdr:cNvPr id="11" name="그룹 10"/>
        <xdr:cNvGrpSpPr/>
      </xdr:nvGrpSpPr>
      <xdr:grpSpPr>
        <a:xfrm>
          <a:off x="1355481" y="2491154"/>
          <a:ext cx="4073769" cy="747346"/>
          <a:chOff x="1355481" y="2491154"/>
          <a:chExt cx="4073769" cy="747346"/>
        </a:xfrm>
      </xdr:grpSpPr>
      <xdr:cxnSp macro="">
        <xdr:nvCxnSpPr>
          <xdr:cNvPr id="4" name="직선 연결선 3"/>
          <xdr:cNvCxnSpPr/>
        </xdr:nvCxnSpPr>
        <xdr:spPr>
          <a:xfrm flipV="1">
            <a:off x="1355481" y="2688981"/>
            <a:ext cx="696057" cy="549519"/>
          </a:xfrm>
          <a:prstGeom prst="line">
            <a:avLst/>
          </a:prstGeom>
          <a:ln w="508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직선 연결선 4"/>
          <xdr:cNvCxnSpPr/>
        </xdr:nvCxnSpPr>
        <xdr:spPr>
          <a:xfrm flipV="1">
            <a:off x="2035420" y="2674327"/>
            <a:ext cx="2053003" cy="35170"/>
          </a:xfrm>
          <a:prstGeom prst="line">
            <a:avLst/>
          </a:prstGeom>
          <a:ln w="508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직선 연결선 6"/>
          <xdr:cNvCxnSpPr/>
        </xdr:nvCxnSpPr>
        <xdr:spPr>
          <a:xfrm flipV="1">
            <a:off x="4048858" y="2491154"/>
            <a:ext cx="501161" cy="194897"/>
          </a:xfrm>
          <a:prstGeom prst="line">
            <a:avLst/>
          </a:prstGeom>
          <a:ln w="508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직선 연결선 8"/>
          <xdr:cNvCxnSpPr/>
        </xdr:nvCxnSpPr>
        <xdr:spPr>
          <a:xfrm>
            <a:off x="4508988" y="2508740"/>
            <a:ext cx="920262" cy="4395"/>
          </a:xfrm>
          <a:prstGeom prst="line">
            <a:avLst/>
          </a:prstGeom>
          <a:ln w="508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36635</xdr:colOff>
      <xdr:row>25</xdr:row>
      <xdr:rowOff>29307</xdr:rowOff>
    </xdr:from>
    <xdr:to>
      <xdr:col>40</xdr:col>
      <xdr:colOff>124558</xdr:colOff>
      <xdr:row>46</xdr:row>
      <xdr:rowOff>95249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35" y="5751634"/>
          <a:ext cx="6535615" cy="3963865"/>
        </a:xfrm>
        <a:prstGeom prst="rect">
          <a:avLst/>
        </a:prstGeom>
      </xdr:spPr>
    </xdr:pic>
    <xdr:clientData/>
  </xdr:twoCellAnchor>
  <xdr:twoCellAnchor>
    <xdr:from>
      <xdr:col>8</xdr:col>
      <xdr:colOff>115880</xdr:colOff>
      <xdr:row>32</xdr:row>
      <xdr:rowOff>69746</xdr:rowOff>
    </xdr:from>
    <xdr:to>
      <xdr:col>27</xdr:col>
      <xdr:colOff>107598</xdr:colOff>
      <xdr:row>35</xdr:row>
      <xdr:rowOff>61463</xdr:rowOff>
    </xdr:to>
    <xdr:cxnSp macro="">
      <xdr:nvCxnSpPr>
        <xdr:cNvPr id="19" name="직선 연결선 18"/>
        <xdr:cNvCxnSpPr/>
      </xdr:nvCxnSpPr>
      <xdr:spPr>
        <a:xfrm>
          <a:off x="1405418" y="7279438"/>
          <a:ext cx="3054372" cy="62916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36635</xdr:colOff>
      <xdr:row>49</xdr:row>
      <xdr:rowOff>29308</xdr:rowOff>
    </xdr:from>
    <xdr:to>
      <xdr:col>40</xdr:col>
      <xdr:colOff>117231</xdr:colOff>
      <xdr:row>68</xdr:row>
      <xdr:rowOff>146538</xdr:rowOff>
    </xdr:to>
    <xdr:pic>
      <xdr:nvPicPr>
        <xdr:cNvPr id="20" name="그림 19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" b="160"/>
        <a:stretch/>
      </xdr:blipFill>
      <xdr:spPr>
        <a:xfrm>
          <a:off x="36635" y="10697308"/>
          <a:ext cx="6528288" cy="4154365"/>
        </a:xfrm>
        <a:prstGeom prst="rect">
          <a:avLst/>
        </a:prstGeom>
      </xdr:spPr>
    </xdr:pic>
    <xdr:clientData/>
  </xdr:twoCellAnchor>
  <xdr:twoCellAnchor>
    <xdr:from>
      <xdr:col>17</xdr:col>
      <xdr:colOff>161185</xdr:colOff>
      <xdr:row>55</xdr:row>
      <xdr:rowOff>29310</xdr:rowOff>
    </xdr:from>
    <xdr:to>
      <xdr:col>19</xdr:col>
      <xdr:colOff>109904</xdr:colOff>
      <xdr:row>61</xdr:row>
      <xdr:rowOff>39022</xdr:rowOff>
    </xdr:to>
    <xdr:sp macro="" textlink="">
      <xdr:nvSpPr>
        <xdr:cNvPr id="21" name="자유형 20"/>
        <xdr:cNvSpPr/>
      </xdr:nvSpPr>
      <xdr:spPr>
        <a:xfrm>
          <a:off x="2901454" y="11972195"/>
          <a:ext cx="271104" cy="1284596"/>
        </a:xfrm>
        <a:custGeom>
          <a:avLst/>
          <a:gdLst>
            <a:gd name="connsiteX0" fmla="*/ 271104 w 271104"/>
            <a:gd name="connsiteY0" fmla="*/ 0 h 1233307"/>
            <a:gd name="connsiteX1" fmla="*/ 8 w 271104"/>
            <a:gd name="connsiteY1" fmla="*/ 1230923 h 12333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71104" h="1233307">
              <a:moveTo>
                <a:pt x="271104" y="0"/>
              </a:moveTo>
              <a:cubicBezTo>
                <a:pt x="134945" y="638663"/>
                <a:pt x="-1213" y="1277327"/>
                <a:pt x="8" y="1230923"/>
              </a:cubicBezTo>
            </a:path>
          </a:pathLst>
        </a:cu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36635</xdr:colOff>
      <xdr:row>71</xdr:row>
      <xdr:rowOff>21981</xdr:rowOff>
    </xdr:from>
    <xdr:to>
      <xdr:col>40</xdr:col>
      <xdr:colOff>121107</xdr:colOff>
      <xdr:row>90</xdr:row>
      <xdr:rowOff>168519</xdr:rowOff>
    </xdr:to>
    <xdr:pic>
      <xdr:nvPicPr>
        <xdr:cNvPr id="24" name="그림 23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0" b="2924"/>
        <a:stretch/>
      </xdr:blipFill>
      <xdr:spPr>
        <a:xfrm>
          <a:off x="36635" y="15738231"/>
          <a:ext cx="6532164" cy="4183673"/>
        </a:xfrm>
        <a:prstGeom prst="rect">
          <a:avLst/>
        </a:prstGeom>
      </xdr:spPr>
    </xdr:pic>
    <xdr:clientData/>
  </xdr:twoCellAnchor>
  <xdr:twoCellAnchor>
    <xdr:from>
      <xdr:col>12</xdr:col>
      <xdr:colOff>80595</xdr:colOff>
      <xdr:row>75</xdr:row>
      <xdr:rowOff>43962</xdr:rowOff>
    </xdr:from>
    <xdr:to>
      <xdr:col>27</xdr:col>
      <xdr:colOff>29308</xdr:colOff>
      <xdr:row>83</xdr:row>
      <xdr:rowOff>65944</xdr:rowOff>
    </xdr:to>
    <xdr:sp macro="" textlink="">
      <xdr:nvSpPr>
        <xdr:cNvPr id="25" name="자유형 24"/>
        <xdr:cNvSpPr/>
      </xdr:nvSpPr>
      <xdr:spPr>
        <a:xfrm>
          <a:off x="2014903" y="16610135"/>
          <a:ext cx="2366597" cy="1721828"/>
        </a:xfrm>
        <a:custGeom>
          <a:avLst/>
          <a:gdLst>
            <a:gd name="connsiteX0" fmla="*/ 0 w 2630365"/>
            <a:gd name="connsiteY0" fmla="*/ 0 h 1802423"/>
            <a:gd name="connsiteX1" fmla="*/ 351692 w 2630365"/>
            <a:gd name="connsiteY1" fmla="*/ 498231 h 1802423"/>
            <a:gd name="connsiteX2" fmla="*/ 864577 w 2630365"/>
            <a:gd name="connsiteY2" fmla="*/ 1040423 h 1802423"/>
            <a:gd name="connsiteX3" fmla="*/ 1685192 w 2630365"/>
            <a:gd name="connsiteY3" fmla="*/ 1443404 h 1802423"/>
            <a:gd name="connsiteX4" fmla="*/ 2630365 w 2630365"/>
            <a:gd name="connsiteY4" fmla="*/ 1802423 h 18024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30365" h="1802423">
              <a:moveTo>
                <a:pt x="0" y="0"/>
              </a:moveTo>
              <a:cubicBezTo>
                <a:pt x="103798" y="162413"/>
                <a:pt x="207596" y="324827"/>
                <a:pt x="351692" y="498231"/>
              </a:cubicBezTo>
              <a:cubicBezTo>
                <a:pt x="495788" y="671635"/>
                <a:pt x="642327" y="882894"/>
                <a:pt x="864577" y="1040423"/>
              </a:cubicBezTo>
              <a:cubicBezTo>
                <a:pt x="1086827" y="1197952"/>
                <a:pt x="1390894" y="1316404"/>
                <a:pt x="1685192" y="1443404"/>
              </a:cubicBezTo>
              <a:cubicBezTo>
                <a:pt x="1979490" y="1570404"/>
                <a:pt x="2304927" y="1686413"/>
                <a:pt x="2630365" y="1802423"/>
              </a:cubicBezTo>
            </a:path>
          </a:pathLst>
        </a:cu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0</xdr:col>
      <xdr:colOff>43962</xdr:colOff>
      <xdr:row>93</xdr:row>
      <xdr:rowOff>29307</xdr:rowOff>
    </xdr:from>
    <xdr:ext cx="6528287" cy="4169020"/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962" y="20984307"/>
          <a:ext cx="6528287" cy="4169020"/>
        </a:xfrm>
        <a:prstGeom prst="rect">
          <a:avLst/>
        </a:prstGeom>
      </xdr:spPr>
    </xdr:pic>
    <xdr:clientData/>
  </xdr:oneCellAnchor>
  <xdr:twoCellAnchor>
    <xdr:from>
      <xdr:col>14</xdr:col>
      <xdr:colOff>124558</xdr:colOff>
      <xdr:row>97</xdr:row>
      <xdr:rowOff>71357</xdr:rowOff>
    </xdr:from>
    <xdr:to>
      <xdr:col>30</xdr:col>
      <xdr:colOff>159978</xdr:colOff>
      <xdr:row>102</xdr:row>
      <xdr:rowOff>153865</xdr:rowOff>
    </xdr:to>
    <xdr:sp macro="" textlink="">
      <xdr:nvSpPr>
        <xdr:cNvPr id="29" name="자유형 28"/>
        <xdr:cNvSpPr/>
      </xdr:nvSpPr>
      <xdr:spPr>
        <a:xfrm>
          <a:off x="2381250" y="21876280"/>
          <a:ext cx="2614497" cy="1144912"/>
        </a:xfrm>
        <a:custGeom>
          <a:avLst/>
          <a:gdLst>
            <a:gd name="connsiteX0" fmla="*/ 0 w 2766391"/>
            <a:gd name="connsiteY0" fmla="*/ 1093305 h 1093305"/>
            <a:gd name="connsiteX1" fmla="*/ 256761 w 2766391"/>
            <a:gd name="connsiteY1" fmla="*/ 737153 h 1093305"/>
            <a:gd name="connsiteX2" fmla="*/ 579783 w 2766391"/>
            <a:gd name="connsiteY2" fmla="*/ 621196 h 1093305"/>
            <a:gd name="connsiteX3" fmla="*/ 1714500 w 2766391"/>
            <a:gd name="connsiteY3" fmla="*/ 339587 h 1093305"/>
            <a:gd name="connsiteX4" fmla="*/ 2766391 w 2766391"/>
            <a:gd name="connsiteY4" fmla="*/ 0 h 10933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66391" h="1093305">
              <a:moveTo>
                <a:pt x="0" y="1093305"/>
              </a:moveTo>
              <a:lnTo>
                <a:pt x="256761" y="737153"/>
              </a:lnTo>
              <a:lnTo>
                <a:pt x="579783" y="621196"/>
              </a:lnTo>
              <a:lnTo>
                <a:pt x="1714500" y="339587"/>
              </a:lnTo>
              <a:lnTo>
                <a:pt x="2766391" y="0"/>
              </a:lnTo>
            </a:path>
          </a:pathLst>
        </a:custGeom>
        <a:noFill/>
        <a:ln w="476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36635</xdr:colOff>
      <xdr:row>115</xdr:row>
      <xdr:rowOff>29307</xdr:rowOff>
    </xdr:from>
    <xdr:to>
      <xdr:col>40</xdr:col>
      <xdr:colOff>153866</xdr:colOff>
      <xdr:row>134</xdr:row>
      <xdr:rowOff>161191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26127807"/>
          <a:ext cx="6564923" cy="4169019"/>
        </a:xfrm>
        <a:prstGeom prst="rect">
          <a:avLst/>
        </a:prstGeom>
      </xdr:spPr>
    </xdr:pic>
    <xdr:clientData/>
  </xdr:twoCellAnchor>
  <xdr:twoCellAnchor>
    <xdr:from>
      <xdr:col>17</xdr:col>
      <xdr:colOff>159431</xdr:colOff>
      <xdr:row>122</xdr:row>
      <xdr:rowOff>95250</xdr:rowOff>
    </xdr:from>
    <xdr:to>
      <xdr:col>21</xdr:col>
      <xdr:colOff>58616</xdr:colOff>
      <xdr:row>129</xdr:row>
      <xdr:rowOff>168519</xdr:rowOff>
    </xdr:to>
    <xdr:sp macro="" textlink="">
      <xdr:nvSpPr>
        <xdr:cNvPr id="33" name="자유형 32"/>
        <xdr:cNvSpPr/>
      </xdr:nvSpPr>
      <xdr:spPr>
        <a:xfrm>
          <a:off x="2899700" y="27681115"/>
          <a:ext cx="543954" cy="1560635"/>
        </a:xfrm>
        <a:custGeom>
          <a:avLst/>
          <a:gdLst>
            <a:gd name="connsiteX0" fmla="*/ 89685 w 543954"/>
            <a:gd name="connsiteY0" fmla="*/ 0 h 1560635"/>
            <a:gd name="connsiteX1" fmla="*/ 118992 w 543954"/>
            <a:gd name="connsiteY1" fmla="*/ 153866 h 1560635"/>
            <a:gd name="connsiteX2" fmla="*/ 53050 w 543954"/>
            <a:gd name="connsiteY2" fmla="*/ 424962 h 1560635"/>
            <a:gd name="connsiteX3" fmla="*/ 53050 w 543954"/>
            <a:gd name="connsiteY3" fmla="*/ 593481 h 1560635"/>
            <a:gd name="connsiteX4" fmla="*/ 1762 w 543954"/>
            <a:gd name="connsiteY4" fmla="*/ 813289 h 1560635"/>
            <a:gd name="connsiteX5" fmla="*/ 126319 w 543954"/>
            <a:gd name="connsiteY5" fmla="*/ 996462 h 1560635"/>
            <a:gd name="connsiteX6" fmla="*/ 324146 w 543954"/>
            <a:gd name="connsiteY6" fmla="*/ 1304193 h 1560635"/>
            <a:gd name="connsiteX7" fmla="*/ 463358 w 543954"/>
            <a:gd name="connsiteY7" fmla="*/ 1509347 h 1560635"/>
            <a:gd name="connsiteX8" fmla="*/ 543954 w 543954"/>
            <a:gd name="connsiteY8" fmla="*/ 1560635 h 15606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43954" h="1560635">
              <a:moveTo>
                <a:pt x="89685" y="0"/>
              </a:moveTo>
              <a:cubicBezTo>
                <a:pt x="107391" y="41519"/>
                <a:pt x="125098" y="83039"/>
                <a:pt x="118992" y="153866"/>
              </a:cubicBezTo>
              <a:cubicBezTo>
                <a:pt x="112886" y="224693"/>
                <a:pt x="64040" y="351693"/>
                <a:pt x="53050" y="424962"/>
              </a:cubicBezTo>
              <a:cubicBezTo>
                <a:pt x="42060" y="498231"/>
                <a:pt x="61598" y="528760"/>
                <a:pt x="53050" y="593481"/>
              </a:cubicBezTo>
              <a:cubicBezTo>
                <a:pt x="44502" y="658202"/>
                <a:pt x="-10449" y="746126"/>
                <a:pt x="1762" y="813289"/>
              </a:cubicBezTo>
              <a:cubicBezTo>
                <a:pt x="13973" y="880452"/>
                <a:pt x="72588" y="914645"/>
                <a:pt x="126319" y="996462"/>
              </a:cubicBezTo>
              <a:cubicBezTo>
                <a:pt x="180050" y="1078279"/>
                <a:pt x="267973" y="1218712"/>
                <a:pt x="324146" y="1304193"/>
              </a:cubicBezTo>
              <a:cubicBezTo>
                <a:pt x="380319" y="1389674"/>
                <a:pt x="426723" y="1466607"/>
                <a:pt x="463358" y="1509347"/>
              </a:cubicBezTo>
              <a:cubicBezTo>
                <a:pt x="499993" y="1552087"/>
                <a:pt x="528079" y="1556972"/>
                <a:pt x="543954" y="1560635"/>
              </a:cubicBezTo>
            </a:path>
          </a:pathLst>
        </a:custGeom>
        <a:noFill/>
        <a:ln w="539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36635</xdr:colOff>
      <xdr:row>137</xdr:row>
      <xdr:rowOff>21981</xdr:rowOff>
    </xdr:from>
    <xdr:to>
      <xdr:col>40</xdr:col>
      <xdr:colOff>146539</xdr:colOff>
      <xdr:row>156</xdr:row>
      <xdr:rowOff>190500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31263981"/>
          <a:ext cx="6557596" cy="4205654"/>
        </a:xfrm>
        <a:prstGeom prst="rect">
          <a:avLst/>
        </a:prstGeom>
      </xdr:spPr>
    </xdr:pic>
    <xdr:clientData/>
  </xdr:twoCellAnchor>
  <xdr:twoCellAnchor>
    <xdr:from>
      <xdr:col>18</xdr:col>
      <xdr:colOff>73269</xdr:colOff>
      <xdr:row>145</xdr:row>
      <xdr:rowOff>80596</xdr:rowOff>
    </xdr:from>
    <xdr:to>
      <xdr:col>21</xdr:col>
      <xdr:colOff>43962</xdr:colOff>
      <xdr:row>149</xdr:row>
      <xdr:rowOff>80596</xdr:rowOff>
    </xdr:to>
    <xdr:cxnSp macro="">
      <xdr:nvCxnSpPr>
        <xdr:cNvPr id="38" name="직선 연결선 37"/>
        <xdr:cNvCxnSpPr/>
      </xdr:nvCxnSpPr>
      <xdr:spPr>
        <a:xfrm flipV="1">
          <a:off x="2974731" y="33022442"/>
          <a:ext cx="454269" cy="849923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129"/>
  <sheetViews>
    <sheetView tabSelected="1" view="pageBreakPreview" zoomScale="90" zoomScaleNormal="75" zoomScaleSheetLayoutView="90" workbookViewId="0">
      <selection activeCell="N43" sqref="N43"/>
    </sheetView>
  </sheetViews>
  <sheetFormatPr defaultColWidth="3.1640625" defaultRowHeight="20.100000000000001" customHeight="1"/>
  <cols>
    <col min="1" max="63" width="3.1640625" style="160"/>
    <col min="64" max="64" width="4" style="160" bestFit="1" customWidth="1"/>
    <col min="65" max="16384" width="3.1640625" style="160"/>
  </cols>
  <sheetData>
    <row r="1" spans="1:52" ht="20.100000000000001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9"/>
    </row>
    <row r="2" spans="1:52" ht="20.100000000000001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3"/>
    </row>
    <row r="3" spans="1:52" s="170" customFormat="1" ht="20.100000000000001" customHeight="1">
      <c r="A3" s="164"/>
      <c r="B3" s="165"/>
      <c r="C3" s="474" t="str">
        <f>C32</f>
        <v>2022년도</v>
      </c>
      <c r="D3" s="474"/>
      <c r="E3" s="474"/>
      <c r="F3" s="474"/>
      <c r="G3" s="474"/>
      <c r="H3" s="474"/>
      <c r="I3" s="474"/>
      <c r="J3" s="474"/>
      <c r="K3" s="474"/>
      <c r="L3" s="166"/>
      <c r="M3" s="167"/>
      <c r="N3" s="16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8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9"/>
    </row>
    <row r="4" spans="1:52" s="170" customFormat="1" ht="20.100000000000001" customHeight="1">
      <c r="A4" s="164"/>
      <c r="B4" s="165"/>
      <c r="C4" s="474"/>
      <c r="D4" s="474"/>
      <c r="E4" s="474"/>
      <c r="F4" s="474"/>
      <c r="G4" s="474"/>
      <c r="H4" s="474"/>
      <c r="I4" s="474"/>
      <c r="J4" s="474"/>
      <c r="K4" s="474"/>
      <c r="L4" s="166"/>
      <c r="M4" s="167"/>
      <c r="N4" s="167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8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9"/>
    </row>
    <row r="5" spans="1:52" s="170" customFormat="1" ht="20.100000000000001" customHeight="1">
      <c r="A5" s="164"/>
      <c r="B5" s="165"/>
      <c r="C5" s="171"/>
      <c r="D5" s="171"/>
      <c r="E5" s="171"/>
      <c r="F5" s="171"/>
      <c r="G5" s="171"/>
      <c r="H5" s="171"/>
      <c r="I5" s="171"/>
      <c r="J5" s="171"/>
      <c r="K5" s="166"/>
      <c r="L5" s="166"/>
      <c r="M5" s="167"/>
      <c r="N5" s="167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8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9"/>
    </row>
    <row r="6" spans="1:52" s="170" customFormat="1" ht="20.100000000000001" customHeight="1">
      <c r="A6" s="164"/>
      <c r="B6" s="165"/>
      <c r="C6" s="171"/>
      <c r="D6" s="171"/>
      <c r="E6" s="171"/>
      <c r="F6" s="171"/>
      <c r="G6" s="171"/>
      <c r="H6" s="171"/>
      <c r="I6" s="171"/>
      <c r="J6" s="171"/>
      <c r="K6" s="166"/>
      <c r="L6" s="166"/>
      <c r="M6" s="167"/>
      <c r="N6" s="167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8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9"/>
    </row>
    <row r="7" spans="1:52" s="174" customFormat="1" ht="20.100000000000001" customHeight="1">
      <c r="A7" s="172"/>
      <c r="B7" s="173"/>
      <c r="C7" s="473" t="str">
        <f>C35</f>
        <v>대명남로(송현공원~남명삼거리) 등 7개소 노면표시 도색공사</v>
      </c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K7" s="473"/>
      <c r="AL7" s="473"/>
      <c r="AM7" s="473"/>
      <c r="AN7" s="473"/>
      <c r="AO7" s="473"/>
      <c r="AP7" s="473"/>
      <c r="AQ7" s="473"/>
      <c r="AR7" s="473"/>
      <c r="AS7" s="473"/>
      <c r="AT7" s="473"/>
      <c r="AU7" s="473"/>
      <c r="AV7" s="473"/>
      <c r="AW7" s="473"/>
      <c r="AX7" s="473"/>
      <c r="AZ7" s="175"/>
    </row>
    <row r="8" spans="1:52" s="174" customFormat="1" ht="20.100000000000001" customHeight="1">
      <c r="A8" s="172"/>
      <c r="B8" s="1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473"/>
      <c r="AI8" s="473"/>
      <c r="AJ8" s="473"/>
      <c r="AK8" s="473"/>
      <c r="AL8" s="473"/>
      <c r="AM8" s="473"/>
      <c r="AN8" s="473"/>
      <c r="AO8" s="473"/>
      <c r="AP8" s="473"/>
      <c r="AQ8" s="473"/>
      <c r="AR8" s="473"/>
      <c r="AS8" s="473"/>
      <c r="AT8" s="473"/>
      <c r="AU8" s="473"/>
      <c r="AV8" s="473"/>
      <c r="AW8" s="473"/>
      <c r="AX8" s="473"/>
      <c r="AZ8" s="175"/>
    </row>
    <row r="9" spans="1:52" s="174" customFormat="1" ht="20.100000000000001" customHeight="1">
      <c r="A9" s="172"/>
      <c r="B9" s="173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Z9" s="175"/>
    </row>
    <row r="10" spans="1:52" s="174" customFormat="1" ht="20.100000000000001" customHeight="1">
      <c r="A10" s="172"/>
      <c r="B10" s="173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Z10" s="175"/>
    </row>
    <row r="11" spans="1:52" s="174" customFormat="1" ht="20.100000000000001" customHeight="1">
      <c r="A11" s="172"/>
      <c r="B11" s="173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Z11" s="175"/>
    </row>
    <row r="12" spans="1:52" s="174" customFormat="1" ht="20.100000000000001" customHeight="1">
      <c r="A12" s="172"/>
      <c r="B12" s="17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Z12" s="175"/>
    </row>
    <row r="13" spans="1:52" s="174" customFormat="1" ht="20.100000000000001" customHeight="1">
      <c r="A13" s="172"/>
      <c r="B13" s="173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Z13" s="175"/>
    </row>
    <row r="14" spans="1:52" s="174" customFormat="1" ht="20.100000000000001" customHeight="1">
      <c r="A14" s="172"/>
      <c r="B14" s="173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Z14" s="175"/>
    </row>
    <row r="15" spans="1:52" s="174" customFormat="1" ht="20.100000000000001" customHeight="1">
      <c r="A15" s="172"/>
      <c r="B15" s="173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Z15" s="175"/>
    </row>
    <row r="16" spans="1:52" s="174" customFormat="1" ht="20.100000000000001" customHeight="1">
      <c r="A16" s="172"/>
      <c r="B16" s="173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Z16" s="175"/>
    </row>
    <row r="17" spans="1:54" s="174" customFormat="1" ht="20.100000000000001" customHeight="1">
      <c r="A17" s="172"/>
      <c r="B17" s="17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Z17" s="175"/>
    </row>
    <row r="18" spans="1:54" s="174" customFormat="1" ht="20.100000000000001" customHeight="1">
      <c r="A18" s="172"/>
      <c r="B18" s="17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Z18" s="175"/>
    </row>
    <row r="19" spans="1:54" s="174" customFormat="1" ht="20.100000000000001" customHeight="1">
      <c r="A19" s="172"/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Z19" s="175"/>
    </row>
    <row r="20" spans="1:54" s="174" customFormat="1" ht="20.100000000000001" customHeight="1">
      <c r="A20" s="172"/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Z20" s="175"/>
    </row>
    <row r="21" spans="1:54" s="174" customFormat="1" ht="20.100000000000001" customHeight="1">
      <c r="A21" s="172"/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Z21" s="175"/>
    </row>
    <row r="22" spans="1:54" s="174" customFormat="1" ht="20.100000000000001" customHeight="1">
      <c r="A22" s="172"/>
      <c r="B22" s="173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Z22" s="175"/>
    </row>
    <row r="23" spans="1:54" s="174" customFormat="1" ht="20.100000000000001" customHeight="1">
      <c r="A23" s="172"/>
      <c r="B23" s="173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Z23" s="175"/>
    </row>
    <row r="24" spans="1:54" s="174" customFormat="1" ht="20.100000000000001" customHeight="1">
      <c r="A24" s="172"/>
      <c r="B24" s="173"/>
      <c r="C24" s="177"/>
      <c r="D24" s="177"/>
      <c r="E24" s="178"/>
      <c r="F24" s="178"/>
      <c r="G24" s="178"/>
      <c r="H24" s="178"/>
      <c r="I24" s="178"/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1"/>
      <c r="AH24" s="180"/>
      <c r="AZ24" s="175"/>
    </row>
    <row r="25" spans="1:54" s="174" customFormat="1" ht="20.100000000000001" customHeight="1" thickBot="1">
      <c r="A25" s="182"/>
      <c r="B25" s="183"/>
      <c r="C25" s="184"/>
      <c r="D25" s="184"/>
      <c r="E25" s="185"/>
      <c r="F25" s="185"/>
      <c r="G25" s="185"/>
      <c r="H25" s="185"/>
      <c r="I25" s="185"/>
      <c r="J25" s="186"/>
      <c r="K25" s="187"/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1"/>
      <c r="BA25" s="192"/>
      <c r="BB25" s="192"/>
    </row>
    <row r="26" spans="1:54" s="166" customFormat="1" ht="20.100000000000001" customHeight="1">
      <c r="A26" s="494" t="s">
        <v>138</v>
      </c>
      <c r="B26" s="487"/>
      <c r="C26" s="487"/>
      <c r="D26" s="491"/>
      <c r="E26" s="491"/>
      <c r="F26" s="491"/>
      <c r="G26" s="491"/>
      <c r="H26" s="491"/>
      <c r="I26" s="491"/>
      <c r="J26" s="491"/>
      <c r="K26" s="490" t="s">
        <v>139</v>
      </c>
      <c r="L26" s="487"/>
      <c r="M26" s="487"/>
      <c r="N26" s="487"/>
      <c r="O26" s="487"/>
      <c r="P26" s="487"/>
      <c r="Q26" s="487"/>
      <c r="R26" s="487"/>
      <c r="S26" s="487"/>
      <c r="T26" s="487"/>
      <c r="U26" s="483" t="s">
        <v>140</v>
      </c>
      <c r="V26" s="484"/>
      <c r="W26" s="484"/>
      <c r="X26" s="475"/>
      <c r="Y26" s="475"/>
      <c r="Z26" s="475"/>
      <c r="AA26" s="475"/>
      <c r="AB26" s="475"/>
      <c r="AC26" s="475"/>
      <c r="AD26" s="475"/>
      <c r="AE26" s="497" t="s">
        <v>141</v>
      </c>
      <c r="AF26" s="475"/>
      <c r="AG26" s="475"/>
      <c r="AH26" s="475"/>
      <c r="AI26" s="475"/>
      <c r="AJ26" s="475"/>
      <c r="AK26" s="475"/>
      <c r="AL26" s="475"/>
      <c r="AM26" s="475"/>
      <c r="AN26" s="475"/>
      <c r="AO26" s="475" t="s">
        <v>243</v>
      </c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6"/>
    </row>
    <row r="27" spans="1:54" s="166" customFormat="1" ht="20.100000000000001" customHeight="1">
      <c r="A27" s="495"/>
      <c r="B27" s="488"/>
      <c r="C27" s="488"/>
      <c r="D27" s="492"/>
      <c r="E27" s="492"/>
      <c r="F27" s="492"/>
      <c r="G27" s="492"/>
      <c r="H27" s="492"/>
      <c r="I27" s="492"/>
      <c r="J27" s="492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5"/>
      <c r="V27" s="485"/>
      <c r="W27" s="485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7"/>
      <c r="AX27" s="477"/>
      <c r="AY27" s="477"/>
      <c r="AZ27" s="478"/>
    </row>
    <row r="28" spans="1:54" s="166" customFormat="1" ht="20.100000000000001" customHeight="1">
      <c r="A28" s="495"/>
      <c r="B28" s="488"/>
      <c r="C28" s="488"/>
      <c r="D28" s="492"/>
      <c r="E28" s="492"/>
      <c r="F28" s="492"/>
      <c r="G28" s="492"/>
      <c r="H28" s="492"/>
      <c r="I28" s="492"/>
      <c r="J28" s="492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5"/>
      <c r="V28" s="485"/>
      <c r="W28" s="485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7"/>
      <c r="AP28" s="477"/>
      <c r="AQ28" s="477"/>
      <c r="AR28" s="477"/>
      <c r="AS28" s="477"/>
      <c r="AT28" s="477"/>
      <c r="AU28" s="477"/>
      <c r="AV28" s="477"/>
      <c r="AW28" s="477"/>
      <c r="AX28" s="477"/>
      <c r="AY28" s="477"/>
      <c r="AZ28" s="478"/>
    </row>
    <row r="29" spans="1:54" s="166" customFormat="1" ht="20.100000000000001" customHeight="1">
      <c r="A29" s="496"/>
      <c r="B29" s="489"/>
      <c r="C29" s="489"/>
      <c r="D29" s="493"/>
      <c r="E29" s="493"/>
      <c r="F29" s="493"/>
      <c r="G29" s="493"/>
      <c r="H29" s="493"/>
      <c r="I29" s="493"/>
      <c r="J29" s="493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6"/>
      <c r="V29" s="486"/>
      <c r="W29" s="486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  <c r="AH29" s="479"/>
      <c r="AI29" s="479"/>
      <c r="AJ29" s="479"/>
      <c r="AK29" s="479"/>
      <c r="AL29" s="479"/>
      <c r="AM29" s="479"/>
      <c r="AN29" s="479"/>
      <c r="AO29" s="479"/>
      <c r="AP29" s="479"/>
      <c r="AQ29" s="479"/>
      <c r="AR29" s="479"/>
      <c r="AS29" s="479"/>
      <c r="AT29" s="479"/>
      <c r="AU29" s="479"/>
      <c r="AV29" s="479"/>
      <c r="AW29" s="479"/>
      <c r="AX29" s="479"/>
      <c r="AY29" s="479"/>
      <c r="AZ29" s="480"/>
    </row>
    <row r="30" spans="1:54" s="166" customFormat="1" ht="20.100000000000001" customHeight="1">
      <c r="A30" s="193"/>
      <c r="B30" s="194"/>
      <c r="C30" s="194"/>
      <c r="D30" s="195"/>
      <c r="E30" s="195"/>
      <c r="F30" s="195"/>
      <c r="G30" s="195"/>
      <c r="H30" s="195"/>
      <c r="I30" s="195"/>
      <c r="J30" s="195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6"/>
      <c r="V30" s="196"/>
      <c r="W30" s="196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9"/>
    </row>
    <row r="31" spans="1:54" s="166" customFormat="1" ht="20.100000000000001" customHeight="1">
      <c r="A31" s="200"/>
      <c r="B31" s="201"/>
      <c r="C31" s="201"/>
      <c r="D31" s="202"/>
      <c r="E31" s="202"/>
      <c r="F31" s="202"/>
      <c r="G31" s="202"/>
      <c r="H31" s="202"/>
      <c r="I31" s="202"/>
      <c r="J31" s="202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3"/>
      <c r="V31" s="203"/>
      <c r="W31" s="203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204"/>
    </row>
    <row r="32" spans="1:54" s="166" customFormat="1" ht="20.100000000000001" customHeight="1">
      <c r="A32" s="205"/>
      <c r="B32" s="206"/>
      <c r="C32" s="481" t="s">
        <v>241</v>
      </c>
      <c r="D32" s="481"/>
      <c r="E32" s="481"/>
      <c r="F32" s="481"/>
      <c r="G32" s="481"/>
      <c r="H32" s="481"/>
      <c r="I32" s="481"/>
      <c r="J32" s="481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8"/>
      <c r="AH32" s="207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0"/>
    </row>
    <row r="33" spans="1:54" s="166" customFormat="1" ht="20.100000000000001" customHeight="1">
      <c r="A33" s="205"/>
      <c r="B33" s="206"/>
      <c r="C33" s="481"/>
      <c r="D33" s="481"/>
      <c r="E33" s="481"/>
      <c r="F33" s="481"/>
      <c r="G33" s="481"/>
      <c r="H33" s="481"/>
      <c r="I33" s="481"/>
      <c r="J33" s="481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8"/>
      <c r="AH33" s="207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10"/>
    </row>
    <row r="34" spans="1:54" s="166" customFormat="1" ht="20.100000000000001" customHeight="1">
      <c r="A34" s="205"/>
      <c r="B34" s="206"/>
      <c r="C34" s="211"/>
      <c r="D34" s="211"/>
      <c r="E34" s="211"/>
      <c r="F34" s="211"/>
      <c r="G34" s="211"/>
      <c r="H34" s="211"/>
      <c r="I34" s="211"/>
      <c r="J34" s="211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8"/>
      <c r="AH34" s="207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0"/>
    </row>
    <row r="35" spans="1:54" s="174" customFormat="1" ht="20.100000000000001" customHeight="1">
      <c r="A35" s="212"/>
      <c r="B35" s="213"/>
      <c r="C35" s="473" t="s">
        <v>250</v>
      </c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473"/>
      <c r="Y35" s="473"/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3"/>
      <c r="AK35" s="473"/>
      <c r="AL35" s="473"/>
      <c r="AM35" s="473"/>
      <c r="AN35" s="473"/>
      <c r="AO35" s="473"/>
      <c r="AP35" s="473"/>
      <c r="AQ35" s="473"/>
      <c r="AR35" s="473"/>
      <c r="AS35" s="473"/>
      <c r="AT35" s="473"/>
      <c r="AU35" s="473"/>
      <c r="AV35" s="473"/>
      <c r="AW35" s="473"/>
      <c r="AX35" s="473"/>
      <c r="AY35" s="178"/>
      <c r="AZ35" s="214"/>
    </row>
    <row r="36" spans="1:54" s="174" customFormat="1" ht="20.100000000000001" customHeight="1">
      <c r="A36" s="212"/>
      <c r="B36" s="215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3"/>
      <c r="AD36" s="473"/>
      <c r="AE36" s="473"/>
      <c r="AF36" s="473"/>
      <c r="AG36" s="473"/>
      <c r="AH36" s="473"/>
      <c r="AI36" s="473"/>
      <c r="AJ36" s="473"/>
      <c r="AK36" s="473"/>
      <c r="AL36" s="473"/>
      <c r="AM36" s="473"/>
      <c r="AN36" s="473"/>
      <c r="AO36" s="473"/>
      <c r="AP36" s="473"/>
      <c r="AQ36" s="473"/>
      <c r="AR36" s="473"/>
      <c r="AS36" s="473"/>
      <c r="AT36" s="473"/>
      <c r="AU36" s="473"/>
      <c r="AV36" s="473"/>
      <c r="AW36" s="473"/>
      <c r="AX36" s="473"/>
      <c r="AY36" s="216"/>
      <c r="AZ36" s="214"/>
    </row>
    <row r="37" spans="1:54" s="220" customFormat="1" ht="20.100000000000001" customHeight="1">
      <c r="A37" s="217"/>
      <c r="B37" s="218"/>
      <c r="C37" s="219"/>
      <c r="D37" s="219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2"/>
    </row>
    <row r="38" spans="1:54" s="220" customFormat="1" ht="20.100000000000001" customHeight="1">
      <c r="A38" s="217"/>
      <c r="B38" s="218"/>
      <c r="C38" s="219"/>
      <c r="D38" s="225" t="s">
        <v>225</v>
      </c>
      <c r="F38" s="226"/>
      <c r="G38" s="226"/>
      <c r="H38" s="226"/>
      <c r="I38" s="226"/>
      <c r="J38" s="226"/>
      <c r="K38" s="225"/>
      <c r="L38" s="225" t="str">
        <f>설계설명서!D15</f>
        <v>융착성 도료 백색 (P3-R5) 재도색 : 실선 L=2,769m, 파선 L=6,572m,</v>
      </c>
      <c r="M38" s="226"/>
      <c r="N38" s="226"/>
      <c r="O38" s="226"/>
      <c r="P38" s="226"/>
      <c r="Q38" s="226"/>
      <c r="R38" s="225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2"/>
    </row>
    <row r="39" spans="1:54" s="220" customFormat="1" ht="24.95" customHeight="1">
      <c r="A39" s="217"/>
      <c r="B39" s="223"/>
      <c r="C39" s="224"/>
      <c r="D39" s="225"/>
      <c r="E39" s="225"/>
      <c r="F39" s="225"/>
      <c r="G39" s="225"/>
      <c r="H39" s="225"/>
      <c r="I39" s="225"/>
      <c r="J39" s="225"/>
      <c r="K39" s="225"/>
      <c r="L39" s="396" t="str">
        <f>설계설명서!D16</f>
        <v xml:space="preserve">                                          횡단보도 L=13,830m, 문자기호 L=6,032m</v>
      </c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31"/>
    </row>
    <row r="40" spans="1:54" s="225" customFormat="1" ht="24.95" customHeight="1">
      <c r="A40" s="228"/>
      <c r="B40" s="229"/>
      <c r="C40" s="230"/>
      <c r="L40" s="396" t="str">
        <f>설계설명서!D17</f>
        <v>융착성 도료 황색 (P3-R4) 재도색 : 실선 L=8,865m, 파선 L=3,691m</v>
      </c>
      <c r="M40" s="226"/>
      <c r="N40" s="226"/>
      <c r="O40" s="226"/>
      <c r="P40" s="226"/>
      <c r="Q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7"/>
      <c r="AP40" s="220"/>
      <c r="AQ40" s="227"/>
      <c r="AR40" s="227"/>
      <c r="AS40" s="227"/>
      <c r="AT40" s="227"/>
      <c r="AZ40" s="231"/>
    </row>
    <row r="41" spans="1:54" s="225" customFormat="1" ht="24.95" customHeight="1">
      <c r="A41" s="228"/>
      <c r="B41" s="232"/>
      <c r="C41" s="233"/>
      <c r="D41" s="233"/>
      <c r="L41" s="396" t="str">
        <f>설계설명서!D18</f>
        <v>수용성페인트 백색 (P4-R5) 재도색 : 파선 L=820m, 문자기호 L=77m</v>
      </c>
      <c r="M41" s="226"/>
      <c r="N41" s="226"/>
      <c r="O41" s="226"/>
      <c r="P41" s="226"/>
      <c r="Q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7"/>
      <c r="AP41" s="220"/>
      <c r="AQ41" s="227"/>
      <c r="AR41" s="227"/>
      <c r="AS41" s="227"/>
      <c r="AT41" s="227"/>
      <c r="AZ41" s="231"/>
    </row>
    <row r="42" spans="1:54" s="237" customFormat="1" ht="24.95" customHeight="1">
      <c r="A42" s="234"/>
      <c r="B42" s="235"/>
      <c r="C42" s="236"/>
      <c r="D42" s="236"/>
      <c r="E42" s="235"/>
      <c r="F42" s="235"/>
      <c r="G42" s="235"/>
      <c r="H42" s="235"/>
      <c r="I42" s="235"/>
      <c r="J42" s="235"/>
      <c r="K42" s="235"/>
      <c r="L42" s="396" t="str">
        <f>설계설명서!D19</f>
        <v>수용성페인트 황색 (P4-R4) 재도색 : 실선 L=1,296m, 파선 L=660m</v>
      </c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Z42" s="238"/>
    </row>
    <row r="43" spans="1:54" s="237" customFormat="1" ht="24.95" customHeight="1">
      <c r="A43" s="234"/>
      <c r="B43" s="235"/>
      <c r="C43" s="236"/>
      <c r="D43" s="236"/>
      <c r="E43" s="235"/>
      <c r="F43" s="235"/>
      <c r="G43" s="235"/>
      <c r="H43" s="235"/>
      <c r="I43" s="235"/>
      <c r="J43" s="235"/>
      <c r="K43" s="235"/>
      <c r="L43" s="396"/>
      <c r="M43" s="226"/>
      <c r="N43" s="226"/>
      <c r="O43" s="226"/>
      <c r="P43" s="226"/>
      <c r="Q43" s="226"/>
      <c r="R43" s="225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7"/>
      <c r="AP43" s="225"/>
      <c r="AQ43" s="225"/>
      <c r="AR43" s="225"/>
      <c r="AS43" s="225"/>
      <c r="AT43" s="225"/>
      <c r="AZ43" s="238"/>
    </row>
    <row r="44" spans="1:54" s="174" customFormat="1" ht="20.100000000000001" customHeight="1">
      <c r="A44" s="172"/>
      <c r="B44" s="173"/>
      <c r="C44" s="239"/>
      <c r="D44" s="239"/>
      <c r="E44" s="240"/>
      <c r="F44" s="240"/>
      <c r="G44" s="240"/>
      <c r="H44" s="240"/>
      <c r="I44" s="240"/>
      <c r="J44" s="240"/>
      <c r="K44" s="240"/>
      <c r="L44" s="241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1"/>
      <c r="AT44" s="241"/>
      <c r="AU44" s="241"/>
      <c r="AV44" s="241"/>
      <c r="AW44" s="241"/>
      <c r="AX44" s="241"/>
      <c r="AY44" s="241"/>
      <c r="AZ44" s="242"/>
    </row>
    <row r="45" spans="1:54" s="220" customFormat="1" ht="20.100000000000001" customHeight="1">
      <c r="A45" s="217"/>
      <c r="B45" s="223"/>
      <c r="C45" s="482" t="str">
        <f>"총공사비 : 금"&amp;TEXT((원가계산서!G34),"#,##0원")&amp;"(금"&amp;NUMBERSTRING(원가계산서!G34,1)&amp;"원)"</f>
        <v>총공사비 : 금0원(금영원)</v>
      </c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2"/>
      <c r="AG45" s="482"/>
      <c r="AH45" s="482"/>
      <c r="AI45" s="482"/>
      <c r="AJ45" s="482"/>
      <c r="AK45" s="482"/>
      <c r="AL45" s="482"/>
      <c r="AM45" s="482"/>
      <c r="AN45" s="482"/>
      <c r="AO45" s="482"/>
      <c r="AP45" s="482"/>
      <c r="AQ45" s="482"/>
      <c r="AR45" s="482"/>
      <c r="AS45" s="482"/>
      <c r="AT45" s="482"/>
      <c r="AU45" s="482"/>
      <c r="AV45" s="482"/>
      <c r="AW45" s="482"/>
      <c r="AX45" s="482"/>
      <c r="AY45" s="227"/>
      <c r="AZ45" s="222"/>
    </row>
    <row r="46" spans="1:54" s="248" customFormat="1" ht="20.100000000000001" customHeight="1">
      <c r="A46" s="243"/>
      <c r="B46" s="244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  <c r="R46" s="482"/>
      <c r="S46" s="482"/>
      <c r="T46" s="482"/>
      <c r="U46" s="482"/>
      <c r="V46" s="482"/>
      <c r="W46" s="482"/>
      <c r="X46" s="482"/>
      <c r="Y46" s="482"/>
      <c r="Z46" s="482"/>
      <c r="AA46" s="482"/>
      <c r="AB46" s="482"/>
      <c r="AC46" s="482"/>
      <c r="AD46" s="482"/>
      <c r="AE46" s="482"/>
      <c r="AF46" s="482"/>
      <c r="AG46" s="482"/>
      <c r="AH46" s="482"/>
      <c r="AI46" s="482"/>
      <c r="AJ46" s="482"/>
      <c r="AK46" s="482"/>
      <c r="AL46" s="482"/>
      <c r="AM46" s="482"/>
      <c r="AN46" s="482"/>
      <c r="AO46" s="482"/>
      <c r="AP46" s="482"/>
      <c r="AQ46" s="482"/>
      <c r="AR46" s="482"/>
      <c r="AS46" s="482"/>
      <c r="AT46" s="482"/>
      <c r="AU46" s="482"/>
      <c r="AV46" s="482"/>
      <c r="AW46" s="482"/>
      <c r="AX46" s="482"/>
      <c r="AY46" s="245"/>
      <c r="AZ46" s="246"/>
      <c r="BA46" s="247"/>
      <c r="BB46" s="247"/>
    </row>
    <row r="47" spans="1:54" s="248" customFormat="1" ht="20.100000000000001" customHeight="1">
      <c r="A47" s="243"/>
      <c r="B47" s="244"/>
      <c r="C47" s="249"/>
      <c r="D47" s="249"/>
      <c r="E47" s="249"/>
      <c r="F47" s="250"/>
      <c r="G47" s="250"/>
      <c r="H47" s="250"/>
      <c r="I47" s="250"/>
      <c r="J47" s="250"/>
      <c r="K47" s="250"/>
      <c r="L47" s="250"/>
      <c r="M47" s="250"/>
      <c r="N47" s="250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2"/>
      <c r="AE47" s="252"/>
      <c r="AF47" s="252"/>
      <c r="AG47" s="252"/>
      <c r="AH47" s="252"/>
      <c r="AI47" s="252"/>
      <c r="AJ47" s="252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6"/>
      <c r="BA47" s="247"/>
      <c r="BB47" s="247"/>
    </row>
    <row r="48" spans="1:54" s="220" customFormat="1" ht="20.100000000000001" customHeight="1">
      <c r="A48" s="217"/>
      <c r="B48" s="218"/>
      <c r="C48" s="219"/>
      <c r="D48" s="219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2"/>
    </row>
    <row r="49" spans="1:52" s="256" customFormat="1" ht="20.100000000000001" customHeight="1" thickBot="1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5"/>
    </row>
    <row r="50" spans="1:52" s="256" customFormat="1" ht="20.100000000000001" customHeight="1"/>
    <row r="51" spans="1:52" s="256" customFormat="1" ht="20.100000000000001" customHeight="1"/>
    <row r="52" spans="1:52" s="256" customFormat="1" ht="20.100000000000001" customHeight="1"/>
    <row r="53" spans="1:52" s="256" customFormat="1" ht="20.100000000000001" customHeight="1"/>
    <row r="54" spans="1:52" s="256" customFormat="1" ht="20.100000000000001" customHeight="1"/>
    <row r="55" spans="1:52" s="256" customFormat="1" ht="20.100000000000001" customHeight="1"/>
    <row r="56" spans="1:52" s="256" customFormat="1" ht="20.100000000000001" customHeight="1"/>
    <row r="57" spans="1:52" s="256" customFormat="1" ht="20.100000000000001" customHeight="1"/>
    <row r="58" spans="1:52" s="256" customFormat="1" ht="20.100000000000001" customHeight="1"/>
    <row r="59" spans="1:52" s="256" customFormat="1" ht="20.100000000000001" customHeight="1"/>
    <row r="60" spans="1:52" s="256" customFormat="1" ht="20.100000000000001" customHeight="1"/>
    <row r="61" spans="1:52" s="256" customFormat="1" ht="20.100000000000001" customHeight="1"/>
    <row r="62" spans="1:52" s="256" customFormat="1" ht="20.100000000000001" customHeight="1"/>
    <row r="63" spans="1:52" s="258" customFormat="1" ht="20.100000000000001" customHeight="1">
      <c r="A63" s="257"/>
      <c r="B63" s="257"/>
    </row>
    <row r="64" spans="1:52" s="256" customFormat="1" ht="20.100000000000001" customHeight="1"/>
    <row r="65" s="256" customFormat="1" ht="20.100000000000001" customHeight="1"/>
    <row r="66" s="256" customFormat="1" ht="20.100000000000001" customHeight="1"/>
    <row r="67" s="256" customFormat="1" ht="20.100000000000001" customHeight="1"/>
    <row r="68" s="256" customFormat="1" ht="20.100000000000001" customHeight="1"/>
    <row r="69" s="256" customFormat="1" ht="20.100000000000001" customHeight="1"/>
    <row r="70" s="256" customFormat="1" ht="20.100000000000001" customHeight="1"/>
    <row r="71" s="256" customFormat="1" ht="20.100000000000001" customHeight="1"/>
    <row r="72" s="256" customFormat="1" ht="20.100000000000001" customHeight="1"/>
    <row r="73" s="256" customFormat="1" ht="20.100000000000001" customHeight="1"/>
    <row r="74" s="256" customFormat="1" ht="20.100000000000001" customHeight="1"/>
    <row r="75" s="256" customFormat="1" ht="20.100000000000001" customHeight="1"/>
    <row r="76" s="256" customFormat="1" ht="20.100000000000001" customHeight="1"/>
    <row r="77" s="256" customFormat="1" ht="20.100000000000001" customHeight="1"/>
    <row r="78" s="256" customFormat="1" ht="20.100000000000001" customHeight="1"/>
    <row r="79" s="256" customFormat="1" ht="20.100000000000001" customHeight="1"/>
    <row r="80" s="256" customFormat="1" ht="20.100000000000001" customHeight="1"/>
    <row r="81" spans="1:2" s="256" customFormat="1" ht="20.100000000000001" customHeight="1"/>
    <row r="82" spans="1:2" s="256" customFormat="1" ht="20.100000000000001" customHeight="1"/>
    <row r="83" spans="1:2" s="256" customFormat="1" ht="20.100000000000001" customHeight="1"/>
    <row r="84" spans="1:2" s="256" customFormat="1" ht="20.100000000000001" customHeight="1"/>
    <row r="85" spans="1:2" s="258" customFormat="1" ht="20.100000000000001" customHeight="1">
      <c r="A85" s="257"/>
      <c r="B85" s="257"/>
    </row>
    <row r="86" spans="1:2" s="256" customFormat="1" ht="20.100000000000001" customHeight="1"/>
    <row r="87" spans="1:2" s="256" customFormat="1" ht="20.100000000000001" customHeight="1"/>
    <row r="88" spans="1:2" s="256" customFormat="1" ht="20.100000000000001" customHeight="1"/>
    <row r="89" spans="1:2" s="256" customFormat="1" ht="20.100000000000001" customHeight="1"/>
    <row r="90" spans="1:2" s="256" customFormat="1" ht="20.100000000000001" customHeight="1"/>
    <row r="91" spans="1:2" s="256" customFormat="1" ht="20.100000000000001" customHeight="1"/>
    <row r="92" spans="1:2" s="256" customFormat="1" ht="20.100000000000001" customHeight="1"/>
    <row r="93" spans="1:2" s="256" customFormat="1" ht="20.100000000000001" customHeight="1"/>
    <row r="94" spans="1:2" s="256" customFormat="1" ht="20.100000000000001" customHeight="1"/>
    <row r="95" spans="1:2" s="256" customFormat="1" ht="20.100000000000001" customHeight="1"/>
    <row r="96" spans="1:2" s="256" customFormat="1" ht="20.100000000000001" customHeight="1"/>
    <row r="97" spans="1:2" s="256" customFormat="1" ht="20.100000000000001" customHeight="1"/>
    <row r="98" spans="1:2" s="256" customFormat="1" ht="20.100000000000001" customHeight="1"/>
    <row r="99" spans="1:2" s="256" customFormat="1" ht="20.100000000000001" customHeight="1"/>
    <row r="100" spans="1:2" s="256" customFormat="1" ht="20.100000000000001" customHeight="1"/>
    <row r="101" spans="1:2" s="256" customFormat="1" ht="20.100000000000001" customHeight="1"/>
    <row r="102" spans="1:2" s="256" customFormat="1" ht="20.100000000000001" customHeight="1"/>
    <row r="103" spans="1:2" s="256" customFormat="1" ht="20.100000000000001" customHeight="1"/>
    <row r="104" spans="1:2" s="256" customFormat="1" ht="20.100000000000001" customHeight="1"/>
    <row r="105" spans="1:2" s="256" customFormat="1" ht="20.100000000000001" customHeight="1"/>
    <row r="106" spans="1:2" s="256" customFormat="1" ht="20.100000000000001" customHeight="1"/>
    <row r="107" spans="1:2" s="258" customFormat="1" ht="20.100000000000001" customHeight="1">
      <c r="A107" s="257"/>
      <c r="B107" s="257"/>
    </row>
    <row r="108" spans="1:2" s="256" customFormat="1" ht="20.100000000000001" customHeight="1"/>
    <row r="109" spans="1:2" s="256" customFormat="1" ht="20.100000000000001" customHeight="1"/>
    <row r="110" spans="1:2" s="256" customFormat="1" ht="20.100000000000001" customHeight="1"/>
    <row r="111" spans="1:2" s="256" customFormat="1" ht="20.100000000000001" customHeight="1"/>
    <row r="112" spans="1:2" s="256" customFormat="1" ht="20.100000000000001" customHeight="1"/>
    <row r="113" s="256" customFormat="1" ht="20.100000000000001" customHeight="1"/>
    <row r="114" s="256" customFormat="1" ht="20.100000000000001" customHeight="1"/>
    <row r="115" s="256" customFormat="1" ht="20.100000000000001" customHeight="1"/>
    <row r="116" s="256" customFormat="1" ht="20.100000000000001" customHeight="1"/>
    <row r="117" s="256" customFormat="1" ht="20.100000000000001" customHeight="1"/>
    <row r="118" s="256" customFormat="1" ht="20.100000000000001" customHeight="1"/>
    <row r="119" s="256" customFormat="1" ht="20.100000000000001" customHeight="1"/>
    <row r="120" s="256" customFormat="1" ht="20.100000000000001" customHeight="1"/>
    <row r="121" s="256" customFormat="1" ht="20.100000000000001" customHeight="1"/>
    <row r="122" s="256" customFormat="1" ht="20.100000000000001" customHeight="1"/>
    <row r="123" s="256" customFormat="1" ht="20.100000000000001" customHeight="1"/>
    <row r="124" s="256" customFormat="1" ht="20.100000000000001" customHeight="1"/>
    <row r="125" s="256" customFormat="1" ht="20.100000000000001" customHeight="1"/>
    <row r="126" s="256" customFormat="1" ht="20.100000000000001" customHeight="1"/>
    <row r="127" s="256" customFormat="1" ht="20.100000000000001" customHeight="1"/>
    <row r="128" s="256" customFormat="1" ht="20.100000000000001" customHeight="1"/>
    <row r="129" spans="1:2" s="258" customFormat="1" ht="20.100000000000001" customHeight="1">
      <c r="A129" s="257"/>
      <c r="B129" s="257"/>
    </row>
  </sheetData>
  <mergeCells count="14">
    <mergeCell ref="C7:AX8"/>
    <mergeCell ref="C3:K4"/>
    <mergeCell ref="AO26:AZ29"/>
    <mergeCell ref="C32:J33"/>
    <mergeCell ref="C45:AX46"/>
    <mergeCell ref="U26:W29"/>
    <mergeCell ref="N26:T29"/>
    <mergeCell ref="K26:M29"/>
    <mergeCell ref="D26:J29"/>
    <mergeCell ref="A26:C29"/>
    <mergeCell ref="C35:AX36"/>
    <mergeCell ref="AH26:AN29"/>
    <mergeCell ref="AE26:AG29"/>
    <mergeCell ref="X26:AD29"/>
  </mergeCells>
  <phoneticPr fontId="2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157"/>
  <sheetViews>
    <sheetView view="pageBreakPreview" zoomScale="130" zoomScaleSheetLayoutView="130" workbookViewId="0">
      <selection activeCell="F28" sqref="F28"/>
    </sheetView>
  </sheetViews>
  <sheetFormatPr defaultColWidth="2.83203125" defaultRowHeight="13.5"/>
  <cols>
    <col min="1" max="16384" width="2.83203125" style="259"/>
  </cols>
  <sheetData>
    <row r="1" spans="1:41" ht="39.950000000000003" customHeight="1" thickBot="1">
      <c r="A1" s="501" t="s">
        <v>142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1"/>
      <c r="AF1" s="501"/>
      <c r="AG1" s="501"/>
      <c r="AH1" s="501"/>
      <c r="AI1" s="501"/>
      <c r="AJ1" s="501"/>
      <c r="AK1" s="501"/>
      <c r="AL1" s="501"/>
      <c r="AM1" s="501"/>
      <c r="AN1" s="501"/>
      <c r="AO1" s="501"/>
    </row>
    <row r="2" spans="1:41" ht="30" customHeight="1">
      <c r="A2" s="498" t="s">
        <v>242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  <c r="AM2" s="499"/>
      <c r="AN2" s="499"/>
      <c r="AO2" s="500"/>
    </row>
    <row r="3" spans="1:41" ht="16.5">
      <c r="A3" s="260"/>
      <c r="B3" s="261"/>
      <c r="C3" s="261"/>
      <c r="D3" s="261"/>
      <c r="E3" s="261"/>
      <c r="F3" s="261"/>
      <c r="G3" s="261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3"/>
    </row>
    <row r="4" spans="1:41" ht="16.5">
      <c r="A4" s="260"/>
      <c r="B4" s="261"/>
      <c r="C4" s="261"/>
      <c r="D4" s="261"/>
      <c r="E4" s="261"/>
      <c r="F4" s="261"/>
      <c r="G4" s="261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3"/>
    </row>
    <row r="5" spans="1:41" ht="16.5">
      <c r="A5" s="260"/>
      <c r="B5" s="261"/>
      <c r="C5" s="261"/>
      <c r="D5" s="261"/>
      <c r="E5" s="261"/>
      <c r="F5" s="261"/>
      <c r="G5" s="261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3"/>
    </row>
    <row r="6" spans="1:41" ht="16.5">
      <c r="A6" s="260"/>
      <c r="B6" s="261"/>
      <c r="C6" s="261"/>
      <c r="D6" s="261"/>
      <c r="E6" s="261"/>
      <c r="F6" s="261"/>
      <c r="G6" s="261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3"/>
    </row>
    <row r="7" spans="1:41" ht="16.5">
      <c r="A7" s="260"/>
      <c r="B7" s="261"/>
      <c r="C7" s="261"/>
      <c r="D7" s="261"/>
      <c r="E7" s="261"/>
      <c r="F7" s="261"/>
      <c r="G7" s="261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3"/>
    </row>
    <row r="8" spans="1:41" ht="16.5">
      <c r="A8" s="260"/>
      <c r="B8" s="261"/>
      <c r="C8" s="261"/>
      <c r="D8" s="261"/>
      <c r="E8" s="261"/>
      <c r="F8" s="261"/>
      <c r="G8" s="261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3"/>
    </row>
    <row r="9" spans="1:41" ht="16.5">
      <c r="A9" s="260"/>
      <c r="B9" s="261"/>
      <c r="C9" s="261"/>
      <c r="D9" s="261"/>
      <c r="E9" s="261"/>
      <c r="F9" s="261"/>
      <c r="G9" s="261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3"/>
    </row>
    <row r="10" spans="1:41" ht="16.5">
      <c r="A10" s="260"/>
      <c r="B10" s="261"/>
      <c r="C10" s="261"/>
      <c r="D10" s="261"/>
      <c r="E10" s="261"/>
      <c r="F10" s="261"/>
      <c r="G10" s="261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3"/>
    </row>
    <row r="11" spans="1:41" ht="16.5">
      <c r="A11" s="260"/>
      <c r="B11" s="261"/>
      <c r="C11" s="261"/>
      <c r="D11" s="261"/>
      <c r="E11" s="261"/>
      <c r="F11" s="261"/>
      <c r="G11" s="261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3"/>
    </row>
    <row r="12" spans="1:41" ht="16.5">
      <c r="A12" s="260"/>
      <c r="B12" s="261"/>
      <c r="C12" s="261"/>
      <c r="D12" s="261"/>
      <c r="E12" s="261"/>
      <c r="F12" s="261"/>
      <c r="G12" s="261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3"/>
    </row>
    <row r="13" spans="1:41" ht="16.5">
      <c r="A13" s="260"/>
      <c r="B13" s="261"/>
      <c r="C13" s="261"/>
      <c r="D13" s="261"/>
      <c r="E13" s="261"/>
      <c r="F13" s="261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3"/>
    </row>
    <row r="14" spans="1:41" ht="12.75" customHeight="1">
      <c r="A14" s="264"/>
      <c r="B14" s="265"/>
      <c r="C14" s="265"/>
      <c r="D14" s="265"/>
      <c r="E14" s="265"/>
      <c r="F14" s="265"/>
      <c r="G14" s="265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6"/>
    </row>
    <row r="15" spans="1:41" ht="12.75" customHeight="1">
      <c r="A15" s="264"/>
      <c r="B15" s="265"/>
      <c r="C15" s="265"/>
      <c r="D15" s="265"/>
      <c r="E15" s="265"/>
      <c r="F15" s="265"/>
      <c r="G15" s="265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6"/>
    </row>
    <row r="16" spans="1:41" ht="12.75" customHeight="1">
      <c r="A16" s="264"/>
      <c r="B16" s="265"/>
      <c r="C16" s="265"/>
      <c r="D16" s="265"/>
      <c r="E16" s="265"/>
      <c r="F16" s="265"/>
      <c r="G16" s="265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6"/>
    </row>
    <row r="17" spans="1:41" ht="12.75" customHeight="1">
      <c r="A17" s="264"/>
      <c r="B17" s="265"/>
      <c r="C17" s="265"/>
      <c r="D17" s="265"/>
      <c r="E17" s="265"/>
      <c r="F17" s="265"/>
      <c r="G17" s="265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6"/>
    </row>
    <row r="18" spans="1:41" ht="12.75" customHeight="1">
      <c r="A18" s="264"/>
      <c r="B18" s="265"/>
      <c r="C18" s="265"/>
      <c r="D18" s="265"/>
      <c r="E18" s="265"/>
      <c r="F18" s="265"/>
      <c r="G18" s="265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6"/>
    </row>
    <row r="19" spans="1:41" ht="12.75" customHeight="1">
      <c r="A19" s="264"/>
      <c r="B19" s="265"/>
      <c r="C19" s="265"/>
      <c r="D19" s="265"/>
      <c r="E19" s="265"/>
      <c r="F19" s="265"/>
      <c r="G19" s="265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6"/>
    </row>
    <row r="20" spans="1:41" ht="12.75" customHeight="1">
      <c r="A20" s="264"/>
      <c r="B20" s="265"/>
      <c r="C20" s="265"/>
      <c r="D20" s="265"/>
      <c r="E20" s="265"/>
      <c r="F20" s="265"/>
      <c r="G20" s="265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6"/>
    </row>
    <row r="21" spans="1:41" ht="12.75" customHeight="1">
      <c r="A21" s="264"/>
      <c r="B21" s="265"/>
      <c r="C21" s="265"/>
      <c r="D21" s="265"/>
      <c r="E21" s="265"/>
      <c r="F21" s="265"/>
      <c r="G21" s="265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6"/>
    </row>
    <row r="22" spans="1:41" ht="12.75" customHeight="1">
      <c r="A22" s="264"/>
      <c r="B22" s="265"/>
      <c r="C22" s="265"/>
      <c r="D22" s="265"/>
      <c r="E22" s="265"/>
      <c r="F22" s="265"/>
      <c r="G22" s="265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6"/>
    </row>
    <row r="23" spans="1:41" ht="12.75" customHeight="1" thickBot="1">
      <c r="A23" s="268"/>
      <c r="B23" s="269"/>
      <c r="C23" s="269"/>
      <c r="D23" s="269"/>
      <c r="E23" s="269"/>
      <c r="F23" s="269"/>
      <c r="G23" s="269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70"/>
    </row>
    <row r="24" spans="1:41" ht="39.950000000000003" customHeight="1" thickBot="1">
      <c r="A24" s="501" t="s">
        <v>142</v>
      </c>
      <c r="B24" s="501"/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501"/>
      <c r="AH24" s="501"/>
      <c r="AI24" s="501"/>
      <c r="AJ24" s="501"/>
      <c r="AK24" s="501"/>
      <c r="AL24" s="501"/>
      <c r="AM24" s="501"/>
      <c r="AN24" s="501"/>
      <c r="AO24" s="501"/>
    </row>
    <row r="25" spans="1:41" ht="30" customHeight="1">
      <c r="A25" s="498" t="s">
        <v>270</v>
      </c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499"/>
      <c r="AD25" s="499"/>
      <c r="AE25" s="499"/>
      <c r="AF25" s="499"/>
      <c r="AG25" s="499"/>
      <c r="AH25" s="499"/>
      <c r="AI25" s="499"/>
      <c r="AJ25" s="499"/>
      <c r="AK25" s="499"/>
      <c r="AL25" s="499"/>
      <c r="AM25" s="499"/>
      <c r="AN25" s="499"/>
      <c r="AO25" s="500"/>
    </row>
    <row r="26" spans="1:41" ht="16.5">
      <c r="A26" s="260"/>
      <c r="B26" s="261"/>
      <c r="C26" s="261"/>
      <c r="D26" s="261"/>
      <c r="E26" s="261"/>
      <c r="F26" s="261"/>
      <c r="G26" s="261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3"/>
    </row>
    <row r="27" spans="1:41" ht="16.5">
      <c r="A27" s="260"/>
      <c r="B27" s="261"/>
      <c r="C27" s="261"/>
      <c r="D27" s="261"/>
      <c r="E27" s="261"/>
      <c r="F27" s="261"/>
      <c r="G27" s="261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3"/>
    </row>
    <row r="28" spans="1:41" ht="16.5">
      <c r="A28" s="260"/>
      <c r="B28" s="261"/>
      <c r="C28" s="261"/>
      <c r="D28" s="261"/>
      <c r="E28" s="261"/>
      <c r="F28" s="261"/>
      <c r="G28" s="261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3"/>
    </row>
    <row r="29" spans="1:41" ht="16.5">
      <c r="A29" s="260"/>
      <c r="B29" s="261"/>
      <c r="C29" s="261"/>
      <c r="D29" s="261"/>
      <c r="E29" s="261"/>
      <c r="F29" s="261"/>
      <c r="G29" s="261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3"/>
    </row>
    <row r="30" spans="1:41" ht="16.5">
      <c r="A30" s="260"/>
      <c r="B30" s="261"/>
      <c r="C30" s="261"/>
      <c r="D30" s="261"/>
      <c r="E30" s="261"/>
      <c r="F30" s="261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3"/>
    </row>
    <row r="31" spans="1:41" ht="16.5">
      <c r="A31" s="260"/>
      <c r="B31" s="261"/>
      <c r="C31" s="261"/>
      <c r="D31" s="261"/>
      <c r="E31" s="261"/>
      <c r="F31" s="261"/>
      <c r="G31" s="261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3"/>
    </row>
    <row r="32" spans="1:41" ht="16.5">
      <c r="A32" s="260"/>
      <c r="B32" s="261"/>
      <c r="C32" s="261"/>
      <c r="D32" s="261"/>
      <c r="E32" s="261"/>
      <c r="F32" s="261"/>
      <c r="G32" s="261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3"/>
    </row>
    <row r="33" spans="1:41" ht="16.5">
      <c r="A33" s="260"/>
      <c r="B33" s="261"/>
      <c r="C33" s="261"/>
      <c r="D33" s="261"/>
      <c r="E33" s="261"/>
      <c r="F33" s="261"/>
      <c r="G33" s="26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3"/>
    </row>
    <row r="34" spans="1:41" ht="16.5">
      <c r="A34" s="260"/>
      <c r="B34" s="261"/>
      <c r="C34" s="261"/>
      <c r="D34" s="261"/>
      <c r="E34" s="261"/>
      <c r="F34" s="261"/>
      <c r="G34" s="261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3"/>
    </row>
    <row r="35" spans="1:41" ht="16.5">
      <c r="A35" s="260"/>
      <c r="B35" s="261"/>
      <c r="C35" s="261"/>
      <c r="D35" s="261"/>
      <c r="E35" s="261"/>
      <c r="F35" s="261"/>
      <c r="G35" s="261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3"/>
    </row>
    <row r="36" spans="1:41" ht="12.75" customHeight="1">
      <c r="A36" s="264"/>
      <c r="B36" s="265"/>
      <c r="C36" s="265"/>
      <c r="D36" s="265"/>
      <c r="E36" s="265"/>
      <c r="F36" s="265"/>
      <c r="G36" s="265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6"/>
    </row>
    <row r="37" spans="1:41" ht="12.75" customHeight="1">
      <c r="A37" s="264"/>
      <c r="B37" s="265"/>
      <c r="C37" s="265"/>
      <c r="D37" s="265"/>
      <c r="E37" s="265"/>
      <c r="F37" s="265"/>
      <c r="G37" s="265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6"/>
    </row>
    <row r="38" spans="1:41" ht="12.75" customHeight="1">
      <c r="A38" s="264"/>
      <c r="B38" s="265"/>
      <c r="C38" s="265"/>
      <c r="D38" s="265"/>
      <c r="E38" s="265"/>
      <c r="F38" s="265"/>
      <c r="G38" s="265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6"/>
    </row>
    <row r="39" spans="1:41" ht="12.75" customHeight="1">
      <c r="A39" s="264"/>
      <c r="B39" s="265"/>
      <c r="C39" s="265"/>
      <c r="D39" s="265"/>
      <c r="E39" s="265"/>
      <c r="F39" s="265"/>
      <c r="G39" s="265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6"/>
    </row>
    <row r="40" spans="1:41" ht="12.75" customHeight="1">
      <c r="A40" s="264"/>
      <c r="B40" s="265"/>
      <c r="C40" s="265"/>
      <c r="D40" s="265"/>
      <c r="E40" s="265"/>
      <c r="F40" s="265"/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6"/>
    </row>
    <row r="41" spans="1:41" ht="12.75" customHeight="1">
      <c r="A41" s="264"/>
      <c r="B41" s="265"/>
      <c r="C41" s="265"/>
      <c r="D41" s="265"/>
      <c r="E41" s="265"/>
      <c r="F41" s="265"/>
      <c r="G41" s="265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6"/>
    </row>
    <row r="42" spans="1:41" ht="12.75" customHeight="1">
      <c r="A42" s="264"/>
      <c r="B42" s="265"/>
      <c r="C42" s="265"/>
      <c r="D42" s="265"/>
      <c r="E42" s="265"/>
      <c r="F42" s="265"/>
      <c r="G42" s="265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6"/>
    </row>
    <row r="43" spans="1:41" ht="12.75" customHeight="1">
      <c r="A43" s="264"/>
      <c r="B43" s="265"/>
      <c r="C43" s="265"/>
      <c r="D43" s="265"/>
      <c r="E43" s="265"/>
      <c r="F43" s="265"/>
      <c r="G43" s="265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6"/>
    </row>
    <row r="44" spans="1:41" ht="12.75" customHeight="1">
      <c r="A44" s="264"/>
      <c r="B44" s="265"/>
      <c r="C44" s="265"/>
      <c r="D44" s="265"/>
      <c r="E44" s="265"/>
      <c r="F44" s="265"/>
      <c r="G44" s="265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6"/>
    </row>
    <row r="45" spans="1:41" ht="12.75" customHeight="1">
      <c r="A45" s="264"/>
      <c r="B45" s="265"/>
      <c r="C45" s="265"/>
      <c r="D45" s="265"/>
      <c r="E45" s="265"/>
      <c r="F45" s="265"/>
      <c r="G45" s="265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6"/>
    </row>
    <row r="46" spans="1:41" ht="12.75" customHeight="1">
      <c r="A46" s="264"/>
      <c r="B46" s="265"/>
      <c r="C46" s="265"/>
      <c r="D46" s="265"/>
      <c r="E46" s="265"/>
      <c r="F46" s="265"/>
      <c r="G46" s="265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6"/>
    </row>
    <row r="47" spans="1:41" ht="12.75" customHeight="1" thickBot="1">
      <c r="A47" s="268"/>
      <c r="B47" s="269"/>
      <c r="C47" s="269"/>
      <c r="D47" s="269"/>
      <c r="E47" s="269"/>
      <c r="F47" s="269"/>
      <c r="G47" s="269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70"/>
    </row>
    <row r="48" spans="1:41" ht="39.950000000000003" customHeight="1" thickBot="1">
      <c r="A48" s="501" t="s">
        <v>142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  <c r="AB48" s="501"/>
      <c r="AC48" s="501"/>
      <c r="AD48" s="501"/>
      <c r="AE48" s="501"/>
      <c r="AF48" s="501"/>
      <c r="AG48" s="501"/>
      <c r="AH48" s="501"/>
      <c r="AI48" s="501"/>
      <c r="AJ48" s="501"/>
      <c r="AK48" s="501"/>
      <c r="AL48" s="501"/>
      <c r="AM48" s="501"/>
      <c r="AN48" s="501"/>
      <c r="AO48" s="501"/>
    </row>
    <row r="49" spans="1:41" ht="30" customHeight="1">
      <c r="A49" s="498" t="s">
        <v>269</v>
      </c>
      <c r="B49" s="499"/>
      <c r="C49" s="499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499"/>
      <c r="S49" s="499"/>
      <c r="T49" s="499"/>
      <c r="U49" s="499"/>
      <c r="V49" s="499"/>
      <c r="W49" s="499"/>
      <c r="X49" s="499"/>
      <c r="Y49" s="499"/>
      <c r="Z49" s="499"/>
      <c r="AA49" s="499"/>
      <c r="AB49" s="499"/>
      <c r="AC49" s="499"/>
      <c r="AD49" s="499"/>
      <c r="AE49" s="499"/>
      <c r="AF49" s="499"/>
      <c r="AG49" s="499"/>
      <c r="AH49" s="499"/>
      <c r="AI49" s="499"/>
      <c r="AJ49" s="499"/>
      <c r="AK49" s="499"/>
      <c r="AL49" s="499"/>
      <c r="AM49" s="499"/>
      <c r="AN49" s="499"/>
      <c r="AO49" s="500"/>
    </row>
    <row r="50" spans="1:41" ht="16.5">
      <c r="A50" s="260"/>
      <c r="B50" s="261"/>
      <c r="C50" s="261"/>
      <c r="D50" s="261"/>
      <c r="E50" s="261"/>
      <c r="F50" s="261"/>
      <c r="G50" s="261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3"/>
    </row>
    <row r="51" spans="1:41" ht="16.5">
      <c r="A51" s="260"/>
      <c r="B51" s="261"/>
      <c r="C51" s="261"/>
      <c r="D51" s="261"/>
      <c r="E51" s="261"/>
      <c r="F51" s="261"/>
      <c r="G51" s="261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3"/>
    </row>
    <row r="52" spans="1:41" ht="16.5">
      <c r="A52" s="260"/>
      <c r="B52" s="261"/>
      <c r="C52" s="261"/>
      <c r="D52" s="261"/>
      <c r="E52" s="261"/>
      <c r="F52" s="261"/>
      <c r="G52" s="261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3"/>
    </row>
    <row r="53" spans="1:41" ht="16.5">
      <c r="A53" s="260"/>
      <c r="B53" s="261"/>
      <c r="C53" s="261"/>
      <c r="D53" s="261"/>
      <c r="E53" s="261"/>
      <c r="F53" s="261"/>
      <c r="G53" s="261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3"/>
    </row>
    <row r="54" spans="1:41" ht="16.5">
      <c r="A54" s="260"/>
      <c r="B54" s="261"/>
      <c r="C54" s="261"/>
      <c r="D54" s="261"/>
      <c r="E54" s="261"/>
      <c r="F54" s="261"/>
      <c r="G54" s="261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3"/>
    </row>
    <row r="55" spans="1:41" ht="16.5">
      <c r="A55" s="260"/>
      <c r="B55" s="261"/>
      <c r="C55" s="261"/>
      <c r="D55" s="261"/>
      <c r="E55" s="261"/>
      <c r="F55" s="261"/>
      <c r="G55" s="261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3"/>
    </row>
    <row r="56" spans="1:41" ht="16.5">
      <c r="A56" s="260"/>
      <c r="B56" s="261"/>
      <c r="C56" s="261"/>
      <c r="D56" s="261"/>
      <c r="E56" s="261"/>
      <c r="F56" s="261"/>
      <c r="G56" s="261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3"/>
    </row>
    <row r="57" spans="1:41" ht="16.5">
      <c r="A57" s="260"/>
      <c r="B57" s="261"/>
      <c r="C57" s="261"/>
      <c r="D57" s="261"/>
      <c r="E57" s="261"/>
      <c r="F57" s="261"/>
      <c r="G57" s="261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3"/>
    </row>
    <row r="58" spans="1:41" ht="16.5">
      <c r="A58" s="260"/>
      <c r="B58" s="261"/>
      <c r="C58" s="261"/>
      <c r="D58" s="261"/>
      <c r="E58" s="261"/>
      <c r="F58" s="261"/>
      <c r="G58" s="261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3"/>
    </row>
    <row r="59" spans="1:41" ht="16.5">
      <c r="A59" s="260"/>
      <c r="B59" s="261"/>
      <c r="C59" s="261"/>
      <c r="D59" s="261"/>
      <c r="E59" s="261"/>
      <c r="F59" s="261"/>
      <c r="G59" s="261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2"/>
      <c r="AK59" s="262"/>
      <c r="AL59" s="262"/>
      <c r="AM59" s="262"/>
      <c r="AN59" s="262"/>
      <c r="AO59" s="263"/>
    </row>
    <row r="60" spans="1:41" ht="16.5">
      <c r="A60" s="264"/>
      <c r="B60" s="265"/>
      <c r="C60" s="265"/>
      <c r="D60" s="265"/>
      <c r="E60" s="265"/>
      <c r="F60" s="265"/>
      <c r="G60" s="265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6"/>
    </row>
    <row r="61" spans="1:41" ht="16.5">
      <c r="A61" s="264"/>
      <c r="B61" s="265"/>
      <c r="C61" s="265"/>
      <c r="D61" s="265"/>
      <c r="E61" s="265"/>
      <c r="F61" s="265"/>
      <c r="G61" s="265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6"/>
    </row>
    <row r="62" spans="1:41" ht="16.5">
      <c r="A62" s="264"/>
      <c r="B62" s="265"/>
      <c r="C62" s="265"/>
      <c r="D62" s="265"/>
      <c r="E62" s="265"/>
      <c r="F62" s="265"/>
      <c r="G62" s="265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6"/>
    </row>
    <row r="63" spans="1:41" ht="16.5">
      <c r="A63" s="264"/>
      <c r="B63" s="265"/>
      <c r="C63" s="265"/>
      <c r="D63" s="265"/>
      <c r="E63" s="265"/>
      <c r="F63" s="265"/>
      <c r="G63" s="265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6"/>
    </row>
    <row r="64" spans="1:41" ht="16.5">
      <c r="A64" s="264"/>
      <c r="B64" s="265"/>
      <c r="C64" s="265"/>
      <c r="D64" s="265"/>
      <c r="E64" s="265"/>
      <c r="F64" s="265"/>
      <c r="G64" s="265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6"/>
    </row>
    <row r="65" spans="1:41" ht="16.5">
      <c r="A65" s="264"/>
      <c r="B65" s="265"/>
      <c r="C65" s="265"/>
      <c r="D65" s="265"/>
      <c r="E65" s="265"/>
      <c r="F65" s="265"/>
      <c r="G65" s="265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6"/>
    </row>
    <row r="66" spans="1:41" ht="16.5">
      <c r="A66" s="264"/>
      <c r="B66" s="265"/>
      <c r="C66" s="265"/>
      <c r="D66" s="265"/>
      <c r="E66" s="265"/>
      <c r="F66" s="265"/>
      <c r="G66" s="265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6"/>
    </row>
    <row r="67" spans="1:41" ht="16.5">
      <c r="A67" s="264"/>
      <c r="B67" s="265"/>
      <c r="C67" s="265"/>
      <c r="D67" s="265"/>
      <c r="E67" s="265"/>
      <c r="F67" s="265"/>
      <c r="G67" s="265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J67" s="262"/>
      <c r="AK67" s="262"/>
      <c r="AL67" s="262"/>
      <c r="AM67" s="262"/>
      <c r="AN67" s="262"/>
      <c r="AO67" s="266"/>
    </row>
    <row r="68" spans="1:41" ht="16.5">
      <c r="A68" s="264"/>
      <c r="B68" s="265"/>
      <c r="C68" s="265"/>
      <c r="D68" s="265"/>
      <c r="E68" s="265"/>
      <c r="F68" s="265"/>
      <c r="G68" s="265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6"/>
    </row>
    <row r="69" spans="1:41" ht="17.25" thickBot="1">
      <c r="A69" s="268"/>
      <c r="B69" s="269"/>
      <c r="C69" s="269"/>
      <c r="D69" s="269"/>
      <c r="E69" s="269"/>
      <c r="F69" s="269"/>
      <c r="G69" s="269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  <c r="AN69" s="267"/>
      <c r="AO69" s="270"/>
    </row>
    <row r="70" spans="1:41" ht="39.950000000000003" customHeight="1" thickBot="1">
      <c r="A70" s="501" t="s">
        <v>142</v>
      </c>
      <c r="B70" s="501"/>
      <c r="C70" s="501"/>
      <c r="D70" s="501"/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1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  <c r="AL70" s="501"/>
      <c r="AM70" s="501"/>
      <c r="AN70" s="501"/>
      <c r="AO70" s="501"/>
    </row>
    <row r="71" spans="1:41" ht="30" customHeight="1">
      <c r="A71" s="498" t="s">
        <v>271</v>
      </c>
      <c r="B71" s="499"/>
      <c r="C71" s="499"/>
      <c r="D71" s="499"/>
      <c r="E71" s="499"/>
      <c r="F71" s="499"/>
      <c r="G71" s="499"/>
      <c r="H71" s="499"/>
      <c r="I71" s="499"/>
      <c r="J71" s="499"/>
      <c r="K71" s="499"/>
      <c r="L71" s="499"/>
      <c r="M71" s="499"/>
      <c r="N71" s="499"/>
      <c r="O71" s="499"/>
      <c r="P71" s="499"/>
      <c r="Q71" s="499"/>
      <c r="R71" s="499"/>
      <c r="S71" s="499"/>
      <c r="T71" s="499"/>
      <c r="U71" s="499"/>
      <c r="V71" s="499"/>
      <c r="W71" s="499"/>
      <c r="X71" s="499"/>
      <c r="Y71" s="499"/>
      <c r="Z71" s="499"/>
      <c r="AA71" s="499"/>
      <c r="AB71" s="499"/>
      <c r="AC71" s="499"/>
      <c r="AD71" s="499"/>
      <c r="AE71" s="499"/>
      <c r="AF71" s="499"/>
      <c r="AG71" s="499"/>
      <c r="AH71" s="499"/>
      <c r="AI71" s="499"/>
      <c r="AJ71" s="499"/>
      <c r="AK71" s="499"/>
      <c r="AL71" s="499"/>
      <c r="AM71" s="499"/>
      <c r="AN71" s="499"/>
      <c r="AO71" s="500"/>
    </row>
    <row r="72" spans="1:41" ht="16.5">
      <c r="A72" s="415"/>
      <c r="B72" s="416"/>
      <c r="C72" s="416"/>
      <c r="D72" s="416"/>
      <c r="E72" s="416"/>
      <c r="F72" s="416"/>
      <c r="G72" s="416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7"/>
      <c r="Y72" s="417"/>
      <c r="Z72" s="417"/>
      <c r="AA72" s="417"/>
      <c r="AB72" s="417"/>
      <c r="AC72" s="417"/>
      <c r="AD72" s="417"/>
      <c r="AE72" s="417"/>
      <c r="AF72" s="417"/>
      <c r="AG72" s="417"/>
      <c r="AH72" s="417"/>
      <c r="AI72" s="417"/>
      <c r="AJ72" s="417"/>
      <c r="AK72" s="417"/>
      <c r="AL72" s="417"/>
      <c r="AM72" s="417"/>
      <c r="AN72" s="417"/>
      <c r="AO72" s="418"/>
    </row>
    <row r="73" spans="1:41" ht="16.5">
      <c r="A73" s="415"/>
      <c r="B73" s="416"/>
      <c r="C73" s="416"/>
      <c r="D73" s="416"/>
      <c r="E73" s="416"/>
      <c r="F73" s="416"/>
      <c r="G73" s="416"/>
      <c r="H73" s="417"/>
      <c r="I73" s="417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7"/>
      <c r="U73" s="417"/>
      <c r="V73" s="417"/>
      <c r="W73" s="417"/>
      <c r="X73" s="417"/>
      <c r="Y73" s="417"/>
      <c r="Z73" s="417"/>
      <c r="AA73" s="417"/>
      <c r="AB73" s="417"/>
      <c r="AC73" s="417"/>
      <c r="AD73" s="417"/>
      <c r="AE73" s="417"/>
      <c r="AF73" s="417"/>
      <c r="AG73" s="417"/>
      <c r="AH73" s="417"/>
      <c r="AI73" s="417"/>
      <c r="AJ73" s="417"/>
      <c r="AK73" s="417"/>
      <c r="AL73" s="417"/>
      <c r="AM73" s="417"/>
      <c r="AN73" s="417"/>
      <c r="AO73" s="418"/>
    </row>
    <row r="74" spans="1:41" ht="16.5">
      <c r="A74" s="415"/>
      <c r="B74" s="416"/>
      <c r="C74" s="416"/>
      <c r="D74" s="416"/>
      <c r="E74" s="416"/>
      <c r="F74" s="416"/>
      <c r="G74" s="416"/>
      <c r="H74" s="417"/>
      <c r="I74" s="417"/>
      <c r="J74" s="417"/>
      <c r="K74" s="417"/>
      <c r="L74" s="417"/>
      <c r="M74" s="417"/>
      <c r="N74" s="417"/>
      <c r="O74" s="417"/>
      <c r="P74" s="417"/>
      <c r="Q74" s="417"/>
      <c r="R74" s="417"/>
      <c r="S74" s="417"/>
      <c r="T74" s="417"/>
      <c r="U74" s="417"/>
      <c r="V74" s="417"/>
      <c r="W74" s="417"/>
      <c r="X74" s="417"/>
      <c r="Y74" s="417"/>
      <c r="Z74" s="417"/>
      <c r="AA74" s="417"/>
      <c r="AB74" s="417"/>
      <c r="AC74" s="417"/>
      <c r="AD74" s="417"/>
      <c r="AE74" s="417"/>
      <c r="AF74" s="417"/>
      <c r="AG74" s="417"/>
      <c r="AH74" s="417"/>
      <c r="AI74" s="417"/>
      <c r="AJ74" s="417"/>
      <c r="AK74" s="417"/>
      <c r="AL74" s="417"/>
      <c r="AM74" s="417"/>
      <c r="AN74" s="417"/>
      <c r="AO74" s="418"/>
    </row>
    <row r="75" spans="1:41" ht="16.5">
      <c r="A75" s="415"/>
      <c r="B75" s="416"/>
      <c r="C75" s="416"/>
      <c r="D75" s="416"/>
      <c r="E75" s="416"/>
      <c r="F75" s="416"/>
      <c r="G75" s="416"/>
      <c r="H75" s="417"/>
      <c r="I75" s="417"/>
      <c r="J75" s="417"/>
      <c r="K75" s="417"/>
      <c r="L75" s="417"/>
      <c r="M75" s="417"/>
      <c r="N75" s="417"/>
      <c r="O75" s="417"/>
      <c r="P75" s="417"/>
      <c r="Q75" s="417"/>
      <c r="R75" s="417"/>
      <c r="S75" s="417"/>
      <c r="T75" s="417"/>
      <c r="U75" s="417"/>
      <c r="V75" s="417"/>
      <c r="W75" s="417"/>
      <c r="X75" s="417"/>
      <c r="Y75" s="417"/>
      <c r="Z75" s="417"/>
      <c r="AA75" s="417"/>
      <c r="AB75" s="417"/>
      <c r="AC75" s="417"/>
      <c r="AD75" s="417"/>
      <c r="AE75" s="417"/>
      <c r="AF75" s="417"/>
      <c r="AG75" s="417"/>
      <c r="AH75" s="417"/>
      <c r="AI75" s="417"/>
      <c r="AJ75" s="417"/>
      <c r="AK75" s="417"/>
      <c r="AL75" s="417"/>
      <c r="AM75" s="417"/>
      <c r="AN75" s="417"/>
      <c r="AO75" s="418"/>
    </row>
    <row r="76" spans="1:41" ht="16.5">
      <c r="A76" s="415"/>
      <c r="B76" s="416"/>
      <c r="C76" s="416"/>
      <c r="D76" s="416"/>
      <c r="E76" s="416"/>
      <c r="F76" s="416"/>
      <c r="G76" s="416"/>
      <c r="H76" s="417"/>
      <c r="I76" s="417"/>
      <c r="J76" s="417"/>
      <c r="K76" s="417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7"/>
      <c r="W76" s="417"/>
      <c r="X76" s="417"/>
      <c r="Y76" s="417"/>
      <c r="Z76" s="417"/>
      <c r="AA76" s="417"/>
      <c r="AB76" s="417"/>
      <c r="AC76" s="417"/>
      <c r="AD76" s="417"/>
      <c r="AE76" s="417"/>
      <c r="AF76" s="417"/>
      <c r="AG76" s="417"/>
      <c r="AH76" s="417"/>
      <c r="AI76" s="417"/>
      <c r="AJ76" s="417"/>
      <c r="AK76" s="417"/>
      <c r="AL76" s="417"/>
      <c r="AM76" s="417"/>
      <c r="AN76" s="417"/>
      <c r="AO76" s="418"/>
    </row>
    <row r="77" spans="1:41" ht="16.5">
      <c r="A77" s="415"/>
      <c r="B77" s="416"/>
      <c r="C77" s="416"/>
      <c r="D77" s="416"/>
      <c r="E77" s="416"/>
      <c r="F77" s="416"/>
      <c r="G77" s="416"/>
      <c r="H77" s="417"/>
      <c r="I77" s="417"/>
      <c r="J77" s="417"/>
      <c r="K77" s="417"/>
      <c r="L77" s="417"/>
      <c r="M77" s="417"/>
      <c r="N77" s="417"/>
      <c r="O77" s="417"/>
      <c r="P77" s="417"/>
      <c r="Q77" s="417"/>
      <c r="R77" s="417"/>
      <c r="S77" s="417"/>
      <c r="T77" s="417"/>
      <c r="U77" s="417"/>
      <c r="V77" s="417"/>
      <c r="W77" s="417"/>
      <c r="X77" s="417"/>
      <c r="Y77" s="417"/>
      <c r="Z77" s="417"/>
      <c r="AA77" s="417"/>
      <c r="AB77" s="417"/>
      <c r="AC77" s="417"/>
      <c r="AD77" s="417"/>
      <c r="AE77" s="417"/>
      <c r="AF77" s="417"/>
      <c r="AG77" s="417"/>
      <c r="AH77" s="417"/>
      <c r="AI77" s="417"/>
      <c r="AJ77" s="417"/>
      <c r="AK77" s="417"/>
      <c r="AL77" s="417"/>
      <c r="AM77" s="417"/>
      <c r="AN77" s="417"/>
      <c r="AO77" s="418"/>
    </row>
    <row r="78" spans="1:41" ht="16.5">
      <c r="A78" s="415"/>
      <c r="B78" s="416"/>
      <c r="C78" s="416"/>
      <c r="D78" s="416"/>
      <c r="E78" s="416"/>
      <c r="F78" s="416"/>
      <c r="G78" s="416"/>
      <c r="H78" s="417"/>
      <c r="I78" s="417"/>
      <c r="J78" s="417"/>
      <c r="K78" s="417"/>
      <c r="L78" s="417"/>
      <c r="M78" s="417"/>
      <c r="N78" s="417"/>
      <c r="O78" s="417"/>
      <c r="P78" s="417"/>
      <c r="Q78" s="417"/>
      <c r="R78" s="417"/>
      <c r="S78" s="417"/>
      <c r="T78" s="417"/>
      <c r="U78" s="417"/>
      <c r="V78" s="417"/>
      <c r="W78" s="417"/>
      <c r="X78" s="417"/>
      <c r="Y78" s="417"/>
      <c r="Z78" s="417"/>
      <c r="AA78" s="417"/>
      <c r="AB78" s="417"/>
      <c r="AC78" s="417"/>
      <c r="AD78" s="417"/>
      <c r="AE78" s="417"/>
      <c r="AF78" s="417"/>
      <c r="AG78" s="417"/>
      <c r="AH78" s="417"/>
      <c r="AI78" s="417"/>
      <c r="AJ78" s="417"/>
      <c r="AK78" s="417"/>
      <c r="AL78" s="417"/>
      <c r="AM78" s="417"/>
      <c r="AN78" s="417"/>
      <c r="AO78" s="418"/>
    </row>
    <row r="79" spans="1:41" ht="16.5">
      <c r="A79" s="415"/>
      <c r="B79" s="416"/>
      <c r="C79" s="416"/>
      <c r="D79" s="416"/>
      <c r="E79" s="416"/>
      <c r="F79" s="416"/>
      <c r="G79" s="416"/>
      <c r="H79" s="417"/>
      <c r="I79" s="417"/>
      <c r="J79" s="417"/>
      <c r="K79" s="417"/>
      <c r="L79" s="417"/>
      <c r="M79" s="417"/>
      <c r="N79" s="417"/>
      <c r="O79" s="417"/>
      <c r="P79" s="417"/>
      <c r="Q79" s="417"/>
      <c r="R79" s="417"/>
      <c r="S79" s="417"/>
      <c r="T79" s="417"/>
      <c r="U79" s="417"/>
      <c r="V79" s="417"/>
      <c r="W79" s="417"/>
      <c r="X79" s="417"/>
      <c r="Y79" s="417"/>
      <c r="Z79" s="417"/>
      <c r="AA79" s="417"/>
      <c r="AB79" s="417"/>
      <c r="AC79" s="417"/>
      <c r="AD79" s="417"/>
      <c r="AE79" s="417"/>
      <c r="AF79" s="417"/>
      <c r="AG79" s="417"/>
      <c r="AH79" s="417"/>
      <c r="AI79" s="417"/>
      <c r="AJ79" s="417"/>
      <c r="AK79" s="417"/>
      <c r="AL79" s="417"/>
      <c r="AM79" s="417"/>
      <c r="AN79" s="417"/>
      <c r="AO79" s="418"/>
    </row>
    <row r="80" spans="1:41" ht="16.5">
      <c r="A80" s="415"/>
      <c r="B80" s="416"/>
      <c r="C80" s="416"/>
      <c r="D80" s="416"/>
      <c r="E80" s="416"/>
      <c r="F80" s="416"/>
      <c r="G80" s="416"/>
      <c r="H80" s="417"/>
      <c r="I80" s="417"/>
      <c r="J80" s="417"/>
      <c r="K80" s="417"/>
      <c r="L80" s="417"/>
      <c r="M80" s="417"/>
      <c r="N80" s="417"/>
      <c r="O80" s="417"/>
      <c r="P80" s="417"/>
      <c r="Q80" s="417"/>
      <c r="R80" s="417"/>
      <c r="S80" s="417"/>
      <c r="T80" s="417"/>
      <c r="U80" s="417"/>
      <c r="V80" s="417"/>
      <c r="W80" s="417"/>
      <c r="X80" s="417"/>
      <c r="Y80" s="417"/>
      <c r="Z80" s="417"/>
      <c r="AA80" s="417"/>
      <c r="AB80" s="417"/>
      <c r="AC80" s="417"/>
      <c r="AD80" s="417"/>
      <c r="AE80" s="417"/>
      <c r="AF80" s="417"/>
      <c r="AG80" s="417"/>
      <c r="AH80" s="417"/>
      <c r="AI80" s="417"/>
      <c r="AJ80" s="417"/>
      <c r="AK80" s="417"/>
      <c r="AL80" s="417"/>
      <c r="AM80" s="417"/>
      <c r="AN80" s="417"/>
      <c r="AO80" s="418"/>
    </row>
    <row r="81" spans="1:41" ht="16.5">
      <c r="A81" s="415"/>
      <c r="B81" s="416"/>
      <c r="C81" s="416"/>
      <c r="D81" s="416"/>
      <c r="E81" s="416"/>
      <c r="F81" s="416"/>
      <c r="G81" s="416"/>
      <c r="H81" s="417"/>
      <c r="I81" s="417"/>
      <c r="J81" s="417"/>
      <c r="K81" s="417"/>
      <c r="L81" s="417"/>
      <c r="M81" s="417"/>
      <c r="N81" s="417"/>
      <c r="O81" s="417"/>
      <c r="P81" s="417"/>
      <c r="Q81" s="417"/>
      <c r="R81" s="417"/>
      <c r="S81" s="417"/>
      <c r="T81" s="417"/>
      <c r="U81" s="417"/>
      <c r="V81" s="417"/>
      <c r="W81" s="417"/>
      <c r="X81" s="417"/>
      <c r="Y81" s="417"/>
      <c r="Z81" s="417"/>
      <c r="AA81" s="417"/>
      <c r="AB81" s="417"/>
      <c r="AC81" s="417"/>
      <c r="AD81" s="417"/>
      <c r="AE81" s="417"/>
      <c r="AF81" s="417"/>
      <c r="AG81" s="417"/>
      <c r="AH81" s="417"/>
      <c r="AI81" s="417"/>
      <c r="AJ81" s="417"/>
      <c r="AK81" s="417"/>
      <c r="AL81" s="417"/>
      <c r="AM81" s="417"/>
      <c r="AN81" s="417"/>
      <c r="AO81" s="418"/>
    </row>
    <row r="82" spans="1:41" ht="16.5">
      <c r="A82" s="419"/>
      <c r="B82" s="420"/>
      <c r="C82" s="420"/>
      <c r="D82" s="420"/>
      <c r="E82" s="420"/>
      <c r="F82" s="420"/>
      <c r="G82" s="420"/>
      <c r="H82" s="417"/>
      <c r="I82" s="417"/>
      <c r="J82" s="417"/>
      <c r="K82" s="417"/>
      <c r="L82" s="417"/>
      <c r="M82" s="417"/>
      <c r="N82" s="417"/>
      <c r="O82" s="417"/>
      <c r="P82" s="417"/>
      <c r="Q82" s="417"/>
      <c r="R82" s="417"/>
      <c r="S82" s="417"/>
      <c r="T82" s="417"/>
      <c r="U82" s="417"/>
      <c r="V82" s="417"/>
      <c r="W82" s="417"/>
      <c r="X82" s="417"/>
      <c r="Y82" s="417"/>
      <c r="Z82" s="417"/>
      <c r="AA82" s="417"/>
      <c r="AB82" s="417"/>
      <c r="AC82" s="417"/>
      <c r="AD82" s="417"/>
      <c r="AE82" s="417"/>
      <c r="AF82" s="417"/>
      <c r="AG82" s="417"/>
      <c r="AH82" s="417"/>
      <c r="AI82" s="417"/>
      <c r="AJ82" s="417"/>
      <c r="AK82" s="417"/>
      <c r="AL82" s="417"/>
      <c r="AM82" s="417"/>
      <c r="AN82" s="417"/>
      <c r="AO82" s="421"/>
    </row>
    <row r="83" spans="1:41" ht="16.5">
      <c r="A83" s="419"/>
      <c r="B83" s="420"/>
      <c r="C83" s="420"/>
      <c r="D83" s="420"/>
      <c r="E83" s="420"/>
      <c r="F83" s="420"/>
      <c r="G83" s="420"/>
      <c r="H83" s="417"/>
      <c r="I83" s="417"/>
      <c r="J83" s="417"/>
      <c r="K83" s="417"/>
      <c r="L83" s="417"/>
      <c r="M83" s="417"/>
      <c r="N83" s="417"/>
      <c r="O83" s="417"/>
      <c r="P83" s="417"/>
      <c r="Q83" s="417"/>
      <c r="R83" s="417"/>
      <c r="S83" s="417"/>
      <c r="T83" s="417"/>
      <c r="U83" s="417"/>
      <c r="V83" s="417"/>
      <c r="W83" s="417"/>
      <c r="X83" s="417"/>
      <c r="Y83" s="417"/>
      <c r="Z83" s="417"/>
      <c r="AA83" s="417"/>
      <c r="AB83" s="417"/>
      <c r="AC83" s="417"/>
      <c r="AD83" s="417"/>
      <c r="AE83" s="417"/>
      <c r="AF83" s="417"/>
      <c r="AG83" s="417"/>
      <c r="AH83" s="417"/>
      <c r="AI83" s="417"/>
      <c r="AJ83" s="417"/>
      <c r="AK83" s="417"/>
      <c r="AL83" s="417"/>
      <c r="AM83" s="417"/>
      <c r="AN83" s="417"/>
      <c r="AO83" s="421"/>
    </row>
    <row r="84" spans="1:41" ht="16.5">
      <c r="A84" s="419"/>
      <c r="B84" s="420"/>
      <c r="C84" s="420"/>
      <c r="D84" s="420"/>
      <c r="E84" s="420"/>
      <c r="F84" s="420"/>
      <c r="G84" s="420"/>
      <c r="H84" s="417"/>
      <c r="I84" s="417"/>
      <c r="J84" s="417"/>
      <c r="K84" s="417"/>
      <c r="L84" s="417"/>
      <c r="M84" s="417"/>
      <c r="N84" s="417"/>
      <c r="O84" s="417"/>
      <c r="P84" s="417"/>
      <c r="Q84" s="417"/>
      <c r="R84" s="417"/>
      <c r="S84" s="417"/>
      <c r="T84" s="417"/>
      <c r="U84" s="417"/>
      <c r="V84" s="417"/>
      <c r="W84" s="417"/>
      <c r="X84" s="417"/>
      <c r="Y84" s="417"/>
      <c r="Z84" s="417"/>
      <c r="AA84" s="417"/>
      <c r="AB84" s="417"/>
      <c r="AC84" s="417"/>
      <c r="AD84" s="417"/>
      <c r="AE84" s="417"/>
      <c r="AF84" s="417"/>
      <c r="AG84" s="417"/>
      <c r="AH84" s="417"/>
      <c r="AI84" s="417"/>
      <c r="AJ84" s="417"/>
      <c r="AK84" s="417"/>
      <c r="AL84" s="417"/>
      <c r="AM84" s="417"/>
      <c r="AN84" s="417"/>
      <c r="AO84" s="421"/>
    </row>
    <row r="85" spans="1:41" ht="16.5">
      <c r="A85" s="419"/>
      <c r="B85" s="420"/>
      <c r="C85" s="420"/>
      <c r="D85" s="420"/>
      <c r="E85" s="420"/>
      <c r="F85" s="420"/>
      <c r="G85" s="420"/>
      <c r="H85" s="417"/>
      <c r="I85" s="417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7"/>
      <c r="U85" s="417"/>
      <c r="V85" s="417"/>
      <c r="W85" s="417"/>
      <c r="X85" s="417"/>
      <c r="Y85" s="417"/>
      <c r="Z85" s="417"/>
      <c r="AA85" s="417"/>
      <c r="AB85" s="417"/>
      <c r="AC85" s="417"/>
      <c r="AD85" s="417"/>
      <c r="AE85" s="417"/>
      <c r="AF85" s="417"/>
      <c r="AG85" s="417"/>
      <c r="AH85" s="417"/>
      <c r="AI85" s="417"/>
      <c r="AJ85" s="417"/>
      <c r="AK85" s="417"/>
      <c r="AL85" s="417"/>
      <c r="AM85" s="417"/>
      <c r="AN85" s="417"/>
      <c r="AO85" s="421"/>
    </row>
    <row r="86" spans="1:41" ht="16.5">
      <c r="A86" s="419"/>
      <c r="B86" s="420"/>
      <c r="C86" s="420"/>
      <c r="D86" s="420"/>
      <c r="E86" s="420"/>
      <c r="F86" s="420"/>
      <c r="G86" s="420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417"/>
      <c r="Z86" s="417"/>
      <c r="AA86" s="417"/>
      <c r="AB86" s="417"/>
      <c r="AC86" s="417"/>
      <c r="AD86" s="417"/>
      <c r="AE86" s="417"/>
      <c r="AF86" s="417"/>
      <c r="AG86" s="417"/>
      <c r="AH86" s="417"/>
      <c r="AI86" s="417"/>
      <c r="AJ86" s="417"/>
      <c r="AK86" s="417"/>
      <c r="AL86" s="417"/>
      <c r="AM86" s="417"/>
      <c r="AN86" s="417"/>
      <c r="AO86" s="421"/>
    </row>
    <row r="87" spans="1:41" ht="16.5">
      <c r="A87" s="419"/>
      <c r="B87" s="420"/>
      <c r="C87" s="420"/>
      <c r="D87" s="420"/>
      <c r="E87" s="420"/>
      <c r="F87" s="420"/>
      <c r="G87" s="420"/>
      <c r="H87" s="417"/>
      <c r="I87" s="417"/>
      <c r="J87" s="417"/>
      <c r="K87" s="417"/>
      <c r="L87" s="417"/>
      <c r="M87" s="417"/>
      <c r="N87" s="417"/>
      <c r="O87" s="417"/>
      <c r="P87" s="417"/>
      <c r="Q87" s="417"/>
      <c r="R87" s="417"/>
      <c r="S87" s="417"/>
      <c r="T87" s="417"/>
      <c r="U87" s="417"/>
      <c r="V87" s="417"/>
      <c r="W87" s="417"/>
      <c r="X87" s="417"/>
      <c r="Y87" s="417"/>
      <c r="Z87" s="417"/>
      <c r="AA87" s="417"/>
      <c r="AB87" s="417"/>
      <c r="AC87" s="417"/>
      <c r="AD87" s="417"/>
      <c r="AE87" s="417"/>
      <c r="AF87" s="417"/>
      <c r="AG87" s="417"/>
      <c r="AH87" s="417"/>
      <c r="AI87" s="417"/>
      <c r="AJ87" s="417"/>
      <c r="AK87" s="417"/>
      <c r="AL87" s="417"/>
      <c r="AM87" s="417"/>
      <c r="AN87" s="417"/>
      <c r="AO87" s="421"/>
    </row>
    <row r="88" spans="1:41" ht="16.5">
      <c r="A88" s="419"/>
      <c r="B88" s="420"/>
      <c r="C88" s="420"/>
      <c r="D88" s="420"/>
      <c r="E88" s="420"/>
      <c r="F88" s="420"/>
      <c r="G88" s="420"/>
      <c r="H88" s="417"/>
      <c r="I88" s="417"/>
      <c r="J88" s="417"/>
      <c r="K88" s="417"/>
      <c r="L88" s="417"/>
      <c r="M88" s="417"/>
      <c r="N88" s="417"/>
      <c r="O88" s="417"/>
      <c r="P88" s="417"/>
      <c r="Q88" s="417"/>
      <c r="R88" s="417"/>
      <c r="S88" s="417"/>
      <c r="T88" s="417"/>
      <c r="U88" s="417"/>
      <c r="V88" s="417"/>
      <c r="W88" s="417"/>
      <c r="X88" s="417"/>
      <c r="Y88" s="417"/>
      <c r="Z88" s="417"/>
      <c r="AA88" s="417"/>
      <c r="AB88" s="417"/>
      <c r="AC88" s="417"/>
      <c r="AD88" s="417"/>
      <c r="AE88" s="417"/>
      <c r="AF88" s="417"/>
      <c r="AG88" s="417"/>
      <c r="AH88" s="417"/>
      <c r="AI88" s="417"/>
      <c r="AJ88" s="417"/>
      <c r="AK88" s="417"/>
      <c r="AL88" s="417"/>
      <c r="AM88" s="417"/>
      <c r="AN88" s="417"/>
      <c r="AO88" s="421"/>
    </row>
    <row r="89" spans="1:41" ht="16.5">
      <c r="A89" s="419"/>
      <c r="B89" s="420"/>
      <c r="C89" s="420"/>
      <c r="D89" s="420"/>
      <c r="E89" s="420"/>
      <c r="F89" s="420"/>
      <c r="G89" s="420"/>
      <c r="H89" s="417"/>
      <c r="I89" s="417"/>
      <c r="J89" s="417"/>
      <c r="K89" s="417"/>
      <c r="L89" s="417"/>
      <c r="M89" s="417"/>
      <c r="N89" s="417"/>
      <c r="O89" s="417"/>
      <c r="P89" s="417"/>
      <c r="Q89" s="417"/>
      <c r="R89" s="417"/>
      <c r="S89" s="417"/>
      <c r="T89" s="417"/>
      <c r="U89" s="417"/>
      <c r="V89" s="417"/>
      <c r="W89" s="417"/>
      <c r="X89" s="417"/>
      <c r="Y89" s="417"/>
      <c r="Z89" s="417"/>
      <c r="AA89" s="417"/>
      <c r="AB89" s="417"/>
      <c r="AC89" s="417"/>
      <c r="AD89" s="417"/>
      <c r="AE89" s="417"/>
      <c r="AF89" s="417"/>
      <c r="AG89" s="417"/>
      <c r="AH89" s="417"/>
      <c r="AI89" s="417"/>
      <c r="AJ89" s="417"/>
      <c r="AK89" s="417"/>
      <c r="AL89" s="417"/>
      <c r="AM89" s="417"/>
      <c r="AN89" s="417"/>
      <c r="AO89" s="421"/>
    </row>
    <row r="90" spans="1:41" ht="16.5">
      <c r="A90" s="419"/>
      <c r="B90" s="420"/>
      <c r="C90" s="420"/>
      <c r="D90" s="420"/>
      <c r="E90" s="420"/>
      <c r="F90" s="420"/>
      <c r="G90" s="420"/>
      <c r="H90" s="417"/>
      <c r="I90" s="417"/>
      <c r="J90" s="417"/>
      <c r="K90" s="417"/>
      <c r="L90" s="417"/>
      <c r="M90" s="417"/>
      <c r="N90" s="417"/>
      <c r="O90" s="417"/>
      <c r="P90" s="417"/>
      <c r="Q90" s="417"/>
      <c r="R90" s="417"/>
      <c r="S90" s="417"/>
      <c r="T90" s="417"/>
      <c r="U90" s="417"/>
      <c r="V90" s="417"/>
      <c r="W90" s="417"/>
      <c r="X90" s="417"/>
      <c r="Y90" s="417"/>
      <c r="Z90" s="417"/>
      <c r="AA90" s="417"/>
      <c r="AB90" s="417"/>
      <c r="AC90" s="417"/>
      <c r="AD90" s="417"/>
      <c r="AE90" s="417"/>
      <c r="AF90" s="417"/>
      <c r="AG90" s="417"/>
      <c r="AH90" s="417"/>
      <c r="AI90" s="417"/>
      <c r="AJ90" s="417"/>
      <c r="AK90" s="417"/>
      <c r="AL90" s="417"/>
      <c r="AM90" s="417"/>
      <c r="AN90" s="417"/>
      <c r="AO90" s="421"/>
    </row>
    <row r="91" spans="1:41" ht="17.25" thickBot="1">
      <c r="A91" s="423"/>
      <c r="B91" s="424"/>
      <c r="C91" s="424"/>
      <c r="D91" s="424"/>
      <c r="E91" s="424"/>
      <c r="F91" s="424"/>
      <c r="G91" s="424"/>
      <c r="H91" s="422"/>
      <c r="I91" s="422"/>
      <c r="J91" s="422"/>
      <c r="K91" s="422"/>
      <c r="L91" s="422"/>
      <c r="M91" s="422"/>
      <c r="N91" s="422"/>
      <c r="O91" s="422"/>
      <c r="P91" s="422"/>
      <c r="Q91" s="422"/>
      <c r="R91" s="422"/>
      <c r="S91" s="422"/>
      <c r="T91" s="422"/>
      <c r="U91" s="422"/>
      <c r="V91" s="422"/>
      <c r="W91" s="422"/>
      <c r="X91" s="422"/>
      <c r="Y91" s="422"/>
      <c r="Z91" s="422"/>
      <c r="AA91" s="422"/>
      <c r="AB91" s="422"/>
      <c r="AC91" s="422"/>
      <c r="AD91" s="422"/>
      <c r="AE91" s="422"/>
      <c r="AF91" s="422"/>
      <c r="AG91" s="422"/>
      <c r="AH91" s="422"/>
      <c r="AI91" s="422"/>
      <c r="AJ91" s="422"/>
      <c r="AK91" s="422"/>
      <c r="AL91" s="422"/>
      <c r="AM91" s="422"/>
      <c r="AN91" s="422"/>
      <c r="AO91" s="425"/>
    </row>
    <row r="92" spans="1:41" s="414" customFormat="1" ht="39.950000000000003" customHeight="1" thickBot="1">
      <c r="A92" s="501" t="s">
        <v>142</v>
      </c>
      <c r="B92" s="501"/>
      <c r="C92" s="501"/>
      <c r="D92" s="501"/>
      <c r="E92" s="501"/>
      <c r="F92" s="501"/>
      <c r="G92" s="501"/>
      <c r="H92" s="501"/>
      <c r="I92" s="501"/>
      <c r="J92" s="501"/>
      <c r="K92" s="501"/>
      <c r="L92" s="501"/>
      <c r="M92" s="501"/>
      <c r="N92" s="501"/>
      <c r="O92" s="501"/>
      <c r="P92" s="501"/>
      <c r="Q92" s="501"/>
      <c r="R92" s="501"/>
      <c r="S92" s="501"/>
      <c r="T92" s="501"/>
      <c r="U92" s="501"/>
      <c r="V92" s="501"/>
      <c r="W92" s="501"/>
      <c r="X92" s="501"/>
      <c r="Y92" s="501"/>
      <c r="Z92" s="501"/>
      <c r="AA92" s="501"/>
      <c r="AB92" s="501"/>
      <c r="AC92" s="501"/>
      <c r="AD92" s="501"/>
      <c r="AE92" s="501"/>
      <c r="AF92" s="501"/>
      <c r="AG92" s="501"/>
      <c r="AH92" s="501"/>
      <c r="AI92" s="501"/>
      <c r="AJ92" s="501"/>
      <c r="AK92" s="501"/>
      <c r="AL92" s="501"/>
      <c r="AM92" s="501"/>
      <c r="AN92" s="501"/>
      <c r="AO92" s="501"/>
    </row>
    <row r="93" spans="1:41" s="414" customFormat="1" ht="30" customHeight="1">
      <c r="A93" s="498" t="s">
        <v>272</v>
      </c>
      <c r="B93" s="499"/>
      <c r="C93" s="499"/>
      <c r="D93" s="499"/>
      <c r="E93" s="499"/>
      <c r="F93" s="499"/>
      <c r="G93" s="499"/>
      <c r="H93" s="499"/>
      <c r="I93" s="499"/>
      <c r="J93" s="499"/>
      <c r="K93" s="499"/>
      <c r="L93" s="499"/>
      <c r="M93" s="499"/>
      <c r="N93" s="499"/>
      <c r="O93" s="499"/>
      <c r="P93" s="499"/>
      <c r="Q93" s="499"/>
      <c r="R93" s="499"/>
      <c r="S93" s="499"/>
      <c r="T93" s="499"/>
      <c r="U93" s="499"/>
      <c r="V93" s="499"/>
      <c r="W93" s="499"/>
      <c r="X93" s="499"/>
      <c r="Y93" s="499"/>
      <c r="Z93" s="499"/>
      <c r="AA93" s="499"/>
      <c r="AB93" s="499"/>
      <c r="AC93" s="499"/>
      <c r="AD93" s="499"/>
      <c r="AE93" s="499"/>
      <c r="AF93" s="499"/>
      <c r="AG93" s="499"/>
      <c r="AH93" s="499"/>
      <c r="AI93" s="499"/>
      <c r="AJ93" s="499"/>
      <c r="AK93" s="499"/>
      <c r="AL93" s="499"/>
      <c r="AM93" s="499"/>
      <c r="AN93" s="499"/>
      <c r="AO93" s="500"/>
    </row>
    <row r="94" spans="1:41" s="414" customFormat="1" ht="16.5">
      <c r="A94" s="415"/>
      <c r="B94" s="416"/>
      <c r="C94" s="416"/>
      <c r="D94" s="416"/>
      <c r="E94" s="416"/>
      <c r="F94" s="416"/>
      <c r="G94" s="416"/>
      <c r="H94" s="417"/>
      <c r="I94" s="417"/>
      <c r="J94" s="417"/>
      <c r="K94" s="417"/>
      <c r="L94" s="417"/>
      <c r="M94" s="417"/>
      <c r="N94" s="417"/>
      <c r="O94" s="417"/>
      <c r="P94" s="417"/>
      <c r="Q94" s="417"/>
      <c r="R94" s="417"/>
      <c r="S94" s="417"/>
      <c r="T94" s="417"/>
      <c r="U94" s="417"/>
      <c r="V94" s="417"/>
      <c r="W94" s="417"/>
      <c r="X94" s="417"/>
      <c r="Y94" s="417"/>
      <c r="Z94" s="417"/>
      <c r="AA94" s="417"/>
      <c r="AB94" s="417"/>
      <c r="AC94" s="417"/>
      <c r="AD94" s="417"/>
      <c r="AE94" s="417"/>
      <c r="AF94" s="417"/>
      <c r="AG94" s="417"/>
      <c r="AH94" s="417"/>
      <c r="AI94" s="417"/>
      <c r="AJ94" s="417"/>
      <c r="AK94" s="417"/>
      <c r="AL94" s="417"/>
      <c r="AM94" s="417"/>
      <c r="AN94" s="417"/>
      <c r="AO94" s="418"/>
    </row>
    <row r="95" spans="1:41" s="414" customFormat="1" ht="16.5">
      <c r="A95" s="415"/>
      <c r="B95" s="416"/>
      <c r="C95" s="416"/>
      <c r="D95" s="416"/>
      <c r="E95" s="416"/>
      <c r="F95" s="416"/>
      <c r="G95" s="416"/>
      <c r="H95" s="417"/>
      <c r="I95" s="417"/>
      <c r="J95" s="417"/>
      <c r="K95" s="417"/>
      <c r="L95" s="417"/>
      <c r="M95" s="417"/>
      <c r="N95" s="417"/>
      <c r="O95" s="417"/>
      <c r="P95" s="417"/>
      <c r="Q95" s="417"/>
      <c r="R95" s="417"/>
      <c r="S95" s="417"/>
      <c r="T95" s="417"/>
      <c r="U95" s="417"/>
      <c r="V95" s="417"/>
      <c r="W95" s="417"/>
      <c r="X95" s="417"/>
      <c r="Y95" s="417"/>
      <c r="Z95" s="417"/>
      <c r="AA95" s="417"/>
      <c r="AB95" s="417"/>
      <c r="AC95" s="417"/>
      <c r="AD95" s="417"/>
      <c r="AE95" s="417"/>
      <c r="AF95" s="417"/>
      <c r="AG95" s="417"/>
      <c r="AH95" s="417"/>
      <c r="AI95" s="417"/>
      <c r="AJ95" s="417"/>
      <c r="AK95" s="417"/>
      <c r="AL95" s="417"/>
      <c r="AM95" s="417"/>
      <c r="AN95" s="417"/>
      <c r="AO95" s="418"/>
    </row>
    <row r="96" spans="1:41" s="414" customFormat="1" ht="16.5">
      <c r="A96" s="415"/>
      <c r="B96" s="416"/>
      <c r="C96" s="416"/>
      <c r="D96" s="416"/>
      <c r="E96" s="416"/>
      <c r="F96" s="416"/>
      <c r="G96" s="416"/>
      <c r="H96" s="417"/>
      <c r="I96" s="417"/>
      <c r="J96" s="417"/>
      <c r="K96" s="417"/>
      <c r="L96" s="417"/>
      <c r="M96" s="417"/>
      <c r="N96" s="417"/>
      <c r="O96" s="417"/>
      <c r="P96" s="417"/>
      <c r="Q96" s="417"/>
      <c r="R96" s="417"/>
      <c r="S96" s="417"/>
      <c r="T96" s="417"/>
      <c r="U96" s="417"/>
      <c r="V96" s="417"/>
      <c r="W96" s="417"/>
      <c r="X96" s="417"/>
      <c r="Y96" s="417"/>
      <c r="Z96" s="417"/>
      <c r="AA96" s="417"/>
      <c r="AB96" s="417"/>
      <c r="AC96" s="417"/>
      <c r="AD96" s="417"/>
      <c r="AE96" s="417"/>
      <c r="AF96" s="417"/>
      <c r="AG96" s="417"/>
      <c r="AH96" s="417"/>
      <c r="AI96" s="417"/>
      <c r="AJ96" s="417"/>
      <c r="AK96" s="417"/>
      <c r="AL96" s="417"/>
      <c r="AM96" s="417"/>
      <c r="AN96" s="417"/>
      <c r="AO96" s="418"/>
    </row>
    <row r="97" spans="1:41" s="414" customFormat="1" ht="16.5">
      <c r="A97" s="415"/>
      <c r="B97" s="416"/>
      <c r="C97" s="416"/>
      <c r="D97" s="416"/>
      <c r="E97" s="416"/>
      <c r="F97" s="416"/>
      <c r="G97" s="416"/>
      <c r="H97" s="417"/>
      <c r="I97" s="417"/>
      <c r="J97" s="417"/>
      <c r="K97" s="417"/>
      <c r="L97" s="417"/>
      <c r="M97" s="417"/>
      <c r="N97" s="417"/>
      <c r="O97" s="417"/>
      <c r="P97" s="417"/>
      <c r="Q97" s="417"/>
      <c r="R97" s="417"/>
      <c r="S97" s="417"/>
      <c r="T97" s="417"/>
      <c r="U97" s="417"/>
      <c r="V97" s="417"/>
      <c r="W97" s="417"/>
      <c r="X97" s="417"/>
      <c r="Y97" s="417"/>
      <c r="Z97" s="417"/>
      <c r="AA97" s="417"/>
      <c r="AB97" s="417"/>
      <c r="AC97" s="417"/>
      <c r="AD97" s="417"/>
      <c r="AE97" s="417"/>
      <c r="AF97" s="417"/>
      <c r="AG97" s="417"/>
      <c r="AH97" s="417"/>
      <c r="AI97" s="417"/>
      <c r="AJ97" s="417"/>
      <c r="AK97" s="417"/>
      <c r="AL97" s="417"/>
      <c r="AM97" s="417"/>
      <c r="AN97" s="417"/>
      <c r="AO97" s="418"/>
    </row>
    <row r="98" spans="1:41" s="414" customFormat="1" ht="16.5">
      <c r="A98" s="415"/>
      <c r="B98" s="416"/>
      <c r="C98" s="416"/>
      <c r="D98" s="416"/>
      <c r="E98" s="416"/>
      <c r="F98" s="416"/>
      <c r="G98" s="416"/>
      <c r="H98" s="417"/>
      <c r="I98" s="417"/>
      <c r="J98" s="417"/>
      <c r="K98" s="417"/>
      <c r="L98" s="417"/>
      <c r="M98" s="417"/>
      <c r="N98" s="417"/>
      <c r="O98" s="417"/>
      <c r="P98" s="417"/>
      <c r="Q98" s="417"/>
      <c r="R98" s="417"/>
      <c r="S98" s="417"/>
      <c r="T98" s="417"/>
      <c r="U98" s="417"/>
      <c r="V98" s="417"/>
      <c r="W98" s="417"/>
      <c r="X98" s="417"/>
      <c r="Y98" s="417"/>
      <c r="Z98" s="417"/>
      <c r="AA98" s="417"/>
      <c r="AB98" s="417"/>
      <c r="AC98" s="417"/>
      <c r="AD98" s="417"/>
      <c r="AE98" s="417"/>
      <c r="AF98" s="417"/>
      <c r="AG98" s="417"/>
      <c r="AH98" s="417"/>
      <c r="AI98" s="417"/>
      <c r="AJ98" s="417"/>
      <c r="AK98" s="417"/>
      <c r="AL98" s="417"/>
      <c r="AM98" s="417"/>
      <c r="AN98" s="417"/>
      <c r="AO98" s="418"/>
    </row>
    <row r="99" spans="1:41" s="414" customFormat="1" ht="16.5">
      <c r="A99" s="415"/>
      <c r="B99" s="416"/>
      <c r="C99" s="416"/>
      <c r="D99" s="416"/>
      <c r="E99" s="416"/>
      <c r="F99" s="416"/>
      <c r="G99" s="416"/>
      <c r="H99" s="417"/>
      <c r="I99" s="417"/>
      <c r="J99" s="417"/>
      <c r="K99" s="417"/>
      <c r="L99" s="417"/>
      <c r="M99" s="417"/>
      <c r="N99" s="417"/>
      <c r="O99" s="417"/>
      <c r="P99" s="417"/>
      <c r="Q99" s="417"/>
      <c r="R99" s="417"/>
      <c r="S99" s="417"/>
      <c r="T99" s="417"/>
      <c r="U99" s="417"/>
      <c r="V99" s="417"/>
      <c r="W99" s="417"/>
      <c r="X99" s="417"/>
      <c r="Y99" s="417"/>
      <c r="Z99" s="417"/>
      <c r="AA99" s="417"/>
      <c r="AB99" s="417"/>
      <c r="AC99" s="417"/>
      <c r="AD99" s="417"/>
      <c r="AE99" s="417"/>
      <c r="AF99" s="417"/>
      <c r="AG99" s="417"/>
      <c r="AH99" s="417"/>
      <c r="AI99" s="417"/>
      <c r="AJ99" s="417"/>
      <c r="AK99" s="417"/>
      <c r="AL99" s="417"/>
      <c r="AM99" s="417"/>
      <c r="AN99" s="417"/>
      <c r="AO99" s="418"/>
    </row>
    <row r="100" spans="1:41" s="414" customFormat="1" ht="16.5">
      <c r="A100" s="415"/>
      <c r="B100" s="416"/>
      <c r="C100" s="416"/>
      <c r="D100" s="416"/>
      <c r="E100" s="416"/>
      <c r="F100" s="416"/>
      <c r="G100" s="416"/>
      <c r="H100" s="417"/>
      <c r="I100" s="417"/>
      <c r="J100" s="417"/>
      <c r="K100" s="417"/>
      <c r="L100" s="417"/>
      <c r="M100" s="417"/>
      <c r="N100" s="417"/>
      <c r="O100" s="417"/>
      <c r="P100" s="417"/>
      <c r="Q100" s="417"/>
      <c r="R100" s="417"/>
      <c r="S100" s="417"/>
      <c r="T100" s="417"/>
      <c r="U100" s="417"/>
      <c r="V100" s="417"/>
      <c r="W100" s="417"/>
      <c r="X100" s="417"/>
      <c r="Y100" s="417"/>
      <c r="Z100" s="417"/>
      <c r="AA100" s="417"/>
      <c r="AB100" s="417"/>
      <c r="AC100" s="417"/>
      <c r="AD100" s="417"/>
      <c r="AE100" s="417"/>
      <c r="AF100" s="417"/>
      <c r="AG100" s="417"/>
      <c r="AH100" s="417"/>
      <c r="AI100" s="417"/>
      <c r="AJ100" s="417"/>
      <c r="AK100" s="417"/>
      <c r="AL100" s="417"/>
      <c r="AM100" s="417"/>
      <c r="AN100" s="417"/>
      <c r="AO100" s="418"/>
    </row>
    <row r="101" spans="1:41" s="414" customFormat="1" ht="16.5">
      <c r="A101" s="415"/>
      <c r="B101" s="416"/>
      <c r="C101" s="416"/>
      <c r="D101" s="416"/>
      <c r="E101" s="416"/>
      <c r="F101" s="416"/>
      <c r="G101" s="416"/>
      <c r="H101" s="417"/>
      <c r="I101" s="417"/>
      <c r="J101" s="417"/>
      <c r="K101" s="417"/>
      <c r="L101" s="417"/>
      <c r="M101" s="417"/>
      <c r="N101" s="417"/>
      <c r="O101" s="417"/>
      <c r="P101" s="417"/>
      <c r="Q101" s="417"/>
      <c r="R101" s="417"/>
      <c r="S101" s="417"/>
      <c r="T101" s="417"/>
      <c r="U101" s="417"/>
      <c r="V101" s="417"/>
      <c r="W101" s="417"/>
      <c r="X101" s="417"/>
      <c r="Y101" s="417"/>
      <c r="Z101" s="417"/>
      <c r="AA101" s="417"/>
      <c r="AB101" s="417"/>
      <c r="AC101" s="417"/>
      <c r="AD101" s="417"/>
      <c r="AE101" s="417"/>
      <c r="AF101" s="417"/>
      <c r="AG101" s="417"/>
      <c r="AH101" s="417"/>
      <c r="AI101" s="417"/>
      <c r="AJ101" s="417"/>
      <c r="AK101" s="417"/>
      <c r="AL101" s="417"/>
      <c r="AM101" s="417"/>
      <c r="AN101" s="417"/>
      <c r="AO101" s="418"/>
    </row>
    <row r="102" spans="1:41" s="414" customFormat="1" ht="16.5">
      <c r="A102" s="415"/>
      <c r="B102" s="416"/>
      <c r="C102" s="416"/>
      <c r="D102" s="416"/>
      <c r="E102" s="416"/>
      <c r="F102" s="416"/>
      <c r="G102" s="416"/>
      <c r="H102" s="417"/>
      <c r="I102" s="417"/>
      <c r="J102" s="417"/>
      <c r="K102" s="417"/>
      <c r="L102" s="417"/>
      <c r="M102" s="417"/>
      <c r="N102" s="417"/>
      <c r="O102" s="417"/>
      <c r="P102" s="417"/>
      <c r="Q102" s="417"/>
      <c r="R102" s="417"/>
      <c r="S102" s="417"/>
      <c r="T102" s="417"/>
      <c r="U102" s="417"/>
      <c r="V102" s="417"/>
      <c r="W102" s="417"/>
      <c r="X102" s="417"/>
      <c r="Y102" s="417"/>
      <c r="Z102" s="417"/>
      <c r="AA102" s="417"/>
      <c r="AB102" s="417"/>
      <c r="AC102" s="417"/>
      <c r="AD102" s="417"/>
      <c r="AE102" s="417"/>
      <c r="AF102" s="417"/>
      <c r="AG102" s="417"/>
      <c r="AH102" s="417"/>
      <c r="AI102" s="417"/>
      <c r="AJ102" s="417"/>
      <c r="AK102" s="417"/>
      <c r="AL102" s="417"/>
      <c r="AM102" s="417"/>
      <c r="AN102" s="417"/>
      <c r="AO102" s="418"/>
    </row>
    <row r="103" spans="1:41" s="414" customFormat="1" ht="16.5">
      <c r="A103" s="415"/>
      <c r="B103" s="416"/>
      <c r="C103" s="416"/>
      <c r="D103" s="416"/>
      <c r="E103" s="416"/>
      <c r="F103" s="416"/>
      <c r="G103" s="416"/>
      <c r="H103" s="417"/>
      <c r="I103" s="417"/>
      <c r="J103" s="417"/>
      <c r="K103" s="417"/>
      <c r="L103" s="417"/>
      <c r="M103" s="417"/>
      <c r="N103" s="417"/>
      <c r="O103" s="417"/>
      <c r="P103" s="417"/>
      <c r="Q103" s="417"/>
      <c r="R103" s="417"/>
      <c r="S103" s="417"/>
      <c r="T103" s="417"/>
      <c r="U103" s="417"/>
      <c r="V103" s="417"/>
      <c r="W103" s="417"/>
      <c r="X103" s="417"/>
      <c r="Y103" s="417"/>
      <c r="Z103" s="417"/>
      <c r="AA103" s="417"/>
      <c r="AB103" s="417"/>
      <c r="AC103" s="417"/>
      <c r="AD103" s="417"/>
      <c r="AE103" s="417"/>
      <c r="AF103" s="417"/>
      <c r="AG103" s="417"/>
      <c r="AH103" s="417"/>
      <c r="AI103" s="417"/>
      <c r="AJ103" s="417"/>
      <c r="AK103" s="417"/>
      <c r="AL103" s="417"/>
      <c r="AM103" s="417"/>
      <c r="AN103" s="417"/>
      <c r="AO103" s="418"/>
    </row>
    <row r="104" spans="1:41" s="414" customFormat="1" ht="16.5">
      <c r="A104" s="419"/>
      <c r="B104" s="420"/>
      <c r="C104" s="420"/>
      <c r="D104" s="420"/>
      <c r="E104" s="420"/>
      <c r="F104" s="420"/>
      <c r="G104" s="420"/>
      <c r="H104" s="417"/>
      <c r="I104" s="417"/>
      <c r="J104" s="417"/>
      <c r="K104" s="417"/>
      <c r="L104" s="417"/>
      <c r="M104" s="417"/>
      <c r="N104" s="417"/>
      <c r="O104" s="417"/>
      <c r="P104" s="417"/>
      <c r="Q104" s="417"/>
      <c r="R104" s="417"/>
      <c r="S104" s="417"/>
      <c r="T104" s="417"/>
      <c r="U104" s="417"/>
      <c r="V104" s="417"/>
      <c r="W104" s="417"/>
      <c r="X104" s="417"/>
      <c r="Y104" s="417"/>
      <c r="Z104" s="417"/>
      <c r="AA104" s="417"/>
      <c r="AB104" s="417"/>
      <c r="AC104" s="417"/>
      <c r="AD104" s="417"/>
      <c r="AE104" s="417"/>
      <c r="AF104" s="417"/>
      <c r="AG104" s="417"/>
      <c r="AH104" s="417"/>
      <c r="AI104" s="417"/>
      <c r="AJ104" s="417"/>
      <c r="AK104" s="417"/>
      <c r="AL104" s="417"/>
      <c r="AM104" s="417"/>
      <c r="AN104" s="417"/>
      <c r="AO104" s="421"/>
    </row>
    <row r="105" spans="1:41" s="414" customFormat="1" ht="16.5">
      <c r="A105" s="419"/>
      <c r="B105" s="420"/>
      <c r="C105" s="420"/>
      <c r="D105" s="420"/>
      <c r="E105" s="420"/>
      <c r="F105" s="420"/>
      <c r="G105" s="420"/>
      <c r="H105" s="417"/>
      <c r="I105" s="417"/>
      <c r="J105" s="417"/>
      <c r="K105" s="417"/>
      <c r="L105" s="417"/>
      <c r="M105" s="417"/>
      <c r="N105" s="417"/>
      <c r="O105" s="417"/>
      <c r="P105" s="417"/>
      <c r="Q105" s="417"/>
      <c r="R105" s="417"/>
      <c r="S105" s="417"/>
      <c r="T105" s="417"/>
      <c r="U105" s="417"/>
      <c r="V105" s="417"/>
      <c r="W105" s="417"/>
      <c r="X105" s="417"/>
      <c r="Y105" s="417"/>
      <c r="Z105" s="417"/>
      <c r="AA105" s="417"/>
      <c r="AB105" s="417"/>
      <c r="AC105" s="417"/>
      <c r="AD105" s="417"/>
      <c r="AE105" s="417"/>
      <c r="AF105" s="417"/>
      <c r="AG105" s="417"/>
      <c r="AH105" s="417"/>
      <c r="AI105" s="417"/>
      <c r="AJ105" s="417"/>
      <c r="AK105" s="417"/>
      <c r="AL105" s="417"/>
      <c r="AM105" s="417"/>
      <c r="AN105" s="417"/>
      <c r="AO105" s="421"/>
    </row>
    <row r="106" spans="1:41" s="414" customFormat="1" ht="16.5">
      <c r="A106" s="419"/>
      <c r="B106" s="420"/>
      <c r="C106" s="420"/>
      <c r="D106" s="420"/>
      <c r="E106" s="420"/>
      <c r="F106" s="420"/>
      <c r="G106" s="420"/>
      <c r="H106" s="417"/>
      <c r="I106" s="417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/>
      <c r="T106" s="417"/>
      <c r="U106" s="417"/>
      <c r="V106" s="417"/>
      <c r="W106" s="417"/>
      <c r="X106" s="417"/>
      <c r="Y106" s="417"/>
      <c r="Z106" s="417"/>
      <c r="AA106" s="417"/>
      <c r="AB106" s="417"/>
      <c r="AC106" s="417"/>
      <c r="AD106" s="417"/>
      <c r="AE106" s="417"/>
      <c r="AF106" s="417"/>
      <c r="AG106" s="417"/>
      <c r="AH106" s="417"/>
      <c r="AI106" s="417"/>
      <c r="AJ106" s="417"/>
      <c r="AK106" s="417"/>
      <c r="AL106" s="417"/>
      <c r="AM106" s="417"/>
      <c r="AN106" s="417"/>
      <c r="AO106" s="421"/>
    </row>
    <row r="107" spans="1:41" s="414" customFormat="1" ht="16.5">
      <c r="A107" s="419"/>
      <c r="B107" s="420"/>
      <c r="C107" s="420"/>
      <c r="D107" s="420"/>
      <c r="E107" s="420"/>
      <c r="F107" s="420"/>
      <c r="G107" s="420"/>
      <c r="H107" s="417"/>
      <c r="I107" s="417"/>
      <c r="J107" s="417"/>
      <c r="K107" s="417"/>
      <c r="L107" s="417"/>
      <c r="M107" s="417"/>
      <c r="N107" s="417"/>
      <c r="O107" s="417"/>
      <c r="P107" s="417"/>
      <c r="Q107" s="417"/>
      <c r="R107" s="417"/>
      <c r="S107" s="417"/>
      <c r="T107" s="417"/>
      <c r="U107" s="417"/>
      <c r="V107" s="417"/>
      <c r="W107" s="417"/>
      <c r="X107" s="417"/>
      <c r="Y107" s="417"/>
      <c r="Z107" s="417"/>
      <c r="AA107" s="417"/>
      <c r="AB107" s="417"/>
      <c r="AC107" s="417"/>
      <c r="AD107" s="417"/>
      <c r="AE107" s="417"/>
      <c r="AF107" s="417"/>
      <c r="AG107" s="417"/>
      <c r="AH107" s="417"/>
      <c r="AI107" s="417"/>
      <c r="AJ107" s="417"/>
      <c r="AK107" s="417"/>
      <c r="AL107" s="417"/>
      <c r="AM107" s="417"/>
      <c r="AN107" s="417"/>
      <c r="AO107" s="421"/>
    </row>
    <row r="108" spans="1:41" s="414" customFormat="1" ht="16.5">
      <c r="A108" s="419"/>
      <c r="B108" s="420"/>
      <c r="C108" s="420"/>
      <c r="D108" s="420"/>
      <c r="E108" s="420"/>
      <c r="F108" s="420"/>
      <c r="G108" s="420"/>
      <c r="H108" s="417"/>
      <c r="I108" s="417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17"/>
      <c r="AA108" s="417"/>
      <c r="AB108" s="417"/>
      <c r="AC108" s="417"/>
      <c r="AD108" s="417"/>
      <c r="AE108" s="417"/>
      <c r="AF108" s="417"/>
      <c r="AG108" s="417"/>
      <c r="AH108" s="417"/>
      <c r="AI108" s="417"/>
      <c r="AJ108" s="417"/>
      <c r="AK108" s="417"/>
      <c r="AL108" s="417"/>
      <c r="AM108" s="417"/>
      <c r="AN108" s="417"/>
      <c r="AO108" s="421"/>
    </row>
    <row r="109" spans="1:41" s="414" customFormat="1" ht="16.5">
      <c r="A109" s="419"/>
      <c r="B109" s="420"/>
      <c r="C109" s="420"/>
      <c r="D109" s="420"/>
      <c r="E109" s="420"/>
      <c r="F109" s="420"/>
      <c r="G109" s="420"/>
      <c r="H109" s="417"/>
      <c r="I109" s="417"/>
      <c r="J109" s="417"/>
      <c r="K109" s="417"/>
      <c r="L109" s="417"/>
      <c r="M109" s="417"/>
      <c r="N109" s="417"/>
      <c r="O109" s="417"/>
      <c r="P109" s="417"/>
      <c r="Q109" s="417"/>
      <c r="R109" s="417"/>
      <c r="S109" s="417"/>
      <c r="T109" s="417"/>
      <c r="U109" s="417"/>
      <c r="V109" s="417"/>
      <c r="W109" s="417"/>
      <c r="X109" s="417"/>
      <c r="Y109" s="417"/>
      <c r="Z109" s="417"/>
      <c r="AA109" s="417"/>
      <c r="AB109" s="417"/>
      <c r="AC109" s="417"/>
      <c r="AD109" s="417"/>
      <c r="AE109" s="417"/>
      <c r="AF109" s="417"/>
      <c r="AG109" s="417"/>
      <c r="AH109" s="417"/>
      <c r="AI109" s="417"/>
      <c r="AJ109" s="417"/>
      <c r="AK109" s="417"/>
      <c r="AL109" s="417"/>
      <c r="AM109" s="417"/>
      <c r="AN109" s="417"/>
      <c r="AO109" s="421"/>
    </row>
    <row r="110" spans="1:41" s="414" customFormat="1" ht="16.5">
      <c r="A110" s="419"/>
      <c r="B110" s="420"/>
      <c r="C110" s="420"/>
      <c r="D110" s="420"/>
      <c r="E110" s="420"/>
      <c r="F110" s="420"/>
      <c r="G110" s="420"/>
      <c r="H110" s="417"/>
      <c r="I110" s="41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417"/>
      <c r="V110" s="417"/>
      <c r="W110" s="417"/>
      <c r="X110" s="417"/>
      <c r="Y110" s="417"/>
      <c r="Z110" s="417"/>
      <c r="AA110" s="417"/>
      <c r="AB110" s="417"/>
      <c r="AC110" s="417"/>
      <c r="AD110" s="417"/>
      <c r="AE110" s="417"/>
      <c r="AF110" s="417"/>
      <c r="AG110" s="417"/>
      <c r="AH110" s="417"/>
      <c r="AI110" s="417"/>
      <c r="AJ110" s="417"/>
      <c r="AK110" s="417"/>
      <c r="AL110" s="417"/>
      <c r="AM110" s="417"/>
      <c r="AN110" s="417"/>
      <c r="AO110" s="421"/>
    </row>
    <row r="111" spans="1:41" s="414" customFormat="1" ht="16.5">
      <c r="A111" s="419"/>
      <c r="B111" s="420"/>
      <c r="C111" s="420"/>
      <c r="D111" s="420"/>
      <c r="E111" s="420"/>
      <c r="F111" s="420"/>
      <c r="G111" s="420"/>
      <c r="H111" s="417"/>
      <c r="I111" s="417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17"/>
      <c r="W111" s="417"/>
      <c r="X111" s="417"/>
      <c r="Y111" s="417"/>
      <c r="Z111" s="417"/>
      <c r="AA111" s="417"/>
      <c r="AB111" s="417"/>
      <c r="AC111" s="417"/>
      <c r="AD111" s="417"/>
      <c r="AE111" s="417"/>
      <c r="AF111" s="417"/>
      <c r="AG111" s="417"/>
      <c r="AH111" s="417"/>
      <c r="AI111" s="417"/>
      <c r="AJ111" s="417"/>
      <c r="AK111" s="417"/>
      <c r="AL111" s="417"/>
      <c r="AM111" s="417"/>
      <c r="AN111" s="417"/>
      <c r="AO111" s="421"/>
    </row>
    <row r="112" spans="1:41" s="414" customFormat="1" ht="16.5">
      <c r="A112" s="419"/>
      <c r="B112" s="420"/>
      <c r="C112" s="420"/>
      <c r="D112" s="420"/>
      <c r="E112" s="420"/>
      <c r="F112" s="420"/>
      <c r="G112" s="420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7"/>
      <c r="U112" s="417"/>
      <c r="V112" s="417"/>
      <c r="W112" s="417"/>
      <c r="X112" s="417"/>
      <c r="Y112" s="417"/>
      <c r="Z112" s="417"/>
      <c r="AA112" s="417"/>
      <c r="AB112" s="417"/>
      <c r="AC112" s="417"/>
      <c r="AD112" s="417"/>
      <c r="AE112" s="417"/>
      <c r="AF112" s="417"/>
      <c r="AG112" s="417"/>
      <c r="AH112" s="417"/>
      <c r="AI112" s="417"/>
      <c r="AJ112" s="417"/>
      <c r="AK112" s="417"/>
      <c r="AL112" s="417"/>
      <c r="AM112" s="417"/>
      <c r="AN112" s="417"/>
      <c r="AO112" s="421"/>
    </row>
    <row r="113" spans="1:41" s="414" customFormat="1" ht="17.25" thickBot="1">
      <c r="A113" s="423"/>
      <c r="B113" s="424"/>
      <c r="C113" s="424"/>
      <c r="D113" s="424"/>
      <c r="E113" s="424"/>
      <c r="F113" s="424"/>
      <c r="G113" s="424"/>
      <c r="H113" s="422"/>
      <c r="I113" s="422"/>
      <c r="J113" s="422"/>
      <c r="K113" s="422"/>
      <c r="L113" s="422"/>
      <c r="M113" s="422"/>
      <c r="N113" s="422"/>
      <c r="O113" s="422"/>
      <c r="P113" s="422"/>
      <c r="Q113" s="422"/>
      <c r="R113" s="422"/>
      <c r="S113" s="422"/>
      <c r="T113" s="422"/>
      <c r="U113" s="422"/>
      <c r="V113" s="422"/>
      <c r="W113" s="422"/>
      <c r="X113" s="422"/>
      <c r="Y113" s="422"/>
      <c r="Z113" s="422"/>
      <c r="AA113" s="422"/>
      <c r="AB113" s="422"/>
      <c r="AC113" s="422"/>
      <c r="AD113" s="422"/>
      <c r="AE113" s="422"/>
      <c r="AF113" s="422"/>
      <c r="AG113" s="422"/>
      <c r="AH113" s="422"/>
      <c r="AI113" s="422"/>
      <c r="AJ113" s="422"/>
      <c r="AK113" s="422"/>
      <c r="AL113" s="422"/>
      <c r="AM113" s="422"/>
      <c r="AN113" s="422"/>
      <c r="AO113" s="425"/>
    </row>
    <row r="114" spans="1:41" s="414" customFormat="1" ht="39.950000000000003" customHeight="1" thickBot="1">
      <c r="A114" s="501" t="s">
        <v>142</v>
      </c>
      <c r="B114" s="501"/>
      <c r="C114" s="501"/>
      <c r="D114" s="501"/>
      <c r="E114" s="501"/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1"/>
      <c r="V114" s="501"/>
      <c r="W114" s="501"/>
      <c r="X114" s="501"/>
      <c r="Y114" s="501"/>
      <c r="Z114" s="501"/>
      <c r="AA114" s="501"/>
      <c r="AB114" s="501"/>
      <c r="AC114" s="501"/>
      <c r="AD114" s="501"/>
      <c r="AE114" s="501"/>
      <c r="AF114" s="501"/>
      <c r="AG114" s="501"/>
      <c r="AH114" s="501"/>
      <c r="AI114" s="501"/>
      <c r="AJ114" s="501"/>
      <c r="AK114" s="501"/>
      <c r="AL114" s="501"/>
      <c r="AM114" s="501"/>
      <c r="AN114" s="501"/>
      <c r="AO114" s="501"/>
    </row>
    <row r="115" spans="1:41" s="414" customFormat="1" ht="30" customHeight="1">
      <c r="A115" s="498" t="s">
        <v>273</v>
      </c>
      <c r="B115" s="499"/>
      <c r="C115" s="499"/>
      <c r="D115" s="499"/>
      <c r="E115" s="499"/>
      <c r="F115" s="499"/>
      <c r="G115" s="499"/>
      <c r="H115" s="499"/>
      <c r="I115" s="499"/>
      <c r="J115" s="499"/>
      <c r="K115" s="499"/>
      <c r="L115" s="499"/>
      <c r="M115" s="499"/>
      <c r="N115" s="499"/>
      <c r="O115" s="499"/>
      <c r="P115" s="499"/>
      <c r="Q115" s="499"/>
      <c r="R115" s="499"/>
      <c r="S115" s="499"/>
      <c r="T115" s="499"/>
      <c r="U115" s="499"/>
      <c r="V115" s="499"/>
      <c r="W115" s="499"/>
      <c r="X115" s="499"/>
      <c r="Y115" s="499"/>
      <c r="Z115" s="499"/>
      <c r="AA115" s="499"/>
      <c r="AB115" s="499"/>
      <c r="AC115" s="499"/>
      <c r="AD115" s="499"/>
      <c r="AE115" s="499"/>
      <c r="AF115" s="499"/>
      <c r="AG115" s="499"/>
      <c r="AH115" s="499"/>
      <c r="AI115" s="499"/>
      <c r="AJ115" s="499"/>
      <c r="AK115" s="499"/>
      <c r="AL115" s="499"/>
      <c r="AM115" s="499"/>
      <c r="AN115" s="499"/>
      <c r="AO115" s="500"/>
    </row>
    <row r="116" spans="1:41" s="414" customFormat="1" ht="16.5">
      <c r="A116" s="415"/>
      <c r="B116" s="416"/>
      <c r="C116" s="416"/>
      <c r="D116" s="416"/>
      <c r="E116" s="416"/>
      <c r="F116" s="416"/>
      <c r="G116" s="416"/>
      <c r="H116" s="417"/>
      <c r="I116" s="417"/>
      <c r="J116" s="417"/>
      <c r="K116" s="417"/>
      <c r="L116" s="417"/>
      <c r="M116" s="417"/>
      <c r="N116" s="417"/>
      <c r="O116" s="417"/>
      <c r="P116" s="417"/>
      <c r="Q116" s="417"/>
      <c r="R116" s="417"/>
      <c r="S116" s="417"/>
      <c r="T116" s="417"/>
      <c r="U116" s="417"/>
      <c r="V116" s="417"/>
      <c r="W116" s="417"/>
      <c r="X116" s="417"/>
      <c r="Y116" s="417"/>
      <c r="Z116" s="417"/>
      <c r="AA116" s="417"/>
      <c r="AB116" s="417"/>
      <c r="AC116" s="417"/>
      <c r="AD116" s="417"/>
      <c r="AE116" s="417"/>
      <c r="AF116" s="417"/>
      <c r="AG116" s="417"/>
      <c r="AH116" s="417"/>
      <c r="AI116" s="417"/>
      <c r="AJ116" s="417"/>
      <c r="AK116" s="417"/>
      <c r="AL116" s="417"/>
      <c r="AM116" s="417"/>
      <c r="AN116" s="417"/>
      <c r="AO116" s="418"/>
    </row>
    <row r="117" spans="1:41" s="414" customFormat="1" ht="16.5">
      <c r="A117" s="415"/>
      <c r="B117" s="416"/>
      <c r="C117" s="416"/>
      <c r="D117" s="416"/>
      <c r="E117" s="416"/>
      <c r="F117" s="416"/>
      <c r="G117" s="416"/>
      <c r="H117" s="417"/>
      <c r="I117" s="417"/>
      <c r="J117" s="417"/>
      <c r="K117" s="417"/>
      <c r="L117" s="417"/>
      <c r="M117" s="417"/>
      <c r="N117" s="417"/>
      <c r="O117" s="417"/>
      <c r="P117" s="417"/>
      <c r="Q117" s="417"/>
      <c r="R117" s="417"/>
      <c r="S117" s="417"/>
      <c r="T117" s="417"/>
      <c r="U117" s="417"/>
      <c r="V117" s="417"/>
      <c r="W117" s="417"/>
      <c r="X117" s="417"/>
      <c r="Y117" s="417"/>
      <c r="Z117" s="417"/>
      <c r="AA117" s="417"/>
      <c r="AB117" s="417"/>
      <c r="AC117" s="417"/>
      <c r="AD117" s="417"/>
      <c r="AE117" s="417"/>
      <c r="AF117" s="417"/>
      <c r="AG117" s="417"/>
      <c r="AH117" s="417"/>
      <c r="AI117" s="417"/>
      <c r="AJ117" s="417"/>
      <c r="AK117" s="417"/>
      <c r="AL117" s="417"/>
      <c r="AM117" s="417"/>
      <c r="AN117" s="417"/>
      <c r="AO117" s="418"/>
    </row>
    <row r="118" spans="1:41" s="414" customFormat="1" ht="16.5">
      <c r="A118" s="415"/>
      <c r="B118" s="416"/>
      <c r="C118" s="416"/>
      <c r="D118" s="416"/>
      <c r="E118" s="416"/>
      <c r="F118" s="416"/>
      <c r="G118" s="416"/>
      <c r="H118" s="417"/>
      <c r="I118" s="417"/>
      <c r="J118" s="417"/>
      <c r="K118" s="417"/>
      <c r="L118" s="417"/>
      <c r="M118" s="417"/>
      <c r="N118" s="417"/>
      <c r="O118" s="417"/>
      <c r="P118" s="417"/>
      <c r="Q118" s="417"/>
      <c r="R118" s="417"/>
      <c r="S118" s="417"/>
      <c r="T118" s="417"/>
      <c r="U118" s="417"/>
      <c r="V118" s="417"/>
      <c r="W118" s="417"/>
      <c r="X118" s="417"/>
      <c r="Y118" s="417"/>
      <c r="Z118" s="417"/>
      <c r="AA118" s="417"/>
      <c r="AB118" s="417"/>
      <c r="AC118" s="417"/>
      <c r="AD118" s="417"/>
      <c r="AE118" s="417"/>
      <c r="AF118" s="417"/>
      <c r="AG118" s="417"/>
      <c r="AH118" s="417"/>
      <c r="AI118" s="417"/>
      <c r="AJ118" s="417"/>
      <c r="AK118" s="417"/>
      <c r="AL118" s="417"/>
      <c r="AM118" s="417"/>
      <c r="AN118" s="417"/>
      <c r="AO118" s="418"/>
    </row>
    <row r="119" spans="1:41" s="414" customFormat="1" ht="16.5">
      <c r="A119" s="415"/>
      <c r="B119" s="416"/>
      <c r="C119" s="416"/>
      <c r="D119" s="416"/>
      <c r="E119" s="416"/>
      <c r="F119" s="416"/>
      <c r="G119" s="416"/>
      <c r="H119" s="417"/>
      <c r="I119" s="417"/>
      <c r="J119" s="417"/>
      <c r="K119" s="417"/>
      <c r="L119" s="417"/>
      <c r="M119" s="417"/>
      <c r="N119" s="417"/>
      <c r="O119" s="417"/>
      <c r="P119" s="417"/>
      <c r="Q119" s="417"/>
      <c r="R119" s="417"/>
      <c r="S119" s="417"/>
      <c r="T119" s="417"/>
      <c r="U119" s="417"/>
      <c r="V119" s="417"/>
      <c r="W119" s="417"/>
      <c r="X119" s="417"/>
      <c r="Y119" s="417"/>
      <c r="Z119" s="417"/>
      <c r="AA119" s="417"/>
      <c r="AB119" s="417"/>
      <c r="AC119" s="417"/>
      <c r="AD119" s="417"/>
      <c r="AE119" s="417"/>
      <c r="AF119" s="417"/>
      <c r="AG119" s="417"/>
      <c r="AH119" s="417"/>
      <c r="AI119" s="417"/>
      <c r="AJ119" s="417"/>
      <c r="AK119" s="417"/>
      <c r="AL119" s="417"/>
      <c r="AM119" s="417"/>
      <c r="AN119" s="417"/>
      <c r="AO119" s="418"/>
    </row>
    <row r="120" spans="1:41" s="414" customFormat="1" ht="16.5">
      <c r="A120" s="415"/>
      <c r="B120" s="416"/>
      <c r="C120" s="416"/>
      <c r="D120" s="416"/>
      <c r="E120" s="416"/>
      <c r="F120" s="416"/>
      <c r="G120" s="416"/>
      <c r="H120" s="417"/>
      <c r="I120" s="417"/>
      <c r="J120" s="417"/>
      <c r="K120" s="417"/>
      <c r="L120" s="417"/>
      <c r="M120" s="417"/>
      <c r="N120" s="417"/>
      <c r="O120" s="417"/>
      <c r="P120" s="417"/>
      <c r="Q120" s="417"/>
      <c r="R120" s="417"/>
      <c r="S120" s="417"/>
      <c r="T120" s="417"/>
      <c r="U120" s="417"/>
      <c r="V120" s="417"/>
      <c r="W120" s="417"/>
      <c r="X120" s="417"/>
      <c r="Y120" s="417"/>
      <c r="Z120" s="417"/>
      <c r="AA120" s="417"/>
      <c r="AB120" s="417"/>
      <c r="AC120" s="417"/>
      <c r="AD120" s="417"/>
      <c r="AE120" s="417"/>
      <c r="AF120" s="417"/>
      <c r="AG120" s="417"/>
      <c r="AH120" s="417"/>
      <c r="AI120" s="417"/>
      <c r="AJ120" s="417"/>
      <c r="AK120" s="417"/>
      <c r="AL120" s="417"/>
      <c r="AM120" s="417"/>
      <c r="AN120" s="417"/>
      <c r="AO120" s="418"/>
    </row>
    <row r="121" spans="1:41" s="414" customFormat="1" ht="16.5">
      <c r="A121" s="415"/>
      <c r="B121" s="416"/>
      <c r="C121" s="416"/>
      <c r="D121" s="416"/>
      <c r="E121" s="416"/>
      <c r="F121" s="416"/>
      <c r="G121" s="416"/>
      <c r="H121" s="417"/>
      <c r="I121" s="417"/>
      <c r="J121" s="417"/>
      <c r="K121" s="417"/>
      <c r="L121" s="417"/>
      <c r="M121" s="417"/>
      <c r="N121" s="417"/>
      <c r="O121" s="417"/>
      <c r="P121" s="417"/>
      <c r="Q121" s="417"/>
      <c r="R121" s="417"/>
      <c r="S121" s="417"/>
      <c r="T121" s="417"/>
      <c r="U121" s="417"/>
      <c r="V121" s="417"/>
      <c r="W121" s="417"/>
      <c r="X121" s="417"/>
      <c r="Y121" s="417"/>
      <c r="Z121" s="417"/>
      <c r="AA121" s="417"/>
      <c r="AB121" s="417"/>
      <c r="AC121" s="417"/>
      <c r="AD121" s="417"/>
      <c r="AE121" s="417"/>
      <c r="AF121" s="417"/>
      <c r="AG121" s="417"/>
      <c r="AH121" s="417"/>
      <c r="AI121" s="417"/>
      <c r="AJ121" s="417"/>
      <c r="AK121" s="417"/>
      <c r="AL121" s="417"/>
      <c r="AM121" s="417"/>
      <c r="AN121" s="417"/>
      <c r="AO121" s="418"/>
    </row>
    <row r="122" spans="1:41" s="414" customFormat="1" ht="16.5">
      <c r="A122" s="415"/>
      <c r="B122" s="416"/>
      <c r="C122" s="416"/>
      <c r="D122" s="416"/>
      <c r="E122" s="416"/>
      <c r="F122" s="416"/>
      <c r="G122" s="416"/>
      <c r="H122" s="417"/>
      <c r="I122" s="417"/>
      <c r="J122" s="417"/>
      <c r="K122" s="417"/>
      <c r="L122" s="417"/>
      <c r="M122" s="417"/>
      <c r="N122" s="417"/>
      <c r="O122" s="417"/>
      <c r="P122" s="417"/>
      <c r="Q122" s="417"/>
      <c r="R122" s="417"/>
      <c r="S122" s="417"/>
      <c r="T122" s="417"/>
      <c r="U122" s="417"/>
      <c r="V122" s="417"/>
      <c r="W122" s="417"/>
      <c r="X122" s="417"/>
      <c r="Y122" s="417"/>
      <c r="Z122" s="417"/>
      <c r="AA122" s="417"/>
      <c r="AB122" s="417"/>
      <c r="AC122" s="417"/>
      <c r="AD122" s="417"/>
      <c r="AE122" s="417"/>
      <c r="AF122" s="417"/>
      <c r="AG122" s="417"/>
      <c r="AH122" s="417"/>
      <c r="AI122" s="417"/>
      <c r="AJ122" s="417"/>
      <c r="AK122" s="417"/>
      <c r="AL122" s="417"/>
      <c r="AM122" s="417"/>
      <c r="AN122" s="417"/>
      <c r="AO122" s="418"/>
    </row>
    <row r="123" spans="1:41" s="414" customFormat="1" ht="16.5">
      <c r="A123" s="415"/>
      <c r="B123" s="416"/>
      <c r="C123" s="416"/>
      <c r="D123" s="416"/>
      <c r="E123" s="416"/>
      <c r="F123" s="416"/>
      <c r="G123" s="416"/>
      <c r="H123" s="417"/>
      <c r="I123" s="417"/>
      <c r="J123" s="417"/>
      <c r="K123" s="417"/>
      <c r="L123" s="417"/>
      <c r="M123" s="417"/>
      <c r="N123" s="417"/>
      <c r="O123" s="417"/>
      <c r="P123" s="417"/>
      <c r="Q123" s="417"/>
      <c r="R123" s="417"/>
      <c r="S123" s="417"/>
      <c r="T123" s="417"/>
      <c r="U123" s="417"/>
      <c r="V123" s="417"/>
      <c r="W123" s="417"/>
      <c r="X123" s="417"/>
      <c r="Y123" s="417"/>
      <c r="Z123" s="417"/>
      <c r="AA123" s="417"/>
      <c r="AB123" s="417"/>
      <c r="AC123" s="417"/>
      <c r="AD123" s="417"/>
      <c r="AE123" s="417"/>
      <c r="AF123" s="417"/>
      <c r="AG123" s="417"/>
      <c r="AH123" s="417"/>
      <c r="AI123" s="417"/>
      <c r="AJ123" s="417"/>
      <c r="AK123" s="417"/>
      <c r="AL123" s="417"/>
      <c r="AM123" s="417"/>
      <c r="AN123" s="417"/>
      <c r="AO123" s="418"/>
    </row>
    <row r="124" spans="1:41" s="414" customFormat="1" ht="16.5">
      <c r="A124" s="415"/>
      <c r="B124" s="416"/>
      <c r="C124" s="416"/>
      <c r="D124" s="416"/>
      <c r="E124" s="416"/>
      <c r="F124" s="416"/>
      <c r="G124" s="416"/>
      <c r="H124" s="417"/>
      <c r="I124" s="417"/>
      <c r="J124" s="417"/>
      <c r="K124" s="417"/>
      <c r="L124" s="417"/>
      <c r="M124" s="417"/>
      <c r="N124" s="417"/>
      <c r="O124" s="417"/>
      <c r="P124" s="417"/>
      <c r="Q124" s="417"/>
      <c r="R124" s="417"/>
      <c r="S124" s="417"/>
      <c r="T124" s="417"/>
      <c r="U124" s="417"/>
      <c r="V124" s="417"/>
      <c r="W124" s="417"/>
      <c r="X124" s="417"/>
      <c r="Y124" s="417"/>
      <c r="Z124" s="417"/>
      <c r="AA124" s="417"/>
      <c r="AB124" s="417"/>
      <c r="AC124" s="417"/>
      <c r="AD124" s="417"/>
      <c r="AE124" s="417"/>
      <c r="AF124" s="417"/>
      <c r="AG124" s="417"/>
      <c r="AH124" s="417"/>
      <c r="AI124" s="417"/>
      <c r="AJ124" s="417"/>
      <c r="AK124" s="417"/>
      <c r="AL124" s="417"/>
      <c r="AM124" s="417"/>
      <c r="AN124" s="417"/>
      <c r="AO124" s="418"/>
    </row>
    <row r="125" spans="1:41" s="414" customFormat="1" ht="16.5">
      <c r="A125" s="415"/>
      <c r="B125" s="416"/>
      <c r="C125" s="416"/>
      <c r="D125" s="416"/>
      <c r="E125" s="416"/>
      <c r="F125" s="416"/>
      <c r="G125" s="416"/>
      <c r="H125" s="417"/>
      <c r="I125" s="417"/>
      <c r="J125" s="417"/>
      <c r="K125" s="417"/>
      <c r="L125" s="417"/>
      <c r="M125" s="417"/>
      <c r="N125" s="417"/>
      <c r="O125" s="417"/>
      <c r="P125" s="417"/>
      <c r="Q125" s="417"/>
      <c r="R125" s="417"/>
      <c r="S125" s="417"/>
      <c r="T125" s="417"/>
      <c r="U125" s="417"/>
      <c r="V125" s="417"/>
      <c r="W125" s="417"/>
      <c r="X125" s="417"/>
      <c r="Y125" s="417"/>
      <c r="Z125" s="417"/>
      <c r="AA125" s="417"/>
      <c r="AB125" s="417"/>
      <c r="AC125" s="417"/>
      <c r="AD125" s="417"/>
      <c r="AE125" s="417"/>
      <c r="AF125" s="417"/>
      <c r="AG125" s="417"/>
      <c r="AH125" s="417"/>
      <c r="AI125" s="417"/>
      <c r="AJ125" s="417"/>
      <c r="AK125" s="417"/>
      <c r="AL125" s="417"/>
      <c r="AM125" s="417"/>
      <c r="AN125" s="417"/>
      <c r="AO125" s="418"/>
    </row>
    <row r="126" spans="1:41" s="414" customFormat="1" ht="16.5">
      <c r="A126" s="419"/>
      <c r="B126" s="420"/>
      <c r="C126" s="420"/>
      <c r="D126" s="420"/>
      <c r="E126" s="420"/>
      <c r="F126" s="420"/>
      <c r="G126" s="420"/>
      <c r="H126" s="417"/>
      <c r="I126" s="417"/>
      <c r="J126" s="417"/>
      <c r="K126" s="417"/>
      <c r="L126" s="417"/>
      <c r="M126" s="417"/>
      <c r="N126" s="417"/>
      <c r="O126" s="417"/>
      <c r="P126" s="417"/>
      <c r="Q126" s="417"/>
      <c r="R126" s="417"/>
      <c r="S126" s="417"/>
      <c r="T126" s="417"/>
      <c r="U126" s="417"/>
      <c r="V126" s="417"/>
      <c r="W126" s="417"/>
      <c r="X126" s="417"/>
      <c r="Y126" s="417"/>
      <c r="Z126" s="417"/>
      <c r="AA126" s="417"/>
      <c r="AB126" s="417"/>
      <c r="AC126" s="417"/>
      <c r="AD126" s="417"/>
      <c r="AE126" s="417"/>
      <c r="AF126" s="417"/>
      <c r="AG126" s="417"/>
      <c r="AH126" s="417"/>
      <c r="AI126" s="417"/>
      <c r="AJ126" s="417"/>
      <c r="AK126" s="417"/>
      <c r="AL126" s="417"/>
      <c r="AM126" s="417"/>
      <c r="AN126" s="417"/>
      <c r="AO126" s="421"/>
    </row>
    <row r="127" spans="1:41" s="414" customFormat="1" ht="16.5">
      <c r="A127" s="419"/>
      <c r="B127" s="420"/>
      <c r="C127" s="420"/>
      <c r="D127" s="420"/>
      <c r="E127" s="420"/>
      <c r="F127" s="420"/>
      <c r="G127" s="420"/>
      <c r="H127" s="417"/>
      <c r="I127" s="417"/>
      <c r="J127" s="417"/>
      <c r="K127" s="417"/>
      <c r="L127" s="417"/>
      <c r="M127" s="417"/>
      <c r="N127" s="417"/>
      <c r="O127" s="417"/>
      <c r="P127" s="417"/>
      <c r="Q127" s="417"/>
      <c r="R127" s="417"/>
      <c r="S127" s="417"/>
      <c r="T127" s="417"/>
      <c r="U127" s="417"/>
      <c r="V127" s="417"/>
      <c r="W127" s="417"/>
      <c r="X127" s="417"/>
      <c r="Y127" s="417"/>
      <c r="Z127" s="417"/>
      <c r="AA127" s="417"/>
      <c r="AB127" s="417"/>
      <c r="AC127" s="417"/>
      <c r="AD127" s="417"/>
      <c r="AE127" s="417"/>
      <c r="AF127" s="417"/>
      <c r="AG127" s="417"/>
      <c r="AH127" s="417"/>
      <c r="AI127" s="417"/>
      <c r="AJ127" s="417"/>
      <c r="AK127" s="417"/>
      <c r="AL127" s="417"/>
      <c r="AM127" s="417"/>
      <c r="AN127" s="417"/>
      <c r="AO127" s="421"/>
    </row>
    <row r="128" spans="1:41" s="414" customFormat="1" ht="16.5">
      <c r="A128" s="419"/>
      <c r="B128" s="420"/>
      <c r="C128" s="420"/>
      <c r="D128" s="420"/>
      <c r="E128" s="420"/>
      <c r="F128" s="420"/>
      <c r="G128" s="420"/>
      <c r="H128" s="417"/>
      <c r="I128" s="417"/>
      <c r="J128" s="417"/>
      <c r="K128" s="417"/>
      <c r="L128" s="417"/>
      <c r="M128" s="417"/>
      <c r="N128" s="417"/>
      <c r="O128" s="417"/>
      <c r="P128" s="417"/>
      <c r="Q128" s="417"/>
      <c r="R128" s="417"/>
      <c r="S128" s="417"/>
      <c r="T128" s="417"/>
      <c r="U128" s="417"/>
      <c r="V128" s="417"/>
      <c r="W128" s="417"/>
      <c r="X128" s="417"/>
      <c r="Y128" s="417"/>
      <c r="Z128" s="417"/>
      <c r="AA128" s="417"/>
      <c r="AB128" s="417"/>
      <c r="AC128" s="417"/>
      <c r="AD128" s="417"/>
      <c r="AE128" s="417"/>
      <c r="AF128" s="417"/>
      <c r="AG128" s="417"/>
      <c r="AH128" s="417"/>
      <c r="AI128" s="417"/>
      <c r="AJ128" s="417"/>
      <c r="AK128" s="417"/>
      <c r="AL128" s="417"/>
      <c r="AM128" s="417"/>
      <c r="AN128" s="417"/>
      <c r="AO128" s="421"/>
    </row>
    <row r="129" spans="1:41" s="414" customFormat="1" ht="16.5">
      <c r="A129" s="419"/>
      <c r="B129" s="420"/>
      <c r="C129" s="420"/>
      <c r="D129" s="420"/>
      <c r="E129" s="420"/>
      <c r="F129" s="420"/>
      <c r="G129" s="420"/>
      <c r="H129" s="417"/>
      <c r="I129" s="417"/>
      <c r="J129" s="417"/>
      <c r="K129" s="417"/>
      <c r="L129" s="417"/>
      <c r="M129" s="417"/>
      <c r="N129" s="417"/>
      <c r="O129" s="417"/>
      <c r="P129" s="417"/>
      <c r="Q129" s="417"/>
      <c r="R129" s="417"/>
      <c r="S129" s="417"/>
      <c r="T129" s="417"/>
      <c r="U129" s="417"/>
      <c r="V129" s="417"/>
      <c r="W129" s="417"/>
      <c r="X129" s="417"/>
      <c r="Y129" s="417"/>
      <c r="Z129" s="417"/>
      <c r="AA129" s="417"/>
      <c r="AB129" s="417"/>
      <c r="AC129" s="417"/>
      <c r="AD129" s="417"/>
      <c r="AE129" s="417"/>
      <c r="AF129" s="417"/>
      <c r="AG129" s="417"/>
      <c r="AH129" s="417"/>
      <c r="AI129" s="417"/>
      <c r="AJ129" s="417"/>
      <c r="AK129" s="417"/>
      <c r="AL129" s="417"/>
      <c r="AM129" s="417"/>
      <c r="AN129" s="417"/>
      <c r="AO129" s="421"/>
    </row>
    <row r="130" spans="1:41" s="414" customFormat="1" ht="16.5">
      <c r="A130" s="419"/>
      <c r="B130" s="420"/>
      <c r="C130" s="420"/>
      <c r="D130" s="420"/>
      <c r="E130" s="420"/>
      <c r="F130" s="420"/>
      <c r="G130" s="420"/>
      <c r="H130" s="417"/>
      <c r="I130" s="417"/>
      <c r="J130" s="417"/>
      <c r="K130" s="417"/>
      <c r="L130" s="417"/>
      <c r="M130" s="417"/>
      <c r="N130" s="417"/>
      <c r="O130" s="417"/>
      <c r="P130" s="417"/>
      <c r="Q130" s="417"/>
      <c r="R130" s="417"/>
      <c r="S130" s="417"/>
      <c r="T130" s="417"/>
      <c r="U130" s="417"/>
      <c r="V130" s="417"/>
      <c r="W130" s="417"/>
      <c r="X130" s="417"/>
      <c r="Y130" s="417"/>
      <c r="Z130" s="417"/>
      <c r="AA130" s="417"/>
      <c r="AB130" s="417"/>
      <c r="AC130" s="417"/>
      <c r="AD130" s="417"/>
      <c r="AE130" s="417"/>
      <c r="AF130" s="417"/>
      <c r="AG130" s="417"/>
      <c r="AH130" s="417"/>
      <c r="AI130" s="417"/>
      <c r="AJ130" s="417"/>
      <c r="AK130" s="417"/>
      <c r="AL130" s="417"/>
      <c r="AM130" s="417"/>
      <c r="AN130" s="417"/>
      <c r="AO130" s="421"/>
    </row>
    <row r="131" spans="1:41" s="414" customFormat="1" ht="16.5">
      <c r="A131" s="419"/>
      <c r="B131" s="420"/>
      <c r="C131" s="420"/>
      <c r="D131" s="420"/>
      <c r="E131" s="420"/>
      <c r="F131" s="420"/>
      <c r="G131" s="420"/>
      <c r="H131" s="417"/>
      <c r="I131" s="417"/>
      <c r="J131" s="417"/>
      <c r="K131" s="417"/>
      <c r="L131" s="417"/>
      <c r="M131" s="417"/>
      <c r="N131" s="417"/>
      <c r="O131" s="417"/>
      <c r="P131" s="417"/>
      <c r="Q131" s="417"/>
      <c r="R131" s="417"/>
      <c r="S131" s="417"/>
      <c r="T131" s="417"/>
      <c r="U131" s="417"/>
      <c r="V131" s="417"/>
      <c r="W131" s="417"/>
      <c r="X131" s="417"/>
      <c r="Y131" s="417"/>
      <c r="Z131" s="417"/>
      <c r="AA131" s="417"/>
      <c r="AB131" s="417"/>
      <c r="AC131" s="417"/>
      <c r="AD131" s="417"/>
      <c r="AE131" s="417"/>
      <c r="AF131" s="417"/>
      <c r="AG131" s="417"/>
      <c r="AH131" s="417"/>
      <c r="AI131" s="417"/>
      <c r="AJ131" s="417"/>
      <c r="AK131" s="417"/>
      <c r="AL131" s="417"/>
      <c r="AM131" s="417"/>
      <c r="AN131" s="417"/>
      <c r="AO131" s="421"/>
    </row>
    <row r="132" spans="1:41" s="414" customFormat="1" ht="16.5">
      <c r="A132" s="419"/>
      <c r="B132" s="420"/>
      <c r="C132" s="420"/>
      <c r="D132" s="420"/>
      <c r="E132" s="420"/>
      <c r="F132" s="420"/>
      <c r="G132" s="420"/>
      <c r="H132" s="417"/>
      <c r="I132" s="417"/>
      <c r="J132" s="417"/>
      <c r="K132" s="417"/>
      <c r="L132" s="417"/>
      <c r="M132" s="417"/>
      <c r="N132" s="417"/>
      <c r="O132" s="417"/>
      <c r="P132" s="417"/>
      <c r="Q132" s="417"/>
      <c r="R132" s="417"/>
      <c r="S132" s="417"/>
      <c r="T132" s="417"/>
      <c r="U132" s="417"/>
      <c r="V132" s="417"/>
      <c r="W132" s="417"/>
      <c r="X132" s="417"/>
      <c r="Y132" s="417"/>
      <c r="Z132" s="417"/>
      <c r="AA132" s="417"/>
      <c r="AB132" s="417"/>
      <c r="AC132" s="417"/>
      <c r="AD132" s="417"/>
      <c r="AE132" s="417"/>
      <c r="AF132" s="417"/>
      <c r="AG132" s="417"/>
      <c r="AH132" s="417"/>
      <c r="AI132" s="417"/>
      <c r="AJ132" s="417"/>
      <c r="AK132" s="417"/>
      <c r="AL132" s="417"/>
      <c r="AM132" s="417"/>
      <c r="AN132" s="417"/>
      <c r="AO132" s="421"/>
    </row>
    <row r="133" spans="1:41" s="414" customFormat="1" ht="16.5">
      <c r="A133" s="419"/>
      <c r="B133" s="420"/>
      <c r="C133" s="420"/>
      <c r="D133" s="420"/>
      <c r="E133" s="420"/>
      <c r="F133" s="420"/>
      <c r="G133" s="420"/>
      <c r="H133" s="417"/>
      <c r="I133" s="417"/>
      <c r="J133" s="417"/>
      <c r="K133" s="417"/>
      <c r="L133" s="417"/>
      <c r="M133" s="417"/>
      <c r="N133" s="417"/>
      <c r="O133" s="417"/>
      <c r="P133" s="417"/>
      <c r="Q133" s="417"/>
      <c r="R133" s="417"/>
      <c r="S133" s="417"/>
      <c r="T133" s="417"/>
      <c r="U133" s="417"/>
      <c r="V133" s="417"/>
      <c r="W133" s="417"/>
      <c r="X133" s="417"/>
      <c r="Y133" s="417"/>
      <c r="Z133" s="417"/>
      <c r="AA133" s="417"/>
      <c r="AB133" s="417"/>
      <c r="AC133" s="417"/>
      <c r="AD133" s="417"/>
      <c r="AE133" s="417"/>
      <c r="AF133" s="417"/>
      <c r="AG133" s="417"/>
      <c r="AH133" s="417"/>
      <c r="AI133" s="417"/>
      <c r="AJ133" s="417"/>
      <c r="AK133" s="417"/>
      <c r="AL133" s="417"/>
      <c r="AM133" s="417"/>
      <c r="AN133" s="417"/>
      <c r="AO133" s="421"/>
    </row>
    <row r="134" spans="1:41" s="414" customFormat="1" ht="16.5">
      <c r="A134" s="419"/>
      <c r="B134" s="420"/>
      <c r="C134" s="420"/>
      <c r="D134" s="420"/>
      <c r="E134" s="420"/>
      <c r="F134" s="420"/>
      <c r="G134" s="420"/>
      <c r="H134" s="417"/>
      <c r="I134" s="417"/>
      <c r="J134" s="417"/>
      <c r="K134" s="417"/>
      <c r="L134" s="417"/>
      <c r="M134" s="417"/>
      <c r="N134" s="417"/>
      <c r="O134" s="417"/>
      <c r="P134" s="417"/>
      <c r="Q134" s="417"/>
      <c r="R134" s="417"/>
      <c r="S134" s="417"/>
      <c r="T134" s="417"/>
      <c r="U134" s="417"/>
      <c r="V134" s="417"/>
      <c r="W134" s="417"/>
      <c r="X134" s="417"/>
      <c r="Y134" s="417"/>
      <c r="Z134" s="417"/>
      <c r="AA134" s="417"/>
      <c r="AB134" s="417"/>
      <c r="AC134" s="417"/>
      <c r="AD134" s="417"/>
      <c r="AE134" s="417"/>
      <c r="AF134" s="417"/>
      <c r="AG134" s="417"/>
      <c r="AH134" s="417"/>
      <c r="AI134" s="417"/>
      <c r="AJ134" s="417"/>
      <c r="AK134" s="417"/>
      <c r="AL134" s="417"/>
      <c r="AM134" s="417"/>
      <c r="AN134" s="417"/>
      <c r="AO134" s="421"/>
    </row>
    <row r="135" spans="1:41" s="414" customFormat="1" ht="17.25" thickBot="1">
      <c r="A135" s="423"/>
      <c r="B135" s="424"/>
      <c r="C135" s="424"/>
      <c r="D135" s="424"/>
      <c r="E135" s="424"/>
      <c r="F135" s="424"/>
      <c r="G135" s="424"/>
      <c r="H135" s="422"/>
      <c r="I135" s="422"/>
      <c r="J135" s="422"/>
      <c r="K135" s="422"/>
      <c r="L135" s="422"/>
      <c r="M135" s="422"/>
      <c r="N135" s="422"/>
      <c r="O135" s="422"/>
      <c r="P135" s="422"/>
      <c r="Q135" s="422"/>
      <c r="R135" s="422"/>
      <c r="S135" s="422"/>
      <c r="T135" s="422"/>
      <c r="U135" s="422"/>
      <c r="V135" s="422"/>
      <c r="W135" s="422"/>
      <c r="X135" s="422"/>
      <c r="Y135" s="422"/>
      <c r="Z135" s="422"/>
      <c r="AA135" s="422"/>
      <c r="AB135" s="422"/>
      <c r="AC135" s="422"/>
      <c r="AD135" s="422"/>
      <c r="AE135" s="422"/>
      <c r="AF135" s="422"/>
      <c r="AG135" s="422"/>
      <c r="AH135" s="422"/>
      <c r="AI135" s="422"/>
      <c r="AJ135" s="422"/>
      <c r="AK135" s="422"/>
      <c r="AL135" s="422"/>
      <c r="AM135" s="422"/>
      <c r="AN135" s="422"/>
      <c r="AO135" s="425"/>
    </row>
    <row r="136" spans="1:41" ht="39.950000000000003" customHeight="1" thickBot="1">
      <c r="A136" s="501" t="s">
        <v>142</v>
      </c>
      <c r="B136" s="501"/>
      <c r="C136" s="501"/>
      <c r="D136" s="501"/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501"/>
      <c r="Y136" s="501"/>
      <c r="Z136" s="501"/>
      <c r="AA136" s="501"/>
      <c r="AB136" s="501"/>
      <c r="AC136" s="501"/>
      <c r="AD136" s="501"/>
      <c r="AE136" s="501"/>
      <c r="AF136" s="501"/>
      <c r="AG136" s="501"/>
      <c r="AH136" s="501"/>
      <c r="AI136" s="501"/>
      <c r="AJ136" s="501"/>
      <c r="AK136" s="501"/>
      <c r="AL136" s="501"/>
      <c r="AM136" s="501"/>
      <c r="AN136" s="501"/>
      <c r="AO136" s="501"/>
    </row>
    <row r="137" spans="1:41" ht="30" customHeight="1">
      <c r="A137" s="498" t="s">
        <v>274</v>
      </c>
      <c r="B137" s="499"/>
      <c r="C137" s="499"/>
      <c r="D137" s="499"/>
      <c r="E137" s="499"/>
      <c r="F137" s="499"/>
      <c r="G137" s="499"/>
      <c r="H137" s="499"/>
      <c r="I137" s="499"/>
      <c r="J137" s="499"/>
      <c r="K137" s="499"/>
      <c r="L137" s="499"/>
      <c r="M137" s="499"/>
      <c r="N137" s="499"/>
      <c r="O137" s="499"/>
      <c r="P137" s="499"/>
      <c r="Q137" s="499"/>
      <c r="R137" s="499"/>
      <c r="S137" s="499"/>
      <c r="T137" s="499"/>
      <c r="U137" s="499"/>
      <c r="V137" s="499"/>
      <c r="W137" s="499"/>
      <c r="X137" s="499"/>
      <c r="Y137" s="499"/>
      <c r="Z137" s="499"/>
      <c r="AA137" s="499"/>
      <c r="AB137" s="499"/>
      <c r="AC137" s="499"/>
      <c r="AD137" s="499"/>
      <c r="AE137" s="499"/>
      <c r="AF137" s="499"/>
      <c r="AG137" s="499"/>
      <c r="AH137" s="499"/>
      <c r="AI137" s="499"/>
      <c r="AJ137" s="499"/>
      <c r="AK137" s="499"/>
      <c r="AL137" s="499"/>
      <c r="AM137" s="499"/>
      <c r="AN137" s="499"/>
      <c r="AO137" s="500"/>
    </row>
    <row r="138" spans="1:41" ht="16.5">
      <c r="A138" s="415"/>
      <c r="B138" s="416"/>
      <c r="C138" s="416"/>
      <c r="D138" s="416"/>
      <c r="E138" s="416"/>
      <c r="F138" s="416"/>
      <c r="G138" s="416"/>
      <c r="H138" s="417"/>
      <c r="I138" s="417"/>
      <c r="J138" s="417"/>
      <c r="K138" s="417"/>
      <c r="L138" s="417"/>
      <c r="M138" s="417"/>
      <c r="N138" s="417"/>
      <c r="O138" s="417"/>
      <c r="P138" s="417"/>
      <c r="Q138" s="417"/>
      <c r="R138" s="417"/>
      <c r="S138" s="417"/>
      <c r="T138" s="417"/>
      <c r="U138" s="417"/>
      <c r="V138" s="417"/>
      <c r="W138" s="417"/>
      <c r="X138" s="417"/>
      <c r="Y138" s="417"/>
      <c r="Z138" s="417"/>
      <c r="AA138" s="417"/>
      <c r="AB138" s="417"/>
      <c r="AC138" s="417"/>
      <c r="AD138" s="417"/>
      <c r="AE138" s="417"/>
      <c r="AF138" s="417"/>
      <c r="AG138" s="417"/>
      <c r="AH138" s="417"/>
      <c r="AI138" s="417"/>
      <c r="AJ138" s="417"/>
      <c r="AK138" s="417"/>
      <c r="AL138" s="417"/>
      <c r="AM138" s="417"/>
      <c r="AN138" s="417"/>
      <c r="AO138" s="418"/>
    </row>
    <row r="139" spans="1:41" ht="16.5">
      <c r="A139" s="415"/>
      <c r="B139" s="416"/>
      <c r="C139" s="416"/>
      <c r="D139" s="416"/>
      <c r="E139" s="416"/>
      <c r="F139" s="416"/>
      <c r="G139" s="416"/>
      <c r="H139" s="417"/>
      <c r="I139" s="417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7"/>
      <c r="AC139" s="417"/>
      <c r="AD139" s="417"/>
      <c r="AE139" s="417"/>
      <c r="AF139" s="417"/>
      <c r="AG139" s="417"/>
      <c r="AH139" s="417"/>
      <c r="AI139" s="417"/>
      <c r="AJ139" s="417"/>
      <c r="AK139" s="417"/>
      <c r="AL139" s="417"/>
      <c r="AM139" s="417"/>
      <c r="AN139" s="417"/>
      <c r="AO139" s="418"/>
    </row>
    <row r="140" spans="1:41" ht="16.5">
      <c r="A140" s="415"/>
      <c r="B140" s="416"/>
      <c r="C140" s="416"/>
      <c r="D140" s="416"/>
      <c r="E140" s="416"/>
      <c r="F140" s="416"/>
      <c r="G140" s="416"/>
      <c r="H140" s="417"/>
      <c r="I140" s="417"/>
      <c r="J140" s="417"/>
      <c r="K140" s="417"/>
      <c r="L140" s="417"/>
      <c r="M140" s="417"/>
      <c r="N140" s="417"/>
      <c r="O140" s="417"/>
      <c r="P140" s="417"/>
      <c r="Q140" s="417"/>
      <c r="R140" s="417"/>
      <c r="S140" s="417"/>
      <c r="T140" s="417"/>
      <c r="U140" s="417"/>
      <c r="V140" s="417"/>
      <c r="W140" s="417"/>
      <c r="X140" s="417"/>
      <c r="Y140" s="417"/>
      <c r="Z140" s="417"/>
      <c r="AA140" s="417"/>
      <c r="AB140" s="417"/>
      <c r="AC140" s="417"/>
      <c r="AD140" s="417"/>
      <c r="AE140" s="417"/>
      <c r="AF140" s="417"/>
      <c r="AG140" s="417"/>
      <c r="AH140" s="417"/>
      <c r="AI140" s="417"/>
      <c r="AJ140" s="417"/>
      <c r="AK140" s="417"/>
      <c r="AL140" s="417"/>
      <c r="AM140" s="417"/>
      <c r="AN140" s="417"/>
      <c r="AO140" s="418"/>
    </row>
    <row r="141" spans="1:41" ht="16.5">
      <c r="A141" s="415"/>
      <c r="B141" s="416"/>
      <c r="C141" s="416"/>
      <c r="D141" s="416"/>
      <c r="E141" s="416"/>
      <c r="F141" s="416"/>
      <c r="G141" s="416"/>
      <c r="H141" s="417"/>
      <c r="I141" s="417"/>
      <c r="J141" s="417"/>
      <c r="K141" s="417"/>
      <c r="L141" s="417"/>
      <c r="M141" s="417"/>
      <c r="N141" s="417"/>
      <c r="O141" s="417"/>
      <c r="P141" s="417"/>
      <c r="Q141" s="417"/>
      <c r="R141" s="417"/>
      <c r="S141" s="417"/>
      <c r="T141" s="417"/>
      <c r="U141" s="417"/>
      <c r="V141" s="417"/>
      <c r="W141" s="417"/>
      <c r="X141" s="417"/>
      <c r="Y141" s="417"/>
      <c r="Z141" s="417"/>
      <c r="AA141" s="417"/>
      <c r="AB141" s="417"/>
      <c r="AC141" s="417"/>
      <c r="AD141" s="417"/>
      <c r="AE141" s="417"/>
      <c r="AF141" s="417"/>
      <c r="AG141" s="417"/>
      <c r="AH141" s="417"/>
      <c r="AI141" s="417"/>
      <c r="AJ141" s="417"/>
      <c r="AK141" s="417"/>
      <c r="AL141" s="417"/>
      <c r="AM141" s="417"/>
      <c r="AN141" s="417"/>
      <c r="AO141" s="418"/>
    </row>
    <row r="142" spans="1:41" ht="16.5">
      <c r="A142" s="415"/>
      <c r="B142" s="416"/>
      <c r="C142" s="416"/>
      <c r="D142" s="416"/>
      <c r="E142" s="416"/>
      <c r="F142" s="416"/>
      <c r="G142" s="416"/>
      <c r="H142" s="417"/>
      <c r="I142" s="417"/>
      <c r="J142" s="417"/>
      <c r="K142" s="417"/>
      <c r="L142" s="417"/>
      <c r="M142" s="417"/>
      <c r="N142" s="417"/>
      <c r="O142" s="417"/>
      <c r="P142" s="417"/>
      <c r="Q142" s="417"/>
      <c r="R142" s="417"/>
      <c r="S142" s="417"/>
      <c r="T142" s="417"/>
      <c r="U142" s="417"/>
      <c r="V142" s="417"/>
      <c r="W142" s="417"/>
      <c r="X142" s="417"/>
      <c r="Y142" s="417"/>
      <c r="Z142" s="417"/>
      <c r="AA142" s="417"/>
      <c r="AB142" s="417"/>
      <c r="AC142" s="417"/>
      <c r="AD142" s="417"/>
      <c r="AE142" s="417"/>
      <c r="AF142" s="417"/>
      <c r="AG142" s="417"/>
      <c r="AH142" s="417"/>
      <c r="AI142" s="417"/>
      <c r="AJ142" s="417"/>
      <c r="AK142" s="417"/>
      <c r="AL142" s="417"/>
      <c r="AM142" s="417"/>
      <c r="AN142" s="417"/>
      <c r="AO142" s="418"/>
    </row>
    <row r="143" spans="1:41" ht="16.5">
      <c r="A143" s="415"/>
      <c r="B143" s="416"/>
      <c r="C143" s="416"/>
      <c r="D143" s="416"/>
      <c r="E143" s="416"/>
      <c r="F143" s="416"/>
      <c r="G143" s="416"/>
      <c r="H143" s="417"/>
      <c r="I143" s="417"/>
      <c r="J143" s="417"/>
      <c r="K143" s="417"/>
      <c r="L143" s="417"/>
      <c r="M143" s="417"/>
      <c r="N143" s="417"/>
      <c r="O143" s="417"/>
      <c r="P143" s="417"/>
      <c r="Q143" s="417"/>
      <c r="R143" s="417"/>
      <c r="S143" s="417"/>
      <c r="T143" s="417"/>
      <c r="U143" s="417"/>
      <c r="V143" s="417"/>
      <c r="W143" s="417"/>
      <c r="X143" s="417"/>
      <c r="Y143" s="417"/>
      <c r="Z143" s="417"/>
      <c r="AA143" s="417"/>
      <c r="AB143" s="417"/>
      <c r="AC143" s="417"/>
      <c r="AD143" s="417"/>
      <c r="AE143" s="417"/>
      <c r="AF143" s="417"/>
      <c r="AG143" s="417"/>
      <c r="AH143" s="417"/>
      <c r="AI143" s="417"/>
      <c r="AJ143" s="417"/>
      <c r="AK143" s="417"/>
      <c r="AL143" s="417"/>
      <c r="AM143" s="417"/>
      <c r="AN143" s="417"/>
      <c r="AO143" s="418"/>
    </row>
    <row r="144" spans="1:41" ht="16.5">
      <c r="A144" s="415"/>
      <c r="B144" s="416"/>
      <c r="C144" s="416"/>
      <c r="D144" s="416"/>
      <c r="E144" s="416"/>
      <c r="F144" s="416"/>
      <c r="G144" s="416"/>
      <c r="H144" s="417"/>
      <c r="I144" s="417"/>
      <c r="J144" s="417"/>
      <c r="K144" s="417"/>
      <c r="L144" s="417"/>
      <c r="M144" s="417"/>
      <c r="N144" s="417"/>
      <c r="O144" s="417"/>
      <c r="P144" s="417"/>
      <c r="Q144" s="417"/>
      <c r="R144" s="417"/>
      <c r="S144" s="417"/>
      <c r="T144" s="417"/>
      <c r="U144" s="417"/>
      <c r="V144" s="417"/>
      <c r="W144" s="417"/>
      <c r="X144" s="417"/>
      <c r="Y144" s="417"/>
      <c r="Z144" s="417"/>
      <c r="AA144" s="417"/>
      <c r="AB144" s="417"/>
      <c r="AC144" s="417"/>
      <c r="AD144" s="417"/>
      <c r="AE144" s="417"/>
      <c r="AF144" s="417"/>
      <c r="AG144" s="417"/>
      <c r="AH144" s="417"/>
      <c r="AI144" s="417"/>
      <c r="AJ144" s="417"/>
      <c r="AK144" s="417"/>
      <c r="AL144" s="417"/>
      <c r="AM144" s="417"/>
      <c r="AN144" s="417"/>
      <c r="AO144" s="418"/>
    </row>
    <row r="145" spans="1:41" ht="16.5">
      <c r="A145" s="415"/>
      <c r="B145" s="416"/>
      <c r="C145" s="416"/>
      <c r="D145" s="416"/>
      <c r="E145" s="416"/>
      <c r="F145" s="416"/>
      <c r="G145" s="416"/>
      <c r="H145" s="417"/>
      <c r="I145" s="417"/>
      <c r="J145" s="417"/>
      <c r="K145" s="417"/>
      <c r="L145" s="417"/>
      <c r="M145" s="417"/>
      <c r="N145" s="417"/>
      <c r="O145" s="417"/>
      <c r="P145" s="417"/>
      <c r="Q145" s="417"/>
      <c r="R145" s="417"/>
      <c r="S145" s="417"/>
      <c r="T145" s="417"/>
      <c r="U145" s="417"/>
      <c r="V145" s="417"/>
      <c r="W145" s="417"/>
      <c r="X145" s="417"/>
      <c r="Y145" s="417"/>
      <c r="Z145" s="417"/>
      <c r="AA145" s="417"/>
      <c r="AB145" s="417"/>
      <c r="AC145" s="417"/>
      <c r="AD145" s="417"/>
      <c r="AE145" s="417"/>
      <c r="AF145" s="417"/>
      <c r="AG145" s="417"/>
      <c r="AH145" s="417"/>
      <c r="AI145" s="417"/>
      <c r="AJ145" s="417"/>
      <c r="AK145" s="417"/>
      <c r="AL145" s="417"/>
      <c r="AM145" s="417"/>
      <c r="AN145" s="417"/>
      <c r="AO145" s="418"/>
    </row>
    <row r="146" spans="1:41" ht="16.5">
      <c r="A146" s="415"/>
      <c r="B146" s="416"/>
      <c r="C146" s="416"/>
      <c r="D146" s="416"/>
      <c r="E146" s="416"/>
      <c r="F146" s="416"/>
      <c r="G146" s="416"/>
      <c r="H146" s="417"/>
      <c r="I146" s="417"/>
      <c r="J146" s="417"/>
      <c r="K146" s="417"/>
      <c r="L146" s="417"/>
      <c r="M146" s="417"/>
      <c r="N146" s="417"/>
      <c r="O146" s="417"/>
      <c r="P146" s="417"/>
      <c r="Q146" s="417"/>
      <c r="R146" s="417"/>
      <c r="S146" s="417"/>
      <c r="T146" s="417"/>
      <c r="U146" s="417"/>
      <c r="V146" s="417"/>
      <c r="W146" s="417"/>
      <c r="X146" s="417"/>
      <c r="Y146" s="417"/>
      <c r="Z146" s="417"/>
      <c r="AA146" s="417"/>
      <c r="AB146" s="417"/>
      <c r="AC146" s="417"/>
      <c r="AD146" s="417"/>
      <c r="AE146" s="417"/>
      <c r="AF146" s="417"/>
      <c r="AG146" s="417"/>
      <c r="AH146" s="417"/>
      <c r="AI146" s="417"/>
      <c r="AJ146" s="417"/>
      <c r="AK146" s="417"/>
      <c r="AL146" s="417"/>
      <c r="AM146" s="417"/>
      <c r="AN146" s="417"/>
      <c r="AO146" s="418"/>
    </row>
    <row r="147" spans="1:41" ht="16.5">
      <c r="A147" s="415"/>
      <c r="B147" s="416"/>
      <c r="C147" s="416"/>
      <c r="D147" s="416"/>
      <c r="E147" s="416"/>
      <c r="F147" s="416"/>
      <c r="G147" s="416"/>
      <c r="H147" s="417"/>
      <c r="I147" s="417"/>
      <c r="J147" s="417"/>
      <c r="K147" s="417"/>
      <c r="L147" s="417"/>
      <c r="M147" s="417"/>
      <c r="N147" s="417"/>
      <c r="O147" s="417"/>
      <c r="P147" s="417"/>
      <c r="Q147" s="417"/>
      <c r="R147" s="417"/>
      <c r="S147" s="417"/>
      <c r="T147" s="417"/>
      <c r="U147" s="417"/>
      <c r="V147" s="417"/>
      <c r="W147" s="417"/>
      <c r="X147" s="417"/>
      <c r="Y147" s="417"/>
      <c r="Z147" s="417"/>
      <c r="AA147" s="417"/>
      <c r="AB147" s="417"/>
      <c r="AC147" s="417"/>
      <c r="AD147" s="417"/>
      <c r="AE147" s="417"/>
      <c r="AF147" s="417"/>
      <c r="AG147" s="417"/>
      <c r="AH147" s="417"/>
      <c r="AI147" s="417"/>
      <c r="AJ147" s="417"/>
      <c r="AK147" s="417"/>
      <c r="AL147" s="417"/>
      <c r="AM147" s="417"/>
      <c r="AN147" s="417"/>
      <c r="AO147" s="418"/>
    </row>
    <row r="148" spans="1:41" ht="16.5">
      <c r="A148" s="419"/>
      <c r="B148" s="420"/>
      <c r="C148" s="420"/>
      <c r="D148" s="420"/>
      <c r="E148" s="420"/>
      <c r="F148" s="420"/>
      <c r="G148" s="420"/>
      <c r="H148" s="417"/>
      <c r="I148" s="417"/>
      <c r="J148" s="417"/>
      <c r="K148" s="417"/>
      <c r="L148" s="417"/>
      <c r="M148" s="417"/>
      <c r="N148" s="417"/>
      <c r="O148" s="417"/>
      <c r="P148" s="417"/>
      <c r="Q148" s="417"/>
      <c r="R148" s="417"/>
      <c r="S148" s="417"/>
      <c r="T148" s="417"/>
      <c r="U148" s="417"/>
      <c r="V148" s="417"/>
      <c r="W148" s="417"/>
      <c r="X148" s="417"/>
      <c r="Y148" s="417"/>
      <c r="Z148" s="417"/>
      <c r="AA148" s="417"/>
      <c r="AB148" s="417"/>
      <c r="AC148" s="417"/>
      <c r="AD148" s="417"/>
      <c r="AE148" s="417"/>
      <c r="AF148" s="417"/>
      <c r="AG148" s="417"/>
      <c r="AH148" s="417"/>
      <c r="AI148" s="417"/>
      <c r="AJ148" s="417"/>
      <c r="AK148" s="417"/>
      <c r="AL148" s="417"/>
      <c r="AM148" s="417"/>
      <c r="AN148" s="417"/>
      <c r="AO148" s="421"/>
    </row>
    <row r="149" spans="1:41" ht="16.5">
      <c r="A149" s="419"/>
      <c r="B149" s="420"/>
      <c r="C149" s="420"/>
      <c r="D149" s="420"/>
      <c r="E149" s="420"/>
      <c r="F149" s="420"/>
      <c r="G149" s="420"/>
      <c r="H149" s="417"/>
      <c r="I149" s="417"/>
      <c r="J149" s="417"/>
      <c r="K149" s="417"/>
      <c r="L149" s="417"/>
      <c r="M149" s="417"/>
      <c r="N149" s="417"/>
      <c r="O149" s="417"/>
      <c r="P149" s="417"/>
      <c r="Q149" s="417"/>
      <c r="R149" s="417"/>
      <c r="S149" s="417"/>
      <c r="T149" s="417"/>
      <c r="U149" s="417"/>
      <c r="V149" s="417"/>
      <c r="W149" s="417"/>
      <c r="X149" s="417"/>
      <c r="Y149" s="417"/>
      <c r="Z149" s="417"/>
      <c r="AA149" s="417"/>
      <c r="AB149" s="417"/>
      <c r="AC149" s="417"/>
      <c r="AD149" s="417"/>
      <c r="AE149" s="417"/>
      <c r="AF149" s="417"/>
      <c r="AG149" s="417"/>
      <c r="AH149" s="417"/>
      <c r="AI149" s="417"/>
      <c r="AJ149" s="417"/>
      <c r="AK149" s="417"/>
      <c r="AL149" s="417"/>
      <c r="AM149" s="417"/>
      <c r="AN149" s="417"/>
      <c r="AO149" s="421"/>
    </row>
    <row r="150" spans="1:41" ht="16.5">
      <c r="A150" s="419"/>
      <c r="B150" s="420"/>
      <c r="C150" s="420"/>
      <c r="D150" s="420"/>
      <c r="E150" s="420"/>
      <c r="F150" s="420"/>
      <c r="G150" s="420"/>
      <c r="H150" s="417"/>
      <c r="I150" s="417"/>
      <c r="J150" s="417"/>
      <c r="K150" s="417"/>
      <c r="L150" s="417"/>
      <c r="M150" s="417"/>
      <c r="N150" s="417"/>
      <c r="O150" s="417"/>
      <c r="P150" s="417"/>
      <c r="Q150" s="417"/>
      <c r="R150" s="417"/>
      <c r="S150" s="417"/>
      <c r="T150" s="417"/>
      <c r="U150" s="417"/>
      <c r="V150" s="417"/>
      <c r="W150" s="417"/>
      <c r="X150" s="417"/>
      <c r="Y150" s="417"/>
      <c r="Z150" s="417"/>
      <c r="AA150" s="417"/>
      <c r="AB150" s="417"/>
      <c r="AC150" s="417"/>
      <c r="AD150" s="417"/>
      <c r="AE150" s="417"/>
      <c r="AF150" s="417"/>
      <c r="AG150" s="417"/>
      <c r="AH150" s="417"/>
      <c r="AI150" s="417"/>
      <c r="AJ150" s="417"/>
      <c r="AK150" s="417"/>
      <c r="AL150" s="417"/>
      <c r="AM150" s="417"/>
      <c r="AN150" s="417"/>
      <c r="AO150" s="421"/>
    </row>
    <row r="151" spans="1:41" ht="16.5">
      <c r="A151" s="419"/>
      <c r="B151" s="420"/>
      <c r="C151" s="420"/>
      <c r="D151" s="420"/>
      <c r="E151" s="420"/>
      <c r="F151" s="420"/>
      <c r="G151" s="420"/>
      <c r="H151" s="417"/>
      <c r="I151" s="417"/>
      <c r="J151" s="417"/>
      <c r="K151" s="417"/>
      <c r="L151" s="417"/>
      <c r="M151" s="417"/>
      <c r="N151" s="417"/>
      <c r="O151" s="417"/>
      <c r="P151" s="417"/>
      <c r="Q151" s="417"/>
      <c r="R151" s="417"/>
      <c r="S151" s="417"/>
      <c r="T151" s="417"/>
      <c r="U151" s="417"/>
      <c r="V151" s="417"/>
      <c r="W151" s="417"/>
      <c r="X151" s="417"/>
      <c r="Y151" s="417"/>
      <c r="Z151" s="417"/>
      <c r="AA151" s="417"/>
      <c r="AB151" s="417"/>
      <c r="AC151" s="417"/>
      <c r="AD151" s="417"/>
      <c r="AE151" s="417"/>
      <c r="AF151" s="417"/>
      <c r="AG151" s="417"/>
      <c r="AH151" s="417"/>
      <c r="AI151" s="417"/>
      <c r="AJ151" s="417"/>
      <c r="AK151" s="417"/>
      <c r="AL151" s="417"/>
      <c r="AM151" s="417"/>
      <c r="AN151" s="417"/>
      <c r="AO151" s="421"/>
    </row>
    <row r="152" spans="1:41" ht="16.5">
      <c r="A152" s="419"/>
      <c r="B152" s="420"/>
      <c r="C152" s="420"/>
      <c r="D152" s="420"/>
      <c r="E152" s="420"/>
      <c r="F152" s="420"/>
      <c r="G152" s="420"/>
      <c r="H152" s="417"/>
      <c r="I152" s="417"/>
      <c r="J152" s="417"/>
      <c r="K152" s="417"/>
      <c r="L152" s="417"/>
      <c r="M152" s="417"/>
      <c r="N152" s="417"/>
      <c r="O152" s="417"/>
      <c r="P152" s="417"/>
      <c r="Q152" s="417"/>
      <c r="R152" s="417"/>
      <c r="S152" s="417"/>
      <c r="T152" s="417"/>
      <c r="U152" s="417"/>
      <c r="V152" s="417"/>
      <c r="W152" s="417"/>
      <c r="X152" s="417"/>
      <c r="Y152" s="417"/>
      <c r="Z152" s="417"/>
      <c r="AA152" s="417"/>
      <c r="AB152" s="417"/>
      <c r="AC152" s="417"/>
      <c r="AD152" s="417"/>
      <c r="AE152" s="417"/>
      <c r="AF152" s="417"/>
      <c r="AG152" s="417"/>
      <c r="AH152" s="417"/>
      <c r="AI152" s="417"/>
      <c r="AJ152" s="417"/>
      <c r="AK152" s="417"/>
      <c r="AL152" s="417"/>
      <c r="AM152" s="417"/>
      <c r="AN152" s="417"/>
      <c r="AO152" s="421"/>
    </row>
    <row r="153" spans="1:41" ht="16.5">
      <c r="A153" s="419"/>
      <c r="B153" s="420"/>
      <c r="C153" s="420"/>
      <c r="D153" s="420"/>
      <c r="E153" s="420"/>
      <c r="F153" s="420"/>
      <c r="G153" s="420"/>
      <c r="H153" s="417"/>
      <c r="I153" s="417"/>
      <c r="J153" s="417"/>
      <c r="K153" s="417"/>
      <c r="L153" s="417"/>
      <c r="M153" s="417"/>
      <c r="N153" s="417"/>
      <c r="O153" s="417"/>
      <c r="P153" s="417"/>
      <c r="Q153" s="417"/>
      <c r="R153" s="417"/>
      <c r="S153" s="417"/>
      <c r="T153" s="417"/>
      <c r="U153" s="417"/>
      <c r="V153" s="417"/>
      <c r="W153" s="417"/>
      <c r="X153" s="417"/>
      <c r="Y153" s="417"/>
      <c r="Z153" s="417"/>
      <c r="AA153" s="417"/>
      <c r="AB153" s="417"/>
      <c r="AC153" s="417"/>
      <c r="AD153" s="417"/>
      <c r="AE153" s="417"/>
      <c r="AF153" s="417"/>
      <c r="AG153" s="417"/>
      <c r="AH153" s="417"/>
      <c r="AI153" s="417"/>
      <c r="AJ153" s="417"/>
      <c r="AK153" s="417"/>
      <c r="AL153" s="417"/>
      <c r="AM153" s="417"/>
      <c r="AN153" s="417"/>
      <c r="AO153" s="421"/>
    </row>
    <row r="154" spans="1:41" ht="16.5">
      <c r="A154" s="419"/>
      <c r="B154" s="420"/>
      <c r="C154" s="420"/>
      <c r="D154" s="420"/>
      <c r="E154" s="420"/>
      <c r="F154" s="420"/>
      <c r="G154" s="420"/>
      <c r="H154" s="417"/>
      <c r="I154" s="417"/>
      <c r="J154" s="417"/>
      <c r="K154" s="417"/>
      <c r="L154" s="417"/>
      <c r="M154" s="417"/>
      <c r="N154" s="417"/>
      <c r="O154" s="417"/>
      <c r="P154" s="417"/>
      <c r="Q154" s="417"/>
      <c r="R154" s="417"/>
      <c r="S154" s="417"/>
      <c r="T154" s="417"/>
      <c r="U154" s="417"/>
      <c r="V154" s="417"/>
      <c r="W154" s="417"/>
      <c r="X154" s="417"/>
      <c r="Y154" s="417"/>
      <c r="Z154" s="417"/>
      <c r="AA154" s="417"/>
      <c r="AB154" s="417"/>
      <c r="AC154" s="417"/>
      <c r="AD154" s="417"/>
      <c r="AE154" s="417"/>
      <c r="AF154" s="417"/>
      <c r="AG154" s="417"/>
      <c r="AH154" s="417"/>
      <c r="AI154" s="417"/>
      <c r="AJ154" s="417"/>
      <c r="AK154" s="417"/>
      <c r="AL154" s="417"/>
      <c r="AM154" s="417"/>
      <c r="AN154" s="417"/>
      <c r="AO154" s="421"/>
    </row>
    <row r="155" spans="1:41" ht="16.5">
      <c r="A155" s="419"/>
      <c r="B155" s="420"/>
      <c r="C155" s="420"/>
      <c r="D155" s="420"/>
      <c r="E155" s="420"/>
      <c r="F155" s="420"/>
      <c r="G155" s="420"/>
      <c r="H155" s="417"/>
      <c r="I155" s="417"/>
      <c r="J155" s="417"/>
      <c r="K155" s="417"/>
      <c r="L155" s="417"/>
      <c r="M155" s="417"/>
      <c r="N155" s="417"/>
      <c r="O155" s="417"/>
      <c r="P155" s="417"/>
      <c r="Q155" s="417"/>
      <c r="R155" s="417"/>
      <c r="S155" s="417"/>
      <c r="T155" s="417"/>
      <c r="U155" s="417"/>
      <c r="V155" s="417"/>
      <c r="W155" s="417"/>
      <c r="X155" s="417"/>
      <c r="Y155" s="417"/>
      <c r="Z155" s="417"/>
      <c r="AA155" s="417"/>
      <c r="AB155" s="417"/>
      <c r="AC155" s="417"/>
      <c r="AD155" s="417"/>
      <c r="AE155" s="417"/>
      <c r="AF155" s="417"/>
      <c r="AG155" s="417"/>
      <c r="AH155" s="417"/>
      <c r="AI155" s="417"/>
      <c r="AJ155" s="417"/>
      <c r="AK155" s="417"/>
      <c r="AL155" s="417"/>
      <c r="AM155" s="417"/>
      <c r="AN155" s="417"/>
      <c r="AO155" s="421"/>
    </row>
    <row r="156" spans="1:41" ht="16.5">
      <c r="A156" s="419"/>
      <c r="B156" s="420"/>
      <c r="C156" s="420"/>
      <c r="D156" s="420"/>
      <c r="E156" s="420"/>
      <c r="F156" s="420"/>
      <c r="G156" s="420"/>
      <c r="H156" s="417"/>
      <c r="I156" s="417"/>
      <c r="J156" s="417"/>
      <c r="K156" s="417"/>
      <c r="L156" s="417"/>
      <c r="M156" s="417"/>
      <c r="N156" s="417"/>
      <c r="O156" s="417"/>
      <c r="P156" s="417"/>
      <c r="Q156" s="417"/>
      <c r="R156" s="417"/>
      <c r="S156" s="417"/>
      <c r="T156" s="417"/>
      <c r="U156" s="417"/>
      <c r="V156" s="417"/>
      <c r="W156" s="417"/>
      <c r="X156" s="417"/>
      <c r="Y156" s="417"/>
      <c r="Z156" s="417"/>
      <c r="AA156" s="417"/>
      <c r="AB156" s="417"/>
      <c r="AC156" s="417"/>
      <c r="AD156" s="417"/>
      <c r="AE156" s="417"/>
      <c r="AF156" s="417"/>
      <c r="AG156" s="417"/>
      <c r="AH156" s="417"/>
      <c r="AI156" s="417"/>
      <c r="AJ156" s="417"/>
      <c r="AK156" s="417"/>
      <c r="AL156" s="417"/>
      <c r="AM156" s="417"/>
      <c r="AN156" s="417"/>
      <c r="AO156" s="421"/>
    </row>
    <row r="157" spans="1:41" ht="17.25" thickBot="1">
      <c r="A157" s="423"/>
      <c r="B157" s="424"/>
      <c r="C157" s="424"/>
      <c r="D157" s="424"/>
      <c r="E157" s="424"/>
      <c r="F157" s="424"/>
      <c r="G157" s="424"/>
      <c r="H157" s="422"/>
      <c r="I157" s="422"/>
      <c r="J157" s="422"/>
      <c r="K157" s="422"/>
      <c r="L157" s="422"/>
      <c r="M157" s="422"/>
      <c r="N157" s="422"/>
      <c r="O157" s="422"/>
      <c r="P157" s="422"/>
      <c r="Q157" s="422"/>
      <c r="R157" s="422"/>
      <c r="S157" s="422"/>
      <c r="T157" s="422"/>
      <c r="U157" s="422"/>
      <c r="V157" s="422"/>
      <c r="W157" s="422"/>
      <c r="X157" s="422"/>
      <c r="Y157" s="422"/>
      <c r="Z157" s="422"/>
      <c r="AA157" s="422"/>
      <c r="AB157" s="422"/>
      <c r="AC157" s="422"/>
      <c r="AD157" s="422"/>
      <c r="AE157" s="422"/>
      <c r="AF157" s="422"/>
      <c r="AG157" s="422"/>
      <c r="AH157" s="422"/>
      <c r="AI157" s="422"/>
      <c r="AJ157" s="422"/>
      <c r="AK157" s="422"/>
      <c r="AL157" s="422"/>
      <c r="AM157" s="422"/>
      <c r="AN157" s="422"/>
      <c r="AO157" s="425"/>
    </row>
  </sheetData>
  <mergeCells count="14">
    <mergeCell ref="A49:AO49"/>
    <mergeCell ref="A1:AO1"/>
    <mergeCell ref="A2:AO2"/>
    <mergeCell ref="A24:AO24"/>
    <mergeCell ref="A48:AO48"/>
    <mergeCell ref="A25:AO25"/>
    <mergeCell ref="A115:AO115"/>
    <mergeCell ref="A136:AO136"/>
    <mergeCell ref="A137:AO137"/>
    <mergeCell ref="A70:AO70"/>
    <mergeCell ref="A71:AO71"/>
    <mergeCell ref="A92:AO92"/>
    <mergeCell ref="A93:AO93"/>
    <mergeCell ref="A114:AO114"/>
  </mergeCells>
  <phoneticPr fontId="2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30" orientation="landscape" r:id="rId1"/>
  <rowBreaks count="4" manualBreakCount="4">
    <brk id="23" max="40" man="1"/>
    <brk id="47" max="40" man="1"/>
    <brk id="135" max="40" man="1"/>
    <brk id="157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43"/>
  <sheetViews>
    <sheetView view="pageBreakPreview" zoomScaleSheetLayoutView="100" workbookViewId="0">
      <selection activeCell="R24" sqref="R24"/>
    </sheetView>
  </sheetViews>
  <sheetFormatPr defaultColWidth="3.83203125" defaultRowHeight="20.100000000000001" customHeight="1"/>
  <cols>
    <col min="1" max="6" width="3.83203125" style="271"/>
    <col min="7" max="8" width="3.83203125" style="309"/>
    <col min="9" max="9" width="3.83203125" style="271"/>
    <col min="10" max="10" width="3.83203125" style="309"/>
    <col min="11" max="16384" width="3.83203125" style="271"/>
  </cols>
  <sheetData>
    <row r="1" spans="1:43" ht="21.95" customHeight="1">
      <c r="A1" s="529" t="s">
        <v>144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</row>
    <row r="2" spans="1:43" ht="21.95" customHeight="1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</row>
    <row r="3" spans="1:43" s="273" customFormat="1" ht="24.95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</row>
    <row r="4" spans="1:43" s="279" customFormat="1" ht="24.95" customHeight="1">
      <c r="A4" s="274"/>
      <c r="B4" s="275" t="s">
        <v>145</v>
      </c>
      <c r="C4" s="535" t="s">
        <v>146</v>
      </c>
      <c r="D4" s="535"/>
      <c r="E4" s="535"/>
      <c r="F4" s="535"/>
      <c r="G4" s="276" t="s">
        <v>155</v>
      </c>
      <c r="H4" s="277" t="str">
        <f>갑지.표지!C35</f>
        <v>대명남로(송현공원~남명삼거리) 등 7개소 노면표시 도색공사</v>
      </c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8"/>
      <c r="AE4" s="278"/>
    </row>
    <row r="5" spans="1:43" s="279" customFormat="1" ht="8.1" customHeight="1">
      <c r="A5" s="274"/>
      <c r="B5" s="275"/>
      <c r="C5" s="280"/>
      <c r="D5" s="280"/>
      <c r="E5" s="280"/>
      <c r="F5" s="280"/>
      <c r="G5" s="276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8"/>
      <c r="AE5" s="278"/>
    </row>
    <row r="6" spans="1:43" s="279" customFormat="1" ht="24.95" customHeight="1">
      <c r="A6" s="274"/>
      <c r="B6" s="275" t="s">
        <v>147</v>
      </c>
      <c r="C6" s="535" t="s">
        <v>148</v>
      </c>
      <c r="D6" s="535"/>
      <c r="E6" s="535"/>
      <c r="F6" s="535"/>
      <c r="G6" s="276" t="s">
        <v>155</v>
      </c>
      <c r="H6" s="277" t="s">
        <v>265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8"/>
      <c r="AE6" s="278"/>
    </row>
    <row r="7" spans="1:43" s="279" customFormat="1" ht="24.95" customHeight="1">
      <c r="A7" s="274"/>
      <c r="B7" s="275"/>
      <c r="C7" s="535"/>
      <c r="D7" s="535"/>
      <c r="E7" s="535"/>
      <c r="F7" s="535"/>
      <c r="G7" s="276"/>
      <c r="H7" s="277" t="s">
        <v>266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8"/>
      <c r="AE7" s="278"/>
    </row>
    <row r="8" spans="1:43" s="403" customFormat="1" ht="24.95" customHeight="1">
      <c r="A8" s="398"/>
      <c r="B8" s="399"/>
      <c r="C8" s="535"/>
      <c r="D8" s="535"/>
      <c r="E8" s="535"/>
      <c r="F8" s="535"/>
      <c r="G8" s="400"/>
      <c r="H8" s="401" t="s">
        <v>267</v>
      </c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2"/>
      <c r="AE8" s="402"/>
    </row>
    <row r="9" spans="1:43" s="279" customFormat="1" ht="8.1" customHeight="1">
      <c r="A9" s="274"/>
      <c r="B9" s="275"/>
      <c r="C9" s="280"/>
      <c r="D9" s="280"/>
      <c r="E9" s="280"/>
      <c r="F9" s="280"/>
      <c r="G9" s="276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8"/>
      <c r="AE9" s="278"/>
    </row>
    <row r="10" spans="1:43" s="279" customFormat="1" ht="24.95" customHeight="1">
      <c r="A10" s="274"/>
      <c r="B10" s="275" t="s">
        <v>149</v>
      </c>
      <c r="C10" s="535" t="s">
        <v>150</v>
      </c>
      <c r="D10" s="535"/>
      <c r="E10" s="535"/>
      <c r="F10" s="535"/>
      <c r="G10" s="276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</row>
    <row r="11" spans="1:43" s="273" customFormat="1" ht="24.95" customHeight="1">
      <c r="A11" s="281"/>
      <c r="B11" s="282"/>
      <c r="C11" s="281" t="s">
        <v>156</v>
      </c>
      <c r="D11" s="283" t="s">
        <v>268</v>
      </c>
      <c r="E11" s="284"/>
      <c r="F11" s="284"/>
      <c r="G11" s="285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</row>
    <row r="12" spans="1:43" s="273" customFormat="1" ht="24.95" customHeight="1">
      <c r="A12" s="281"/>
      <c r="B12" s="282"/>
      <c r="C12" s="284"/>
      <c r="D12" s="283" t="s">
        <v>229</v>
      </c>
      <c r="E12" s="284"/>
      <c r="F12" s="284"/>
      <c r="G12" s="285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</row>
    <row r="13" spans="1:43" s="273" customFormat="1" ht="8.1" customHeight="1">
      <c r="A13" s="281"/>
      <c r="B13" s="281"/>
      <c r="C13" s="281"/>
      <c r="D13" s="281"/>
      <c r="E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</row>
    <row r="14" spans="1:43" s="279" customFormat="1" ht="24.95" customHeight="1">
      <c r="A14" s="274"/>
      <c r="B14" s="275" t="s">
        <v>151</v>
      </c>
      <c r="C14" s="535" t="s">
        <v>152</v>
      </c>
      <c r="D14" s="535"/>
      <c r="E14" s="535"/>
      <c r="F14" s="535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AN14" s="286"/>
      <c r="AO14" s="286"/>
      <c r="AP14" s="286"/>
      <c r="AQ14" s="286"/>
    </row>
    <row r="15" spans="1:43" s="273" customFormat="1" ht="24.95" customHeight="1">
      <c r="A15" s="281"/>
      <c r="B15" s="281"/>
      <c r="C15" s="281" t="s">
        <v>156</v>
      </c>
      <c r="D15" s="166" t="s">
        <v>280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391"/>
      <c r="AH15" s="166"/>
      <c r="AI15" s="391"/>
      <c r="AJ15" s="391"/>
      <c r="AK15" s="391"/>
      <c r="AL15" s="391"/>
      <c r="AM15" s="287"/>
      <c r="AN15" s="287"/>
      <c r="AO15" s="287"/>
    </row>
    <row r="16" spans="1:43" s="273" customFormat="1" ht="24.95" customHeight="1">
      <c r="A16" s="281"/>
      <c r="B16" s="281"/>
      <c r="C16" s="281"/>
      <c r="D16" s="166" t="s">
        <v>282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287"/>
      <c r="AN16" s="287"/>
      <c r="AO16" s="287"/>
    </row>
    <row r="17" spans="1:43" s="273" customFormat="1" ht="24.95" customHeight="1">
      <c r="A17" s="281"/>
      <c r="B17" s="281"/>
      <c r="C17" s="281" t="s">
        <v>156</v>
      </c>
      <c r="D17" s="166" t="s">
        <v>281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391"/>
      <c r="AL17" s="287"/>
      <c r="AM17" s="287"/>
      <c r="AN17" s="287"/>
      <c r="AO17" s="287"/>
    </row>
    <row r="18" spans="1:43" s="397" customFormat="1" ht="24.95" customHeight="1">
      <c r="A18" s="404"/>
      <c r="B18" s="404"/>
      <c r="C18" s="404" t="s">
        <v>156</v>
      </c>
      <c r="D18" s="395" t="s">
        <v>279</v>
      </c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413"/>
      <c r="AL18" s="405"/>
      <c r="AM18" s="405"/>
      <c r="AN18" s="405"/>
      <c r="AO18" s="405"/>
    </row>
    <row r="19" spans="1:43" s="397" customFormat="1" ht="24.95" customHeight="1">
      <c r="A19" s="404"/>
      <c r="B19" s="404"/>
      <c r="C19" s="404" t="s">
        <v>156</v>
      </c>
      <c r="D19" s="395" t="s">
        <v>264</v>
      </c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405"/>
      <c r="AN19" s="405"/>
      <c r="AO19" s="405"/>
    </row>
    <row r="20" spans="1:43" s="273" customFormat="1" ht="8.1" customHeight="1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AL20" s="287"/>
      <c r="AM20" s="287"/>
      <c r="AN20" s="287"/>
      <c r="AO20" s="287"/>
    </row>
    <row r="21" spans="1:43" s="279" customFormat="1" ht="24.95" customHeight="1">
      <c r="A21" s="274"/>
      <c r="B21" s="275" t="s">
        <v>153</v>
      </c>
      <c r="C21" s="535" t="s">
        <v>154</v>
      </c>
      <c r="D21" s="535"/>
      <c r="E21" s="535"/>
      <c r="F21" s="535"/>
      <c r="G21" s="276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86"/>
      <c r="AQ21" s="286"/>
    </row>
    <row r="22" spans="1:43" s="273" customFormat="1" ht="24.95" customHeight="1">
      <c r="A22" s="281"/>
      <c r="B22" s="282"/>
      <c r="C22" s="281" t="s">
        <v>156</v>
      </c>
      <c r="D22" s="283" t="s">
        <v>289</v>
      </c>
      <c r="E22" s="284"/>
      <c r="F22" s="284"/>
      <c r="G22" s="285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87"/>
      <c r="AQ22" s="287"/>
    </row>
    <row r="23" spans="1:43" s="455" customFormat="1" ht="24.95" customHeight="1">
      <c r="A23" s="457"/>
      <c r="B23" s="458"/>
      <c r="C23" s="457"/>
      <c r="D23" s="461" t="s">
        <v>290</v>
      </c>
      <c r="E23" s="459" t="s">
        <v>295</v>
      </c>
      <c r="F23" s="460"/>
      <c r="G23" s="461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56"/>
      <c r="AG23" s="456"/>
      <c r="AH23" s="456"/>
      <c r="AI23" s="456"/>
      <c r="AJ23" s="456"/>
      <c r="AK23" s="456"/>
      <c r="AL23" s="456"/>
      <c r="AM23" s="456"/>
      <c r="AN23" s="456"/>
      <c r="AO23" s="456"/>
      <c r="AP23" s="462"/>
      <c r="AQ23" s="462"/>
    </row>
    <row r="24" spans="1:43" s="455" customFormat="1" ht="24.95" customHeight="1">
      <c r="A24" s="457"/>
      <c r="B24" s="458"/>
      <c r="C24" s="457"/>
      <c r="D24" s="461" t="s">
        <v>290</v>
      </c>
      <c r="E24" s="459" t="s">
        <v>296</v>
      </c>
      <c r="F24" s="460"/>
      <c r="G24" s="461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56"/>
      <c r="AG24" s="456"/>
      <c r="AH24" s="456"/>
      <c r="AI24" s="456"/>
      <c r="AJ24" s="456"/>
      <c r="AK24" s="456"/>
      <c r="AL24" s="456"/>
      <c r="AM24" s="456"/>
      <c r="AN24" s="456"/>
      <c r="AO24" s="456"/>
      <c r="AP24" s="462"/>
      <c r="AQ24" s="462"/>
    </row>
    <row r="25" spans="1:43" s="455" customFormat="1" ht="24.95" customHeight="1">
      <c r="A25" s="457"/>
      <c r="B25" s="457"/>
      <c r="C25" s="457"/>
      <c r="D25" s="454" t="s">
        <v>297</v>
      </c>
      <c r="E25" s="453" t="s">
        <v>298</v>
      </c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62"/>
      <c r="AN25" s="462"/>
      <c r="AO25" s="462"/>
    </row>
    <row r="26" spans="1:43" s="273" customFormat="1" ht="8.1" customHeight="1">
      <c r="A26" s="281"/>
      <c r="B26" s="282"/>
      <c r="C26" s="284"/>
      <c r="D26" s="284"/>
      <c r="E26" s="284"/>
      <c r="F26" s="284"/>
      <c r="G26" s="285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87"/>
      <c r="AQ26" s="287"/>
    </row>
    <row r="27" spans="1:43" s="279" customFormat="1" ht="24.95" customHeight="1" thickBot="1">
      <c r="A27" s="274"/>
      <c r="B27" s="275" t="s">
        <v>159</v>
      </c>
      <c r="C27" s="534" t="s">
        <v>160</v>
      </c>
      <c r="D27" s="534"/>
      <c r="E27" s="534"/>
      <c r="F27" s="534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86"/>
      <c r="AO27" s="286"/>
    </row>
    <row r="28" spans="1:43" s="273" customFormat="1" ht="24.95" customHeight="1">
      <c r="A28" s="278"/>
      <c r="B28" s="515" t="s">
        <v>143</v>
      </c>
      <c r="C28" s="516"/>
      <c r="D28" s="516"/>
      <c r="E28" s="516"/>
      <c r="F28" s="516"/>
      <c r="G28" s="531" t="s">
        <v>136</v>
      </c>
      <c r="H28" s="531"/>
      <c r="I28" s="531"/>
      <c r="J28" s="531"/>
      <c r="K28" s="531"/>
      <c r="L28" s="531"/>
      <c r="M28" s="531"/>
      <c r="N28" s="531"/>
      <c r="O28" s="531"/>
      <c r="P28" s="531"/>
      <c r="Q28" s="531"/>
      <c r="R28" s="531"/>
      <c r="S28" s="531"/>
      <c r="T28" s="531"/>
      <c r="U28" s="531"/>
      <c r="V28" s="531"/>
      <c r="W28" s="531"/>
      <c r="X28" s="531"/>
      <c r="Y28" s="531"/>
      <c r="Z28" s="531"/>
      <c r="AA28" s="531" t="s">
        <v>20</v>
      </c>
      <c r="AB28" s="531"/>
      <c r="AC28" s="532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87"/>
      <c r="AO28" s="287"/>
    </row>
    <row r="29" spans="1:43" s="273" customFormat="1" ht="24.95" customHeight="1">
      <c r="A29" s="278"/>
      <c r="B29" s="517"/>
      <c r="C29" s="518"/>
      <c r="D29" s="518"/>
      <c r="E29" s="518"/>
      <c r="F29" s="518"/>
      <c r="G29" s="530" t="s">
        <v>292</v>
      </c>
      <c r="H29" s="530"/>
      <c r="I29" s="530"/>
      <c r="J29" s="530"/>
      <c r="K29" s="530" t="s">
        <v>240</v>
      </c>
      <c r="L29" s="530"/>
      <c r="M29" s="530"/>
      <c r="N29" s="530"/>
      <c r="O29" s="530" t="s">
        <v>293</v>
      </c>
      <c r="P29" s="530"/>
      <c r="Q29" s="530"/>
      <c r="R29" s="530"/>
      <c r="S29" s="530" t="s">
        <v>294</v>
      </c>
      <c r="T29" s="530"/>
      <c r="U29" s="530"/>
      <c r="V29" s="530"/>
      <c r="W29" s="530" t="s">
        <v>299</v>
      </c>
      <c r="X29" s="530"/>
      <c r="Y29" s="530"/>
      <c r="Z29" s="530"/>
      <c r="AA29" s="530"/>
      <c r="AB29" s="530"/>
      <c r="AC29" s="533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</row>
    <row r="30" spans="1:43" s="273" customFormat="1" ht="20.100000000000001" customHeight="1" thickBot="1">
      <c r="A30" s="278"/>
      <c r="B30" s="502" t="s">
        <v>291</v>
      </c>
      <c r="C30" s="503"/>
      <c r="D30" s="503"/>
      <c r="E30" s="503"/>
      <c r="F30" s="503"/>
      <c r="G30" s="289"/>
      <c r="H30" s="290"/>
      <c r="I30" s="290"/>
      <c r="J30" s="291"/>
      <c r="K30" s="292"/>
      <c r="L30" s="293"/>
      <c r="M30" s="293"/>
      <c r="N30" s="294"/>
      <c r="O30" s="292"/>
      <c r="P30" s="293"/>
      <c r="Q30" s="293"/>
      <c r="R30" s="294"/>
      <c r="S30" s="292"/>
      <c r="T30" s="293"/>
      <c r="U30" s="293"/>
      <c r="V30" s="294"/>
      <c r="W30" s="292"/>
      <c r="X30" s="293"/>
      <c r="Y30" s="293"/>
      <c r="Z30" s="294"/>
      <c r="AA30" s="503"/>
      <c r="AB30" s="503"/>
      <c r="AC30" s="510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</row>
    <row r="31" spans="1:43" s="273" customFormat="1" ht="20.100000000000001" customHeight="1" thickTop="1">
      <c r="A31" s="278"/>
      <c r="B31" s="502"/>
      <c r="C31" s="503"/>
      <c r="D31" s="503"/>
      <c r="E31" s="503"/>
      <c r="F31" s="503"/>
      <c r="G31" s="295"/>
      <c r="H31" s="296"/>
      <c r="I31" s="296"/>
      <c r="J31" s="297"/>
      <c r="K31" s="295"/>
      <c r="L31" s="296"/>
      <c r="M31" s="296"/>
      <c r="N31" s="297"/>
      <c r="O31" s="295"/>
      <c r="P31" s="296"/>
      <c r="Q31" s="296"/>
      <c r="R31" s="297"/>
      <c r="S31" s="295"/>
      <c r="T31" s="296"/>
      <c r="U31" s="296"/>
      <c r="V31" s="297"/>
      <c r="W31" s="295"/>
      <c r="X31" s="296"/>
      <c r="Y31" s="296"/>
      <c r="Z31" s="297"/>
      <c r="AA31" s="503"/>
      <c r="AB31" s="503"/>
      <c r="AC31" s="510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</row>
    <row r="32" spans="1:43" s="273" customFormat="1" ht="20.100000000000001" customHeight="1" thickBot="1">
      <c r="A32" s="278"/>
      <c r="B32" s="502" t="s">
        <v>157</v>
      </c>
      <c r="C32" s="503"/>
      <c r="D32" s="503"/>
      <c r="E32" s="503"/>
      <c r="F32" s="503"/>
      <c r="G32" s="292"/>
      <c r="H32" s="293"/>
      <c r="I32" s="293"/>
      <c r="J32" s="294"/>
      <c r="K32" s="464"/>
      <c r="L32" s="465"/>
      <c r="M32" s="465"/>
      <c r="N32" s="466"/>
      <c r="O32" s="464"/>
      <c r="P32" s="465"/>
      <c r="Q32" s="465"/>
      <c r="R32" s="466"/>
      <c r="S32" s="464"/>
      <c r="T32" s="465"/>
      <c r="U32" s="465"/>
      <c r="V32" s="466"/>
      <c r="W32" s="292"/>
      <c r="X32" s="293"/>
      <c r="Y32" s="293"/>
      <c r="Z32" s="294"/>
      <c r="AA32" s="503"/>
      <c r="AB32" s="503"/>
      <c r="AC32" s="510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</row>
    <row r="33" spans="1:39" s="273" customFormat="1" ht="20.100000000000001" customHeight="1" thickTop="1">
      <c r="A33" s="278"/>
      <c r="B33" s="502"/>
      <c r="C33" s="503"/>
      <c r="D33" s="503"/>
      <c r="E33" s="503"/>
      <c r="F33" s="503"/>
      <c r="G33" s="295"/>
      <c r="H33" s="296"/>
      <c r="I33" s="296"/>
      <c r="J33" s="297"/>
      <c r="K33" s="434"/>
      <c r="L33" s="435"/>
      <c r="M33" s="435"/>
      <c r="N33" s="436"/>
      <c r="O33" s="434"/>
      <c r="P33" s="435"/>
      <c r="Q33" s="435"/>
      <c r="R33" s="436"/>
      <c r="S33" s="434"/>
      <c r="T33" s="435"/>
      <c r="U33" s="435"/>
      <c r="V33" s="436"/>
      <c r="W33" s="434"/>
      <c r="X33" s="435"/>
      <c r="Y33" s="435"/>
      <c r="Z33" s="436"/>
      <c r="AA33" s="503"/>
      <c r="AB33" s="503"/>
      <c r="AC33" s="510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</row>
    <row r="34" spans="1:39" s="273" customFormat="1" ht="20.100000000000001" customHeight="1" thickBot="1">
      <c r="A34" s="278"/>
      <c r="B34" s="519" t="s">
        <v>158</v>
      </c>
      <c r="C34" s="520"/>
      <c r="D34" s="520"/>
      <c r="E34" s="520"/>
      <c r="F34" s="521"/>
      <c r="G34" s="292"/>
      <c r="H34" s="293"/>
      <c r="I34" s="293"/>
      <c r="J34" s="294"/>
      <c r="K34" s="464"/>
      <c r="L34" s="465"/>
      <c r="M34" s="465"/>
      <c r="N34" s="466"/>
      <c r="O34" s="464"/>
      <c r="P34" s="465"/>
      <c r="Q34" s="465"/>
      <c r="R34" s="466"/>
      <c r="S34" s="464"/>
      <c r="T34" s="465"/>
      <c r="U34" s="465"/>
      <c r="V34" s="466"/>
      <c r="W34" s="292"/>
      <c r="X34" s="293"/>
      <c r="Y34" s="293"/>
      <c r="Z34" s="294"/>
      <c r="AA34" s="525"/>
      <c r="AB34" s="520"/>
      <c r="AC34" s="526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</row>
    <row r="35" spans="1:39" s="273" customFormat="1" ht="20.100000000000001" customHeight="1" thickTop="1">
      <c r="A35" s="278"/>
      <c r="B35" s="522"/>
      <c r="C35" s="523"/>
      <c r="D35" s="523"/>
      <c r="E35" s="523"/>
      <c r="F35" s="524"/>
      <c r="G35" s="295"/>
      <c r="H35" s="296"/>
      <c r="I35" s="296"/>
      <c r="J35" s="297"/>
      <c r="K35" s="434"/>
      <c r="L35" s="435"/>
      <c r="M35" s="435"/>
      <c r="N35" s="436"/>
      <c r="O35" s="434"/>
      <c r="P35" s="435"/>
      <c r="Q35" s="435"/>
      <c r="R35" s="436"/>
      <c r="S35" s="434"/>
      <c r="T35" s="435"/>
      <c r="U35" s="435"/>
      <c r="V35" s="436"/>
      <c r="W35" s="434"/>
      <c r="X35" s="435"/>
      <c r="Y35" s="435"/>
      <c r="Z35" s="436"/>
      <c r="AA35" s="527"/>
      <c r="AB35" s="523"/>
      <c r="AC35" s="52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</row>
    <row r="36" spans="1:39" s="273" customFormat="1" ht="20.100000000000001" customHeight="1" thickBot="1">
      <c r="A36" s="278"/>
      <c r="B36" s="504" t="s">
        <v>161</v>
      </c>
      <c r="C36" s="505"/>
      <c r="D36" s="505"/>
      <c r="E36" s="505"/>
      <c r="F36" s="506"/>
      <c r="G36" s="298"/>
      <c r="H36" s="299"/>
      <c r="I36" s="299"/>
      <c r="J36" s="300"/>
      <c r="K36" s="298"/>
      <c r="L36" s="299"/>
      <c r="M36" s="299"/>
      <c r="N36" s="300"/>
      <c r="O36" s="298"/>
      <c r="P36" s="299"/>
      <c r="Q36" s="299"/>
      <c r="R36" s="300"/>
      <c r="S36" s="298"/>
      <c r="T36" s="299"/>
      <c r="U36" s="299"/>
      <c r="V36" s="300"/>
      <c r="W36" s="301"/>
      <c r="X36" s="302"/>
      <c r="Y36" s="302"/>
      <c r="Z36" s="303"/>
      <c r="AA36" s="511"/>
      <c r="AB36" s="505"/>
      <c r="AC36" s="512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</row>
    <row r="37" spans="1:39" s="273" customFormat="1" ht="20.100000000000001" customHeight="1" thickTop="1" thickBot="1">
      <c r="A37" s="278"/>
      <c r="B37" s="507"/>
      <c r="C37" s="508"/>
      <c r="D37" s="508"/>
      <c r="E37" s="508"/>
      <c r="F37" s="509"/>
      <c r="G37" s="304"/>
      <c r="H37" s="305"/>
      <c r="I37" s="305"/>
      <c r="J37" s="306"/>
      <c r="K37" s="304"/>
      <c r="L37" s="305"/>
      <c r="M37" s="305"/>
      <c r="N37" s="306"/>
      <c r="O37" s="304"/>
      <c r="P37" s="305"/>
      <c r="Q37" s="305"/>
      <c r="R37" s="306"/>
      <c r="S37" s="304"/>
      <c r="T37" s="305"/>
      <c r="U37" s="305"/>
      <c r="V37" s="306"/>
      <c r="W37" s="304"/>
      <c r="X37" s="305"/>
      <c r="Y37" s="305"/>
      <c r="Z37" s="306"/>
      <c r="AA37" s="513"/>
      <c r="AB37" s="508"/>
      <c r="AC37" s="514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</row>
    <row r="38" spans="1:39" s="273" customFormat="1" ht="20.100000000000001" customHeight="1">
      <c r="A38" s="278"/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</row>
    <row r="39" spans="1:39" s="273" customFormat="1" ht="20.100000000000001" customHeight="1">
      <c r="A39" s="278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</row>
    <row r="40" spans="1:39" s="273" customFormat="1" ht="20.100000000000001" customHeight="1">
      <c r="A40" s="27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</row>
    <row r="41" spans="1:39" s="273" customFormat="1" ht="20.100000000000001" customHeight="1">
      <c r="A41" s="278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</row>
    <row r="42" spans="1:39" s="273" customFormat="1" ht="20.100000000000001" customHeight="1">
      <c r="A42" s="27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</row>
    <row r="43" spans="1:39" ht="20.100000000000001" customHeight="1">
      <c r="A43" s="307"/>
      <c r="B43" s="307"/>
      <c r="C43" s="307"/>
      <c r="D43" s="307"/>
      <c r="E43" s="307"/>
      <c r="F43" s="307"/>
      <c r="G43" s="308"/>
      <c r="H43" s="308"/>
      <c r="I43" s="307"/>
      <c r="J43" s="308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</row>
  </sheetData>
  <mergeCells count="25">
    <mergeCell ref="A1:AC2"/>
    <mergeCell ref="W29:Z29"/>
    <mergeCell ref="G28:Z28"/>
    <mergeCell ref="AA28:AC29"/>
    <mergeCell ref="G29:J29"/>
    <mergeCell ref="K29:N29"/>
    <mergeCell ref="O29:R29"/>
    <mergeCell ref="S29:V29"/>
    <mergeCell ref="C27:F27"/>
    <mergeCell ref="C6:F6"/>
    <mergeCell ref="C4:F4"/>
    <mergeCell ref="C21:F21"/>
    <mergeCell ref="C14:F14"/>
    <mergeCell ref="C10:F10"/>
    <mergeCell ref="C7:F7"/>
    <mergeCell ref="C8:F8"/>
    <mergeCell ref="B32:F33"/>
    <mergeCell ref="B36:F37"/>
    <mergeCell ref="AA32:AC33"/>
    <mergeCell ref="AA36:AC37"/>
    <mergeCell ref="B28:F29"/>
    <mergeCell ref="B30:F31"/>
    <mergeCell ref="AA30:AC31"/>
    <mergeCell ref="B34:F35"/>
    <mergeCell ref="AA34:AC35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scale="93" orientation="portrait" r:id="rId1"/>
  <ignoredErrors>
    <ignoredError sqref="B26:B27 B4:B6 B9:B17 B20: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view="pageBreakPreview" topLeftCell="A7" zoomScale="110" zoomScaleSheetLayoutView="110" workbookViewId="0">
      <selection activeCell="G29" sqref="G29"/>
    </sheetView>
  </sheetViews>
  <sheetFormatPr defaultRowHeight="13.5"/>
  <cols>
    <col min="1" max="2" width="5.83203125" style="352" customWidth="1"/>
    <col min="3" max="3" width="2.83203125" style="352" customWidth="1"/>
    <col min="4" max="4" width="20.1640625" style="352" customWidth="1"/>
    <col min="5" max="5" width="10.83203125" style="352" customWidth="1"/>
    <col min="6" max="6" width="6.33203125" style="352" customWidth="1"/>
    <col min="7" max="7" width="15.83203125" style="352" customWidth="1"/>
    <col min="8" max="8" width="9.33203125" style="352" customWidth="1"/>
    <col min="9" max="9" width="33.83203125" style="352" customWidth="1"/>
    <col min="10" max="16384" width="9.33203125" style="352"/>
  </cols>
  <sheetData>
    <row r="1" spans="1:9" s="259" customFormat="1" ht="24.95" customHeight="1">
      <c r="A1" s="537" t="s">
        <v>175</v>
      </c>
      <c r="B1" s="537"/>
      <c r="C1" s="537"/>
      <c r="D1" s="537"/>
      <c r="E1" s="537"/>
      <c r="F1" s="537"/>
      <c r="G1" s="537"/>
      <c r="H1" s="537"/>
      <c r="I1" s="537"/>
    </row>
    <row r="2" spans="1:9" s="259" customFormat="1" ht="9.9499999999999993" customHeight="1" thickBot="1">
      <c r="A2" s="538"/>
      <c r="B2" s="538"/>
      <c r="C2" s="538"/>
      <c r="D2" s="538"/>
      <c r="E2" s="538"/>
      <c r="F2" s="538"/>
      <c r="G2" s="538"/>
      <c r="H2" s="538"/>
      <c r="I2" s="538"/>
    </row>
    <row r="3" spans="1:9" s="259" customFormat="1" ht="33.6" customHeight="1">
      <c r="A3" s="544" t="s">
        <v>166</v>
      </c>
      <c r="B3" s="545"/>
      <c r="C3" s="545"/>
      <c r="D3" s="545"/>
      <c r="E3" s="545"/>
      <c r="F3" s="310" t="s">
        <v>48</v>
      </c>
      <c r="G3" s="310" t="s">
        <v>167</v>
      </c>
      <c r="H3" s="311" t="s">
        <v>49</v>
      </c>
      <c r="I3" s="312" t="s">
        <v>168</v>
      </c>
    </row>
    <row r="4" spans="1:9" s="259" customFormat="1" ht="21.75" customHeight="1">
      <c r="A4" s="539" t="s">
        <v>165</v>
      </c>
      <c r="B4" s="542" t="s">
        <v>162</v>
      </c>
      <c r="C4" s="313"/>
      <c r="D4" s="314" t="s">
        <v>195</v>
      </c>
      <c r="E4" s="315"/>
      <c r="F4" s="316" t="s">
        <v>50</v>
      </c>
      <c r="G4" s="317">
        <f>내역서총괄표!H4</f>
        <v>0</v>
      </c>
      <c r="H4" s="318" t="s">
        <v>30</v>
      </c>
      <c r="I4" s="319" t="s">
        <v>30</v>
      </c>
    </row>
    <row r="5" spans="1:9" s="259" customFormat="1" ht="21.75" customHeight="1">
      <c r="A5" s="540"/>
      <c r="B5" s="543"/>
      <c r="C5" s="320"/>
      <c r="D5" s="321" t="s">
        <v>196</v>
      </c>
      <c r="E5" s="322"/>
      <c r="F5" s="323" t="s">
        <v>51</v>
      </c>
      <c r="G5" s="324"/>
      <c r="H5" s="325" t="s">
        <v>30</v>
      </c>
      <c r="I5" s="326" t="s">
        <v>30</v>
      </c>
    </row>
    <row r="6" spans="1:9" s="259" customFormat="1" ht="21.75" customHeight="1">
      <c r="A6" s="540"/>
      <c r="B6" s="543"/>
      <c r="C6" s="320"/>
      <c r="D6" s="321" t="s">
        <v>52</v>
      </c>
      <c r="E6" s="322"/>
      <c r="F6" s="323" t="s">
        <v>53</v>
      </c>
      <c r="G6" s="327"/>
      <c r="H6" s="325" t="s">
        <v>30</v>
      </c>
      <c r="I6" s="326" t="s">
        <v>30</v>
      </c>
    </row>
    <row r="7" spans="1:9" s="259" customFormat="1" ht="21.75" customHeight="1">
      <c r="A7" s="540"/>
      <c r="B7" s="543"/>
      <c r="C7" s="328"/>
      <c r="D7" s="329" t="s">
        <v>197</v>
      </c>
      <c r="E7" s="330"/>
      <c r="F7" s="331" t="s">
        <v>54</v>
      </c>
      <c r="G7" s="332">
        <f>TRUNC((G4+G5+G6),0)</f>
        <v>0</v>
      </c>
      <c r="H7" s="333" t="s">
        <v>30</v>
      </c>
      <c r="I7" s="334" t="s">
        <v>55</v>
      </c>
    </row>
    <row r="8" spans="1:9" s="259" customFormat="1" ht="21.75" customHeight="1">
      <c r="A8" s="540"/>
      <c r="B8" s="542" t="s">
        <v>163</v>
      </c>
      <c r="C8" s="335"/>
      <c r="D8" s="321" t="s">
        <v>198</v>
      </c>
      <c r="E8" s="322"/>
      <c r="F8" s="323" t="s">
        <v>56</v>
      </c>
      <c r="G8" s="324">
        <f>내역서총괄표!G4</f>
        <v>0</v>
      </c>
      <c r="H8" s="325" t="s">
        <v>30</v>
      </c>
      <c r="I8" s="326" t="s">
        <v>30</v>
      </c>
    </row>
    <row r="9" spans="1:9" s="259" customFormat="1" ht="21.75" customHeight="1">
      <c r="A9" s="540"/>
      <c r="B9" s="543"/>
      <c r="C9" s="320"/>
      <c r="D9" s="321" t="s">
        <v>199</v>
      </c>
      <c r="E9" s="322"/>
      <c r="F9" s="323" t="s">
        <v>57</v>
      </c>
      <c r="G9" s="327">
        <f>TRUNC((G8*H9),0)</f>
        <v>0</v>
      </c>
      <c r="H9" s="336">
        <v>0.13800000000000001</v>
      </c>
      <c r="I9" s="326" t="s">
        <v>244</v>
      </c>
    </row>
    <row r="10" spans="1:9" s="259" customFormat="1" ht="21.75" customHeight="1">
      <c r="A10" s="540"/>
      <c r="B10" s="543"/>
      <c r="C10" s="328"/>
      <c r="D10" s="329" t="s">
        <v>197</v>
      </c>
      <c r="E10" s="330"/>
      <c r="F10" s="331" t="s">
        <v>58</v>
      </c>
      <c r="G10" s="332">
        <f>TRUNC((G8+G9),0)</f>
        <v>0</v>
      </c>
      <c r="H10" s="333" t="s">
        <v>30</v>
      </c>
      <c r="I10" s="334" t="s">
        <v>59</v>
      </c>
    </row>
    <row r="11" spans="1:9" s="259" customFormat="1" ht="21.75" customHeight="1">
      <c r="A11" s="540"/>
      <c r="B11" s="542" t="s">
        <v>164</v>
      </c>
      <c r="C11" s="335"/>
      <c r="D11" s="321" t="s">
        <v>200</v>
      </c>
      <c r="E11" s="322"/>
      <c r="F11" s="323" t="s">
        <v>60</v>
      </c>
      <c r="G11" s="324">
        <f>내역서총괄표!I4</f>
        <v>0</v>
      </c>
      <c r="H11" s="325" t="s">
        <v>30</v>
      </c>
      <c r="I11" s="326" t="s">
        <v>30</v>
      </c>
    </row>
    <row r="12" spans="1:9" s="259" customFormat="1" ht="21.75" customHeight="1">
      <c r="A12" s="540"/>
      <c r="B12" s="543"/>
      <c r="C12" s="320"/>
      <c r="D12" s="321" t="s">
        <v>201</v>
      </c>
      <c r="E12" s="322"/>
      <c r="F12" s="323" t="s">
        <v>61</v>
      </c>
      <c r="G12" s="327">
        <f>TRUNC((G10*H12),0)</f>
        <v>0</v>
      </c>
      <c r="H12" s="337">
        <v>3.6999999999999998E-2</v>
      </c>
      <c r="I12" s="326" t="s">
        <v>239</v>
      </c>
    </row>
    <row r="13" spans="1:9" s="259" customFormat="1" ht="21.75" customHeight="1">
      <c r="A13" s="540"/>
      <c r="B13" s="543"/>
      <c r="C13" s="320"/>
      <c r="D13" s="321" t="s">
        <v>202</v>
      </c>
      <c r="E13" s="322"/>
      <c r="F13" s="323" t="s">
        <v>62</v>
      </c>
      <c r="G13" s="327">
        <f>TRUNC((G10*H13),0)</f>
        <v>0</v>
      </c>
      <c r="H13" s="338">
        <v>1.01E-2</v>
      </c>
      <c r="I13" s="326" t="s">
        <v>245</v>
      </c>
    </row>
    <row r="14" spans="1:9" s="259" customFormat="1" ht="21.75" customHeight="1">
      <c r="A14" s="540"/>
      <c r="B14" s="543"/>
      <c r="C14" s="320"/>
      <c r="D14" s="321" t="s">
        <v>203</v>
      </c>
      <c r="E14" s="322"/>
      <c r="F14" s="323" t="s">
        <v>63</v>
      </c>
      <c r="G14" s="638">
        <v>1434539</v>
      </c>
      <c r="H14" s="339">
        <v>3.4950000000000002E-2</v>
      </c>
      <c r="I14" s="326" t="s">
        <v>246</v>
      </c>
    </row>
    <row r="15" spans="1:9" s="259" customFormat="1" ht="21.75" customHeight="1">
      <c r="A15" s="540"/>
      <c r="B15" s="543"/>
      <c r="C15" s="320"/>
      <c r="D15" s="321" t="s">
        <v>204</v>
      </c>
      <c r="E15" s="322"/>
      <c r="F15" s="323" t="s">
        <v>64</v>
      </c>
      <c r="G15" s="638">
        <v>1847046</v>
      </c>
      <c r="H15" s="336">
        <v>4.4999999999999998E-2</v>
      </c>
      <c r="I15" s="326" t="s">
        <v>192</v>
      </c>
    </row>
    <row r="16" spans="1:9" s="259" customFormat="1" ht="21.75" customHeight="1">
      <c r="A16" s="540"/>
      <c r="B16" s="543"/>
      <c r="C16" s="320"/>
      <c r="D16" s="321" t="s">
        <v>206</v>
      </c>
      <c r="E16" s="322"/>
      <c r="F16" s="323" t="s">
        <v>65</v>
      </c>
      <c r="G16" s="638">
        <v>176017</v>
      </c>
      <c r="H16" s="338">
        <v>0.1227</v>
      </c>
      <c r="I16" s="326" t="s">
        <v>247</v>
      </c>
    </row>
    <row r="17" spans="1:9" s="259" customFormat="1" ht="21.75" customHeight="1">
      <c r="A17" s="540"/>
      <c r="B17" s="543"/>
      <c r="C17" s="320"/>
      <c r="D17" s="321" t="s">
        <v>205</v>
      </c>
      <c r="E17" s="322"/>
      <c r="F17" s="323" t="s">
        <v>66</v>
      </c>
      <c r="G17" s="638">
        <v>944046</v>
      </c>
      <c r="H17" s="439">
        <v>2.3E-2</v>
      </c>
      <c r="I17" s="442" t="s">
        <v>285</v>
      </c>
    </row>
    <row r="18" spans="1:9" s="259" customFormat="1" ht="21.75" customHeight="1">
      <c r="A18" s="540"/>
      <c r="B18" s="543"/>
      <c r="C18" s="320"/>
      <c r="D18" s="536"/>
      <c r="E18" s="536"/>
      <c r="F18" s="323"/>
      <c r="G18" s="638"/>
      <c r="H18" s="325"/>
      <c r="I18" s="326"/>
    </row>
    <row r="19" spans="1:9" s="259" customFormat="1" ht="21.75" customHeight="1">
      <c r="A19" s="540"/>
      <c r="B19" s="543"/>
      <c r="C19" s="320"/>
      <c r="D19" s="321" t="s">
        <v>207</v>
      </c>
      <c r="E19" s="322"/>
      <c r="F19" s="323" t="s">
        <v>67</v>
      </c>
      <c r="G19" s="638">
        <v>2925107</v>
      </c>
      <c r="H19" s="338">
        <v>2.93E-2</v>
      </c>
      <c r="I19" s="326" t="s">
        <v>68</v>
      </c>
    </row>
    <row r="20" spans="1:9" s="259" customFormat="1" ht="21.75" customHeight="1">
      <c r="A20" s="540"/>
      <c r="B20" s="543"/>
      <c r="C20" s="320"/>
      <c r="D20" s="321" t="s">
        <v>208</v>
      </c>
      <c r="E20" s="322"/>
      <c r="F20" s="323" t="s">
        <v>69</v>
      </c>
      <c r="G20" s="327">
        <f>TRUNC(((G7+G8+G11)*H20),0)</f>
        <v>0</v>
      </c>
      <c r="H20" s="451">
        <v>8.0000000000000002E-3</v>
      </c>
      <c r="I20" s="450" t="s">
        <v>300</v>
      </c>
    </row>
    <row r="21" spans="1:9" s="259" customFormat="1" ht="21.75" customHeight="1">
      <c r="A21" s="540"/>
      <c r="B21" s="543"/>
      <c r="C21" s="320"/>
      <c r="D21" s="321" t="s">
        <v>209</v>
      </c>
      <c r="E21" s="322"/>
      <c r="F21" s="323" t="s">
        <v>70</v>
      </c>
      <c r="G21" s="327"/>
      <c r="H21" s="325" t="s">
        <v>30</v>
      </c>
      <c r="I21" s="326"/>
    </row>
    <row r="22" spans="1:9" s="259" customFormat="1" ht="21.75" customHeight="1">
      <c r="A22" s="540"/>
      <c r="B22" s="543"/>
      <c r="C22" s="320"/>
      <c r="D22" s="536" t="s">
        <v>71</v>
      </c>
      <c r="E22" s="536"/>
      <c r="F22" s="323" t="s">
        <v>72</v>
      </c>
      <c r="G22" s="327"/>
      <c r="H22" s="325" t="s">
        <v>30</v>
      </c>
      <c r="I22" s="326"/>
    </row>
    <row r="23" spans="1:9" s="259" customFormat="1" ht="21.75" customHeight="1">
      <c r="A23" s="540"/>
      <c r="B23" s="543"/>
      <c r="C23" s="320"/>
      <c r="D23" s="321" t="s">
        <v>210</v>
      </c>
      <c r="E23" s="322"/>
      <c r="F23" s="323" t="s">
        <v>73</v>
      </c>
      <c r="G23" s="327">
        <f>TRUNC(((G7+G10)*H23),0)</f>
        <v>0</v>
      </c>
      <c r="H23" s="336">
        <v>8.3000000000000004E-2</v>
      </c>
      <c r="I23" s="326" t="s">
        <v>248</v>
      </c>
    </row>
    <row r="24" spans="1:9" s="259" customFormat="1" ht="21.75" customHeight="1">
      <c r="A24" s="541"/>
      <c r="B24" s="543"/>
      <c r="C24" s="340"/>
      <c r="D24" s="329" t="s">
        <v>197</v>
      </c>
      <c r="E24" s="330"/>
      <c r="F24" s="331" t="s">
        <v>74</v>
      </c>
      <c r="G24" s="437"/>
      <c r="H24" s="333" t="s">
        <v>30</v>
      </c>
      <c r="I24" s="334" t="s">
        <v>75</v>
      </c>
    </row>
    <row r="25" spans="1:9" s="259" customFormat="1" ht="21.75" customHeight="1">
      <c r="A25" s="341" t="s">
        <v>30</v>
      </c>
      <c r="B25" s="330" t="s">
        <v>30</v>
      </c>
      <c r="C25" s="330"/>
      <c r="D25" s="329" t="s">
        <v>211</v>
      </c>
      <c r="E25" s="330"/>
      <c r="F25" s="331" t="s">
        <v>76</v>
      </c>
      <c r="G25" s="437"/>
      <c r="H25" s="333" t="s">
        <v>30</v>
      </c>
      <c r="I25" s="334" t="s">
        <v>77</v>
      </c>
    </row>
    <row r="26" spans="1:9" s="259" customFormat="1" ht="21.75" customHeight="1">
      <c r="A26" s="341" t="s">
        <v>30</v>
      </c>
      <c r="B26" s="330" t="s">
        <v>30</v>
      </c>
      <c r="C26" s="330"/>
      <c r="D26" s="329" t="s">
        <v>212</v>
      </c>
      <c r="E26" s="330"/>
      <c r="F26" s="331" t="s">
        <v>78</v>
      </c>
      <c r="G26" s="332"/>
      <c r="H26" s="342">
        <v>0.06</v>
      </c>
      <c r="I26" s="334" t="s">
        <v>79</v>
      </c>
    </row>
    <row r="27" spans="1:9" s="259" customFormat="1" ht="21.75" customHeight="1">
      <c r="A27" s="341" t="s">
        <v>30</v>
      </c>
      <c r="B27" s="330" t="s">
        <v>30</v>
      </c>
      <c r="C27" s="330"/>
      <c r="D27" s="329" t="s">
        <v>213</v>
      </c>
      <c r="E27" s="330"/>
      <c r="F27" s="331" t="s">
        <v>80</v>
      </c>
      <c r="G27" s="332"/>
      <c r="H27" s="342">
        <v>0.15</v>
      </c>
      <c r="I27" s="334" t="s">
        <v>176</v>
      </c>
    </row>
    <row r="28" spans="1:9" s="259" customFormat="1" ht="21.75" customHeight="1">
      <c r="A28" s="341" t="s">
        <v>30</v>
      </c>
      <c r="B28" s="330" t="s">
        <v>30</v>
      </c>
      <c r="C28" s="330"/>
      <c r="D28" s="329" t="s">
        <v>214</v>
      </c>
      <c r="E28" s="330"/>
      <c r="F28" s="331" t="s">
        <v>81</v>
      </c>
      <c r="G28" s="332"/>
      <c r="H28" s="333" t="s">
        <v>30</v>
      </c>
      <c r="I28" s="334" t="s">
        <v>82</v>
      </c>
    </row>
    <row r="29" spans="1:9" s="259" customFormat="1" ht="21.75" customHeight="1">
      <c r="A29" s="341" t="s">
        <v>30</v>
      </c>
      <c r="B29" s="330" t="s">
        <v>30</v>
      </c>
      <c r="C29" s="330"/>
      <c r="D29" s="329" t="s">
        <v>215</v>
      </c>
      <c r="E29" s="330"/>
      <c r="F29" s="331" t="s">
        <v>83</v>
      </c>
      <c r="G29" s="343"/>
      <c r="H29" s="342">
        <v>0.1</v>
      </c>
      <c r="I29" s="334" t="s">
        <v>84</v>
      </c>
    </row>
    <row r="30" spans="1:9" s="259" customFormat="1" ht="21.75" customHeight="1">
      <c r="A30" s="341"/>
      <c r="B30" s="330"/>
      <c r="C30" s="330"/>
      <c r="D30" s="329" t="s">
        <v>194</v>
      </c>
      <c r="E30" s="344"/>
      <c r="F30" s="331" t="s">
        <v>169</v>
      </c>
      <c r="G30" s="332"/>
      <c r="H30" s="333"/>
      <c r="I30" s="334"/>
    </row>
    <row r="31" spans="1:9" s="259" customFormat="1" ht="21.75" customHeight="1">
      <c r="A31" s="341" t="s">
        <v>30</v>
      </c>
      <c r="B31" s="330" t="s">
        <v>30</v>
      </c>
      <c r="C31" s="330"/>
      <c r="D31" s="329" t="s">
        <v>216</v>
      </c>
      <c r="E31" s="330"/>
      <c r="F31" s="331" t="s">
        <v>170</v>
      </c>
      <c r="G31" s="332"/>
      <c r="H31" s="333" t="s">
        <v>30</v>
      </c>
      <c r="I31" s="334" t="s">
        <v>174</v>
      </c>
    </row>
    <row r="32" spans="1:9" s="259" customFormat="1" ht="21.75" customHeight="1">
      <c r="A32" s="341" t="s">
        <v>30</v>
      </c>
      <c r="B32" s="330" t="s">
        <v>30</v>
      </c>
      <c r="C32" s="330"/>
      <c r="D32" s="329" t="s">
        <v>217</v>
      </c>
      <c r="E32" s="330"/>
      <c r="F32" s="331" t="s">
        <v>171</v>
      </c>
      <c r="G32" s="332"/>
      <c r="H32" s="333" t="s">
        <v>30</v>
      </c>
      <c r="I32" s="334" t="s">
        <v>30</v>
      </c>
    </row>
    <row r="33" spans="1:9" s="259" customFormat="1" ht="21.75" customHeight="1">
      <c r="A33" s="341" t="s">
        <v>30</v>
      </c>
      <c r="B33" s="330" t="s">
        <v>30</v>
      </c>
      <c r="C33" s="330"/>
      <c r="D33" s="329" t="s">
        <v>218</v>
      </c>
      <c r="E33" s="330"/>
      <c r="F33" s="331" t="s">
        <v>172</v>
      </c>
      <c r="G33" s="332"/>
      <c r="H33" s="333" t="s">
        <v>30</v>
      </c>
      <c r="I33" s="334" t="s">
        <v>30</v>
      </c>
    </row>
    <row r="34" spans="1:9" s="259" customFormat="1" ht="21.75" customHeight="1" thickBot="1">
      <c r="A34" s="345" t="s">
        <v>30</v>
      </c>
      <c r="B34" s="346" t="s">
        <v>30</v>
      </c>
      <c r="C34" s="346"/>
      <c r="D34" s="347" t="s">
        <v>219</v>
      </c>
      <c r="E34" s="346"/>
      <c r="F34" s="348" t="s">
        <v>173</v>
      </c>
      <c r="G34" s="349"/>
      <c r="H34" s="350" t="s">
        <v>30</v>
      </c>
      <c r="I34" s="351" t="s">
        <v>220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17 F19:F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view="pageBreakPreview" zoomScale="90" zoomScaleSheetLayoutView="90" workbookViewId="0">
      <selection activeCell="G21" sqref="G21"/>
    </sheetView>
  </sheetViews>
  <sheetFormatPr defaultRowHeight="13.5"/>
  <cols>
    <col min="1" max="1" width="8.83203125" style="352" customWidth="1"/>
    <col min="2" max="2" width="28.83203125" style="352" customWidth="1"/>
    <col min="3" max="3" width="15.83203125" style="352" customWidth="1"/>
    <col min="4" max="4" width="12.83203125" style="352" customWidth="1"/>
    <col min="5" max="5" width="8.83203125" style="352" customWidth="1"/>
    <col min="6" max="9" width="18.83203125" style="352" customWidth="1"/>
    <col min="10" max="10" width="13.33203125" style="352" customWidth="1"/>
    <col min="11" max="16384" width="9.33203125" style="352"/>
  </cols>
  <sheetData>
    <row r="1" spans="1:10" s="259" customFormat="1" ht="24.95" customHeight="1">
      <c r="A1" s="546" t="s">
        <v>177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0" s="259" customFormat="1" ht="9.9499999999999993" customHeight="1" thickBot="1">
      <c r="A2" s="547"/>
      <c r="B2" s="547"/>
      <c r="C2" s="547"/>
      <c r="D2" s="547"/>
      <c r="E2" s="547"/>
      <c r="F2" s="547"/>
      <c r="G2" s="547"/>
      <c r="H2" s="547"/>
      <c r="I2" s="547"/>
      <c r="J2" s="547"/>
    </row>
    <row r="3" spans="1:10" s="259" customFormat="1" ht="24" customHeight="1">
      <c r="A3" s="353" t="s">
        <v>26</v>
      </c>
      <c r="B3" s="354" t="s">
        <v>178</v>
      </c>
      <c r="C3" s="354" t="s">
        <v>179</v>
      </c>
      <c r="D3" s="354" t="s">
        <v>180</v>
      </c>
      <c r="E3" s="354" t="s">
        <v>27</v>
      </c>
      <c r="F3" s="354" t="s">
        <v>181</v>
      </c>
      <c r="G3" s="354" t="s">
        <v>28</v>
      </c>
      <c r="H3" s="354" t="s">
        <v>29</v>
      </c>
      <c r="I3" s="354" t="s">
        <v>182</v>
      </c>
      <c r="J3" s="355" t="s">
        <v>183</v>
      </c>
    </row>
    <row r="4" spans="1:10" s="259" customFormat="1" ht="24" customHeight="1">
      <c r="A4" s="356">
        <v>1</v>
      </c>
      <c r="B4" s="357" t="s">
        <v>186</v>
      </c>
      <c r="C4" s="357" t="s">
        <v>30</v>
      </c>
      <c r="D4" s="358"/>
      <c r="E4" s="359" t="s">
        <v>30</v>
      </c>
      <c r="F4" s="360">
        <f>G4+H4+I4</f>
        <v>0</v>
      </c>
      <c r="G4" s="360">
        <f>G5+G6</f>
        <v>0</v>
      </c>
      <c r="H4" s="360">
        <f>H5+H6</f>
        <v>0</v>
      </c>
      <c r="I4" s="360">
        <f>I5+I6</f>
        <v>0</v>
      </c>
      <c r="J4" s="361" t="s">
        <v>30</v>
      </c>
    </row>
    <row r="5" spans="1:10" s="259" customFormat="1" ht="24" customHeight="1">
      <c r="A5" s="356">
        <v>2</v>
      </c>
      <c r="B5" s="357" t="s">
        <v>227</v>
      </c>
      <c r="C5" s="357"/>
      <c r="D5" s="358"/>
      <c r="E5" s="359"/>
      <c r="F5" s="360">
        <f>G5+H5+I5</f>
        <v>0</v>
      </c>
      <c r="G5" s="360">
        <f>내역서!L5</f>
        <v>0</v>
      </c>
      <c r="H5" s="360">
        <f>내역서!N5</f>
        <v>0</v>
      </c>
      <c r="I5" s="360">
        <f>내역서!P5</f>
        <v>0</v>
      </c>
      <c r="J5" s="361"/>
    </row>
    <row r="6" spans="1:10" s="259" customFormat="1" ht="24" customHeight="1">
      <c r="A6" s="356">
        <v>3</v>
      </c>
      <c r="B6" s="357" t="s">
        <v>31</v>
      </c>
      <c r="C6" s="357"/>
      <c r="D6" s="358"/>
      <c r="E6" s="359"/>
      <c r="F6" s="360">
        <f>G6+H6+I6</f>
        <v>0</v>
      </c>
      <c r="G6" s="360">
        <f>내역서!L17</f>
        <v>0</v>
      </c>
      <c r="H6" s="360">
        <f>내역서!N17</f>
        <v>0</v>
      </c>
      <c r="I6" s="360">
        <f>내역서!P17</f>
        <v>0</v>
      </c>
      <c r="J6" s="361"/>
    </row>
    <row r="7" spans="1:10" s="259" customFormat="1" ht="24" customHeight="1">
      <c r="A7" s="356"/>
      <c r="B7" s="357"/>
      <c r="C7" s="357"/>
      <c r="D7" s="358"/>
      <c r="E7" s="359"/>
      <c r="F7" s="360"/>
      <c r="G7" s="360"/>
      <c r="H7" s="360"/>
      <c r="I7" s="360"/>
      <c r="J7" s="361"/>
    </row>
    <row r="8" spans="1:10" s="259" customFormat="1" ht="24" customHeight="1">
      <c r="A8" s="362" t="s">
        <v>30</v>
      </c>
      <c r="B8" s="357" t="s">
        <v>32</v>
      </c>
      <c r="C8" s="357" t="s">
        <v>30</v>
      </c>
      <c r="D8" s="363">
        <v>13.8</v>
      </c>
      <c r="E8" s="359" t="s">
        <v>33</v>
      </c>
      <c r="F8" s="360">
        <f>TRUNC((G4*D8/100),0)</f>
        <v>0</v>
      </c>
      <c r="G8" s="364"/>
      <c r="H8" s="364"/>
      <c r="I8" s="364"/>
      <c r="J8" s="361" t="s">
        <v>30</v>
      </c>
    </row>
    <row r="9" spans="1:10" s="259" customFormat="1" ht="24" customHeight="1">
      <c r="A9" s="362" t="s">
        <v>30</v>
      </c>
      <c r="B9" s="357" t="s">
        <v>34</v>
      </c>
      <c r="C9" s="357" t="s">
        <v>30</v>
      </c>
      <c r="D9" s="365">
        <v>3.7</v>
      </c>
      <c r="E9" s="359" t="s">
        <v>33</v>
      </c>
      <c r="F9" s="360">
        <f>TRUNC(((G4+F8)*D9/100),0)</f>
        <v>0</v>
      </c>
      <c r="G9" s="364"/>
      <c r="H9" s="364"/>
      <c r="I9" s="364"/>
      <c r="J9" s="361" t="s">
        <v>30</v>
      </c>
    </row>
    <row r="10" spans="1:10" s="259" customFormat="1" ht="24" customHeight="1">
      <c r="A10" s="362" t="s">
        <v>30</v>
      </c>
      <c r="B10" s="357" t="s">
        <v>35</v>
      </c>
      <c r="C10" s="357" t="s">
        <v>30</v>
      </c>
      <c r="D10" s="365">
        <v>1.01</v>
      </c>
      <c r="E10" s="359" t="s">
        <v>33</v>
      </c>
      <c r="F10" s="360">
        <f>TRUNC(((G4+F8)*D10/100),0)</f>
        <v>0</v>
      </c>
      <c r="G10" s="364"/>
      <c r="H10" s="364"/>
      <c r="I10" s="364"/>
      <c r="J10" s="361" t="s">
        <v>30</v>
      </c>
    </row>
    <row r="11" spans="1:10" s="259" customFormat="1" ht="24" customHeight="1">
      <c r="A11" s="362" t="s">
        <v>30</v>
      </c>
      <c r="B11" s="440" t="s">
        <v>36</v>
      </c>
      <c r="C11" s="357" t="s">
        <v>30</v>
      </c>
      <c r="D11" s="358">
        <v>3.4950000000000001</v>
      </c>
      <c r="E11" s="359" t="s">
        <v>33</v>
      </c>
      <c r="F11" s="637">
        <v>1434539</v>
      </c>
      <c r="G11" s="364"/>
      <c r="H11" s="364"/>
      <c r="I11" s="364"/>
      <c r="J11" s="361" t="s">
        <v>30</v>
      </c>
    </row>
    <row r="12" spans="1:10" s="259" customFormat="1" ht="24" customHeight="1">
      <c r="A12" s="362" t="s">
        <v>30</v>
      </c>
      <c r="B12" s="440" t="s">
        <v>37</v>
      </c>
      <c r="C12" s="357" t="s">
        <v>30</v>
      </c>
      <c r="D12" s="363">
        <v>4.5</v>
      </c>
      <c r="E12" s="359" t="s">
        <v>33</v>
      </c>
      <c r="F12" s="637">
        <v>1847046</v>
      </c>
      <c r="G12" s="364"/>
      <c r="H12" s="364"/>
      <c r="I12" s="364"/>
      <c r="J12" s="361" t="s">
        <v>30</v>
      </c>
    </row>
    <row r="13" spans="1:10" s="414" customFormat="1" ht="24" customHeight="1">
      <c r="A13" s="362" t="s">
        <v>30</v>
      </c>
      <c r="B13" s="440" t="s">
        <v>38</v>
      </c>
      <c r="C13" s="357" t="s">
        <v>30</v>
      </c>
      <c r="D13" s="365">
        <v>12.27</v>
      </c>
      <c r="E13" s="359" t="s">
        <v>33</v>
      </c>
      <c r="F13" s="637">
        <v>176017</v>
      </c>
      <c r="G13" s="364"/>
      <c r="H13" s="364"/>
      <c r="I13" s="364"/>
      <c r="J13" s="361" t="s">
        <v>30</v>
      </c>
    </row>
    <row r="14" spans="1:10" s="259" customFormat="1" ht="24" customHeight="1">
      <c r="A14" s="362" t="s">
        <v>30</v>
      </c>
      <c r="B14" s="440" t="s">
        <v>283</v>
      </c>
      <c r="C14" s="357" t="s">
        <v>30</v>
      </c>
      <c r="D14" s="365">
        <v>2.2999999999999998</v>
      </c>
      <c r="E14" s="359" t="s">
        <v>33</v>
      </c>
      <c r="F14" s="637">
        <v>944046</v>
      </c>
      <c r="G14" s="364"/>
      <c r="H14" s="364"/>
      <c r="I14" s="364"/>
      <c r="J14" s="361" t="s">
        <v>30</v>
      </c>
    </row>
    <row r="15" spans="1:10" s="441" customFormat="1" ht="24" customHeight="1">
      <c r="A15" s="446"/>
      <c r="B15" s="449"/>
      <c r="C15" s="443"/>
      <c r="D15" s="448"/>
      <c r="E15" s="444"/>
      <c r="F15" s="637"/>
      <c r="G15" s="447"/>
      <c r="H15" s="447"/>
      <c r="I15" s="447"/>
      <c r="J15" s="445"/>
    </row>
    <row r="16" spans="1:10" s="259" customFormat="1" ht="24" customHeight="1">
      <c r="A16" s="362" t="s">
        <v>30</v>
      </c>
      <c r="B16" s="440" t="s">
        <v>39</v>
      </c>
      <c r="C16" s="357" t="s">
        <v>30</v>
      </c>
      <c r="D16" s="365">
        <v>2.93</v>
      </c>
      <c r="E16" s="359" t="s">
        <v>33</v>
      </c>
      <c r="F16" s="637">
        <v>2925107</v>
      </c>
      <c r="G16" s="364"/>
      <c r="H16" s="364"/>
      <c r="I16" s="364"/>
      <c r="J16" s="361" t="s">
        <v>30</v>
      </c>
    </row>
    <row r="17" spans="1:10" s="414" customFormat="1" ht="24" customHeight="1">
      <c r="A17" s="362" t="s">
        <v>30</v>
      </c>
      <c r="B17" s="440" t="s">
        <v>284</v>
      </c>
      <c r="C17" s="357" t="s">
        <v>30</v>
      </c>
      <c r="D17" s="365">
        <v>0.8</v>
      </c>
      <c r="E17" s="359" t="s">
        <v>33</v>
      </c>
      <c r="F17" s="360">
        <f>TRUNC(((F4)*D17/100),0)</f>
        <v>0</v>
      </c>
      <c r="G17" s="364"/>
      <c r="H17" s="364"/>
      <c r="I17" s="364"/>
      <c r="J17" s="361" t="s">
        <v>30</v>
      </c>
    </row>
    <row r="18" spans="1:10" s="259" customFormat="1" ht="24" customHeight="1">
      <c r="A18" s="362" t="s">
        <v>30</v>
      </c>
      <c r="B18" s="357" t="s">
        <v>40</v>
      </c>
      <c r="C18" s="357" t="s">
        <v>30</v>
      </c>
      <c r="D18" s="363">
        <v>8.3000000000000007</v>
      </c>
      <c r="E18" s="359" t="s">
        <v>33</v>
      </c>
      <c r="F18" s="360">
        <f>TRUNC(((H4+G4+F8)*D18/100),0)</f>
        <v>0</v>
      </c>
      <c r="G18" s="364"/>
      <c r="H18" s="364"/>
      <c r="I18" s="364"/>
      <c r="J18" s="361" t="s">
        <v>30</v>
      </c>
    </row>
    <row r="19" spans="1:10" s="259" customFormat="1" ht="24" customHeight="1">
      <c r="A19" s="362" t="s">
        <v>30</v>
      </c>
      <c r="B19" s="357" t="s">
        <v>41</v>
      </c>
      <c r="C19" s="357" t="s">
        <v>30</v>
      </c>
      <c r="D19" s="358"/>
      <c r="E19" s="359" t="s">
        <v>30</v>
      </c>
      <c r="F19" s="438"/>
      <c r="G19" s="364"/>
      <c r="H19" s="364"/>
      <c r="I19" s="364"/>
      <c r="J19" s="361" t="s">
        <v>30</v>
      </c>
    </row>
    <row r="20" spans="1:10" s="259" customFormat="1" ht="24" customHeight="1">
      <c r="A20" s="362" t="s">
        <v>30</v>
      </c>
      <c r="B20" s="357" t="s">
        <v>42</v>
      </c>
      <c r="C20" s="357" t="s">
        <v>30</v>
      </c>
      <c r="D20" s="366">
        <v>6</v>
      </c>
      <c r="E20" s="359" t="s">
        <v>33</v>
      </c>
      <c r="F20" s="360"/>
      <c r="G20" s="364"/>
      <c r="H20" s="364"/>
      <c r="I20" s="364"/>
      <c r="J20" s="361" t="s">
        <v>30</v>
      </c>
    </row>
    <row r="21" spans="1:10" s="259" customFormat="1" ht="24" customHeight="1">
      <c r="A21" s="362" t="s">
        <v>30</v>
      </c>
      <c r="B21" s="357" t="s">
        <v>43</v>
      </c>
      <c r="C21" s="357" t="s">
        <v>30</v>
      </c>
      <c r="D21" s="366">
        <v>15</v>
      </c>
      <c r="E21" s="359" t="s">
        <v>33</v>
      </c>
      <c r="F21" s="360"/>
      <c r="G21" s="364"/>
      <c r="H21" s="364"/>
      <c r="I21" s="364"/>
      <c r="J21" s="367"/>
    </row>
    <row r="22" spans="1:10" s="259" customFormat="1" ht="24" customHeight="1">
      <c r="A22" s="362" t="s">
        <v>30</v>
      </c>
      <c r="B22" s="357" t="s">
        <v>44</v>
      </c>
      <c r="C22" s="357" t="s">
        <v>30</v>
      </c>
      <c r="D22" s="358"/>
      <c r="E22" s="359" t="s">
        <v>30</v>
      </c>
      <c r="F22" s="360"/>
      <c r="G22" s="364"/>
      <c r="H22" s="364"/>
      <c r="I22" s="364"/>
      <c r="J22" s="361" t="s">
        <v>30</v>
      </c>
    </row>
    <row r="23" spans="1:10" s="259" customFormat="1" ht="24" customHeight="1">
      <c r="A23" s="362" t="s">
        <v>30</v>
      </c>
      <c r="B23" s="357" t="s">
        <v>45</v>
      </c>
      <c r="C23" s="357" t="s">
        <v>30</v>
      </c>
      <c r="D23" s="366">
        <v>10</v>
      </c>
      <c r="E23" s="359" t="s">
        <v>33</v>
      </c>
      <c r="F23" s="360"/>
      <c r="G23" s="364"/>
      <c r="H23" s="364"/>
      <c r="I23" s="364"/>
      <c r="J23" s="361" t="s">
        <v>30</v>
      </c>
    </row>
    <row r="24" spans="1:10" s="259" customFormat="1" ht="24" customHeight="1">
      <c r="A24" s="362"/>
      <c r="B24" s="357" t="s">
        <v>193</v>
      </c>
      <c r="C24" s="357"/>
      <c r="D24" s="358"/>
      <c r="E24" s="359"/>
      <c r="F24" s="360"/>
      <c r="G24" s="364"/>
      <c r="H24" s="364"/>
      <c r="I24" s="364"/>
      <c r="J24" s="361"/>
    </row>
    <row r="25" spans="1:10" s="259" customFormat="1" ht="24" customHeight="1">
      <c r="A25" s="362" t="s">
        <v>30</v>
      </c>
      <c r="B25" s="357" t="s">
        <v>46</v>
      </c>
      <c r="C25" s="357" t="s">
        <v>30</v>
      </c>
      <c r="D25" s="358"/>
      <c r="E25" s="359" t="s">
        <v>30</v>
      </c>
      <c r="F25" s="360"/>
      <c r="G25" s="364"/>
      <c r="H25" s="364"/>
      <c r="I25" s="364"/>
      <c r="J25" s="361" t="s">
        <v>30</v>
      </c>
    </row>
    <row r="26" spans="1:10" s="259" customFormat="1" ht="24" customHeight="1" thickBot="1">
      <c r="A26" s="368" t="s">
        <v>30</v>
      </c>
      <c r="B26" s="369" t="s">
        <v>47</v>
      </c>
      <c r="C26" s="369" t="s">
        <v>30</v>
      </c>
      <c r="D26" s="370"/>
      <c r="E26" s="371" t="s">
        <v>30</v>
      </c>
      <c r="F26" s="372"/>
      <c r="G26" s="373"/>
      <c r="H26" s="373"/>
      <c r="I26" s="373"/>
      <c r="J26" s="374" t="s">
        <v>221</v>
      </c>
    </row>
    <row r="27" spans="1:10" ht="20.100000000000001" customHeight="1"/>
    <row r="29" spans="1:10">
      <c r="G29" s="467" t="s">
        <v>286</v>
      </c>
      <c r="H29" s="468">
        <v>2769</v>
      </c>
      <c r="I29" s="470">
        <v>3333</v>
      </c>
      <c r="J29" s="472">
        <f>H29/I29</f>
        <v>0.83078307830783082</v>
      </c>
    </row>
    <row r="30" spans="1:10" ht="20.100000000000001" customHeight="1">
      <c r="G30" s="467" t="s">
        <v>287</v>
      </c>
      <c r="H30" s="468">
        <v>6572</v>
      </c>
      <c r="I30" s="470">
        <v>1666</v>
      </c>
      <c r="J30" s="472">
        <f t="shared" ref="J30:J38" si="0">H30/I30</f>
        <v>3.9447779111644659</v>
      </c>
    </row>
    <row r="31" spans="1:10">
      <c r="G31" s="467" t="s">
        <v>249</v>
      </c>
      <c r="H31" s="468">
        <v>13830</v>
      </c>
      <c r="I31" s="470">
        <v>1266</v>
      </c>
      <c r="J31" s="472">
        <f t="shared" si="0"/>
        <v>10.924170616113743</v>
      </c>
    </row>
    <row r="32" spans="1:10">
      <c r="G32" s="467" t="s">
        <v>288</v>
      </c>
      <c r="H32" s="468">
        <v>6032</v>
      </c>
      <c r="I32" s="471">
        <v>600</v>
      </c>
      <c r="J32" s="472">
        <f t="shared" si="0"/>
        <v>10.053333333333333</v>
      </c>
    </row>
    <row r="33" spans="7:10">
      <c r="G33" s="467" t="s">
        <v>286</v>
      </c>
      <c r="H33" s="468">
        <v>8865</v>
      </c>
      <c r="I33" s="470">
        <v>3333</v>
      </c>
      <c r="J33" s="472">
        <f t="shared" si="0"/>
        <v>2.6597659765976598</v>
      </c>
    </row>
    <row r="34" spans="7:10">
      <c r="G34" s="467" t="s">
        <v>287</v>
      </c>
      <c r="H34" s="468">
        <v>3691</v>
      </c>
      <c r="I34" s="470">
        <v>1666</v>
      </c>
      <c r="J34" s="472">
        <f t="shared" si="0"/>
        <v>2.215486194477791</v>
      </c>
    </row>
    <row r="35" spans="7:10">
      <c r="G35" s="467" t="s">
        <v>287</v>
      </c>
      <c r="H35" s="469">
        <v>820</v>
      </c>
      <c r="I35" s="470">
        <v>2000</v>
      </c>
      <c r="J35" s="472">
        <f t="shared" si="0"/>
        <v>0.41</v>
      </c>
    </row>
    <row r="36" spans="7:10">
      <c r="G36" s="467" t="s">
        <v>288</v>
      </c>
      <c r="H36" s="469">
        <v>77</v>
      </c>
      <c r="I36" s="471">
        <v>720</v>
      </c>
      <c r="J36" s="472">
        <f t="shared" si="0"/>
        <v>0.10694444444444444</v>
      </c>
    </row>
    <row r="37" spans="7:10">
      <c r="G37" s="467" t="s">
        <v>286</v>
      </c>
      <c r="H37" s="468">
        <v>1296</v>
      </c>
      <c r="I37" s="470">
        <v>4000</v>
      </c>
      <c r="J37" s="472">
        <f t="shared" si="0"/>
        <v>0.32400000000000001</v>
      </c>
    </row>
    <row r="38" spans="7:10">
      <c r="G38" s="467" t="s">
        <v>287</v>
      </c>
      <c r="H38" s="469">
        <v>660</v>
      </c>
      <c r="I38" s="470">
        <v>2000</v>
      </c>
      <c r="J38" s="472">
        <f t="shared" si="0"/>
        <v>0.33</v>
      </c>
    </row>
    <row r="39" spans="7:10">
      <c r="G39" s="452"/>
      <c r="H39" s="452"/>
      <c r="I39" s="452"/>
      <c r="J39" s="472">
        <f>SUM(J29:J38)</f>
        <v>31.799261554439269</v>
      </c>
    </row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18"/>
  <sheetViews>
    <sheetView view="pageBreakPreview" topLeftCell="B1" zoomScale="115" zoomScaleSheetLayoutView="115" workbookViewId="0">
      <selection activeCell="J21" sqref="J21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548" t="s">
        <v>184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</row>
    <row r="2" spans="2:24" ht="19.5" customHeight="1">
      <c r="B2" s="549" t="s">
        <v>143</v>
      </c>
      <c r="C2" s="549" t="s">
        <v>89</v>
      </c>
      <c r="D2" s="549"/>
      <c r="E2" s="549"/>
      <c r="F2" s="549"/>
      <c r="G2" s="549" t="s">
        <v>137</v>
      </c>
      <c r="H2" s="549" t="s">
        <v>19</v>
      </c>
      <c r="I2" s="549" t="s">
        <v>23</v>
      </c>
      <c r="J2" s="549"/>
      <c r="K2" s="549" t="s">
        <v>224</v>
      </c>
      <c r="L2" s="549"/>
      <c r="M2" s="549" t="s">
        <v>223</v>
      </c>
      <c r="N2" s="549"/>
      <c r="O2" s="549" t="s">
        <v>185</v>
      </c>
      <c r="P2" s="549"/>
      <c r="Q2" s="549" t="s">
        <v>20</v>
      </c>
    </row>
    <row r="3" spans="2:24" ht="19.5" customHeight="1">
      <c r="B3" s="549"/>
      <c r="C3" s="389" t="s">
        <v>178</v>
      </c>
      <c r="D3" s="389" t="s">
        <v>21</v>
      </c>
      <c r="E3" s="389" t="s">
        <v>2</v>
      </c>
      <c r="F3" s="389" t="s">
        <v>22</v>
      </c>
      <c r="G3" s="549"/>
      <c r="H3" s="549"/>
      <c r="I3" s="389" t="s">
        <v>187</v>
      </c>
      <c r="J3" s="389" t="s">
        <v>167</v>
      </c>
      <c r="K3" s="389" t="s">
        <v>189</v>
      </c>
      <c r="L3" s="389" t="s">
        <v>190</v>
      </c>
      <c r="M3" s="389" t="s">
        <v>189</v>
      </c>
      <c r="N3" s="389" t="s">
        <v>190</v>
      </c>
      <c r="O3" s="389" t="s">
        <v>191</v>
      </c>
      <c r="P3" s="389" t="s">
        <v>190</v>
      </c>
      <c r="Q3" s="549"/>
      <c r="S3" s="394"/>
      <c r="T3" s="393"/>
      <c r="U3" s="393"/>
      <c r="V3" s="393"/>
      <c r="W3" s="393"/>
      <c r="X3" s="393"/>
    </row>
    <row r="4" spans="2:24" ht="19.5" customHeight="1">
      <c r="B4" s="375" t="s">
        <v>226</v>
      </c>
      <c r="C4" s="376" t="str">
        <f>설계설명서!H4</f>
        <v>대명남로(송현공원~남명삼거리) 등 7개소 노면표시 도색공사</v>
      </c>
      <c r="D4" s="377"/>
      <c r="E4" s="377"/>
      <c r="F4" s="377"/>
      <c r="G4" s="377"/>
      <c r="H4" s="377"/>
      <c r="I4" s="377"/>
      <c r="J4" s="378">
        <f>J5</f>
        <v>0</v>
      </c>
      <c r="K4" s="377"/>
      <c r="L4" s="407">
        <f>L5+L17</f>
        <v>0</v>
      </c>
      <c r="M4" s="377"/>
      <c r="N4" s="407">
        <f>N5+N17</f>
        <v>0</v>
      </c>
      <c r="O4" s="377"/>
      <c r="P4" s="378">
        <f>P5+P17</f>
        <v>0</v>
      </c>
      <c r="Q4" s="377"/>
      <c r="S4" s="393"/>
      <c r="T4" s="393"/>
      <c r="U4" s="393"/>
      <c r="V4" s="393"/>
      <c r="W4" s="393"/>
      <c r="X4" s="393"/>
    </row>
    <row r="5" spans="2:24" ht="19.5" customHeight="1">
      <c r="B5" s="377">
        <v>1</v>
      </c>
      <c r="C5" s="376" t="s">
        <v>222</v>
      </c>
      <c r="D5" s="377"/>
      <c r="E5" s="377"/>
      <c r="F5" s="377"/>
      <c r="G5" s="377"/>
      <c r="H5" s="377"/>
      <c r="I5" s="377"/>
      <c r="J5" s="378">
        <f t="shared" ref="J5:J15" si="0">L5+N5+P5</f>
        <v>0</v>
      </c>
      <c r="K5" s="377"/>
      <c r="L5" s="378">
        <f>SUM(L6:L15)</f>
        <v>0</v>
      </c>
      <c r="M5" s="377"/>
      <c r="N5" s="407">
        <f>SUM(N6:N15)</f>
        <v>0</v>
      </c>
      <c r="O5" s="377"/>
      <c r="P5" s="407">
        <f>SUM(P6:P15)</f>
        <v>0</v>
      </c>
      <c r="Q5" s="377"/>
      <c r="S5" s="393"/>
      <c r="T5" s="393"/>
      <c r="U5" s="393"/>
      <c r="V5" s="393"/>
      <c r="W5" s="393"/>
      <c r="X5" s="393"/>
    </row>
    <row r="6" spans="2:24" ht="19.5" customHeight="1">
      <c r="B6" s="379"/>
      <c r="C6" s="380" t="s">
        <v>12</v>
      </c>
      <c r="D6" s="381" t="s">
        <v>8</v>
      </c>
      <c r="E6" s="381" t="s">
        <v>233</v>
      </c>
      <c r="F6" s="381" t="s">
        <v>6</v>
      </c>
      <c r="G6" s="636">
        <v>2769</v>
      </c>
      <c r="H6" s="390" t="s">
        <v>100</v>
      </c>
      <c r="I6" s="382">
        <f t="shared" ref="I6:I15" si="1">K6+M6+O6</f>
        <v>0</v>
      </c>
      <c r="J6" s="382">
        <f t="shared" si="0"/>
        <v>0</v>
      </c>
      <c r="K6" s="383"/>
      <c r="L6" s="383"/>
      <c r="M6" s="383"/>
      <c r="N6" s="383"/>
      <c r="O6" s="383"/>
      <c r="P6" s="383"/>
      <c r="Q6" s="384" t="s">
        <v>234</v>
      </c>
      <c r="S6" s="393"/>
      <c r="T6" s="393"/>
      <c r="U6" s="393"/>
      <c r="V6" s="393"/>
      <c r="W6" s="393"/>
      <c r="X6" s="393"/>
    </row>
    <row r="7" spans="2:24" ht="19.5" customHeight="1">
      <c r="B7" s="379"/>
      <c r="C7" s="380" t="s">
        <v>11</v>
      </c>
      <c r="D7" s="381" t="s">
        <v>8</v>
      </c>
      <c r="E7" s="381" t="s">
        <v>233</v>
      </c>
      <c r="F7" s="381" t="s">
        <v>6</v>
      </c>
      <c r="G7" s="636">
        <v>6572</v>
      </c>
      <c r="H7" s="390" t="s">
        <v>100</v>
      </c>
      <c r="I7" s="382">
        <f t="shared" si="1"/>
        <v>0</v>
      </c>
      <c r="J7" s="382">
        <f t="shared" si="0"/>
        <v>0</v>
      </c>
      <c r="K7" s="383"/>
      <c r="L7" s="383"/>
      <c r="M7" s="383"/>
      <c r="N7" s="383"/>
      <c r="O7" s="383"/>
      <c r="P7" s="383"/>
      <c r="Q7" s="384" t="s">
        <v>235</v>
      </c>
      <c r="S7" s="393"/>
      <c r="T7" s="393"/>
      <c r="U7" s="393"/>
      <c r="V7" s="393"/>
      <c r="W7" s="393"/>
      <c r="X7" s="393"/>
    </row>
    <row r="8" spans="2:24" ht="19.5" customHeight="1">
      <c r="B8" s="379"/>
      <c r="C8" s="380" t="s">
        <v>230</v>
      </c>
      <c r="D8" s="381" t="s">
        <v>8</v>
      </c>
      <c r="E8" s="381" t="s">
        <v>233</v>
      </c>
      <c r="F8" s="381" t="s">
        <v>6</v>
      </c>
      <c r="G8" s="636">
        <v>13830</v>
      </c>
      <c r="H8" s="390" t="s">
        <v>100</v>
      </c>
      <c r="I8" s="382">
        <f t="shared" si="1"/>
        <v>0</v>
      </c>
      <c r="J8" s="382">
        <f t="shared" si="0"/>
        <v>0</v>
      </c>
      <c r="K8" s="383"/>
      <c r="L8" s="383"/>
      <c r="M8" s="383"/>
      <c r="N8" s="383"/>
      <c r="O8" s="383"/>
      <c r="P8" s="383"/>
      <c r="Q8" s="384" t="s">
        <v>236</v>
      </c>
      <c r="S8" s="393"/>
      <c r="T8" s="393"/>
      <c r="U8" s="393"/>
      <c r="V8" s="393"/>
      <c r="W8" s="393"/>
      <c r="X8" s="393"/>
    </row>
    <row r="9" spans="2:24" ht="19.5" customHeight="1">
      <c r="B9" s="379"/>
      <c r="C9" s="380" t="s">
        <v>231</v>
      </c>
      <c r="D9" s="381" t="s">
        <v>8</v>
      </c>
      <c r="E9" s="381" t="s">
        <v>233</v>
      </c>
      <c r="F9" s="381" t="s">
        <v>6</v>
      </c>
      <c r="G9" s="636">
        <v>6032</v>
      </c>
      <c r="H9" s="390" t="s">
        <v>100</v>
      </c>
      <c r="I9" s="382">
        <f t="shared" si="1"/>
        <v>0</v>
      </c>
      <c r="J9" s="382">
        <f t="shared" si="0"/>
        <v>0</v>
      </c>
      <c r="K9" s="383"/>
      <c r="L9" s="383"/>
      <c r="M9" s="383"/>
      <c r="N9" s="383"/>
      <c r="O9" s="383"/>
      <c r="P9" s="383"/>
      <c r="Q9" s="384" t="s">
        <v>237</v>
      </c>
      <c r="S9" s="393"/>
      <c r="T9" s="393"/>
      <c r="U9" s="393"/>
      <c r="V9" s="393"/>
      <c r="W9" s="393"/>
      <c r="X9" s="393"/>
    </row>
    <row r="10" spans="2:24" ht="19.5" customHeight="1">
      <c r="B10" s="379"/>
      <c r="C10" s="380" t="s">
        <v>12</v>
      </c>
      <c r="D10" s="381" t="s">
        <v>228</v>
      </c>
      <c r="E10" s="381" t="s">
        <v>233</v>
      </c>
      <c r="F10" s="381" t="s">
        <v>7</v>
      </c>
      <c r="G10" s="636">
        <v>8865</v>
      </c>
      <c r="H10" s="390" t="s">
        <v>100</v>
      </c>
      <c r="I10" s="382">
        <f t="shared" si="1"/>
        <v>0</v>
      </c>
      <c r="J10" s="382">
        <f t="shared" si="0"/>
        <v>0</v>
      </c>
      <c r="K10" s="383"/>
      <c r="L10" s="383"/>
      <c r="M10" s="383"/>
      <c r="N10" s="383"/>
      <c r="O10" s="383"/>
      <c r="P10" s="383"/>
      <c r="Q10" s="384" t="s">
        <v>238</v>
      </c>
      <c r="S10" s="393"/>
      <c r="T10" s="393"/>
      <c r="U10" s="393"/>
      <c r="V10" s="393"/>
      <c r="W10" s="393"/>
      <c r="X10" s="393"/>
    </row>
    <row r="11" spans="2:24" ht="19.5" customHeight="1">
      <c r="B11" s="379"/>
      <c r="C11" s="380" t="s">
        <v>232</v>
      </c>
      <c r="D11" s="381" t="s">
        <v>9</v>
      </c>
      <c r="E11" s="381" t="s">
        <v>233</v>
      </c>
      <c r="F11" s="381" t="s">
        <v>7</v>
      </c>
      <c r="G11" s="636">
        <v>3691</v>
      </c>
      <c r="H11" s="390" t="s">
        <v>100</v>
      </c>
      <c r="I11" s="382">
        <f t="shared" si="1"/>
        <v>0</v>
      </c>
      <c r="J11" s="382">
        <f t="shared" si="0"/>
        <v>0</v>
      </c>
      <c r="K11" s="383"/>
      <c r="L11" s="383"/>
      <c r="M11" s="383"/>
      <c r="N11" s="383"/>
      <c r="O11" s="383"/>
      <c r="P11" s="383"/>
      <c r="Q11" s="412" t="s">
        <v>253</v>
      </c>
      <c r="S11" s="393"/>
      <c r="T11" s="393"/>
      <c r="U11" s="393"/>
      <c r="V11" s="393"/>
      <c r="W11" s="393"/>
      <c r="X11" s="393"/>
    </row>
    <row r="12" spans="2:24" ht="19.5" customHeight="1">
      <c r="B12" s="392"/>
      <c r="C12" s="408" t="s">
        <v>254</v>
      </c>
      <c r="D12" s="409" t="s">
        <v>255</v>
      </c>
      <c r="E12" s="409" t="s">
        <v>256</v>
      </c>
      <c r="F12" s="409" t="s">
        <v>257</v>
      </c>
      <c r="G12" s="636">
        <v>820</v>
      </c>
      <c r="H12" s="406" t="s">
        <v>100</v>
      </c>
      <c r="I12" s="410">
        <f t="shared" si="1"/>
        <v>0</v>
      </c>
      <c r="J12" s="410">
        <f t="shared" si="0"/>
        <v>0</v>
      </c>
      <c r="K12" s="411"/>
      <c r="L12" s="411"/>
      <c r="M12" s="411"/>
      <c r="N12" s="411"/>
      <c r="O12" s="411"/>
      <c r="P12" s="411"/>
      <c r="Q12" s="412" t="s">
        <v>251</v>
      </c>
      <c r="S12" s="393"/>
      <c r="T12" s="393"/>
      <c r="U12" s="393"/>
      <c r="V12" s="393"/>
      <c r="W12" s="393"/>
      <c r="X12" s="393"/>
    </row>
    <row r="13" spans="2:24" ht="19.5" customHeight="1">
      <c r="B13" s="392"/>
      <c r="C13" s="428" t="s">
        <v>276</v>
      </c>
      <c r="D13" s="429" t="s">
        <v>255</v>
      </c>
      <c r="E13" s="429" t="s">
        <v>256</v>
      </c>
      <c r="F13" s="429" t="s">
        <v>257</v>
      </c>
      <c r="G13" s="636">
        <v>77</v>
      </c>
      <c r="H13" s="427" t="s">
        <v>277</v>
      </c>
      <c r="I13" s="430">
        <f t="shared" si="1"/>
        <v>0</v>
      </c>
      <c r="J13" s="430">
        <f t="shared" si="0"/>
        <v>0</v>
      </c>
      <c r="K13" s="431"/>
      <c r="L13" s="431"/>
      <c r="M13" s="431"/>
      <c r="N13" s="431"/>
      <c r="O13" s="431"/>
      <c r="P13" s="431"/>
      <c r="Q13" s="432" t="s">
        <v>278</v>
      </c>
      <c r="S13" s="393"/>
      <c r="T13" s="393"/>
      <c r="U13" s="393"/>
      <c r="V13" s="393"/>
      <c r="W13" s="393"/>
      <c r="X13" s="393"/>
    </row>
    <row r="14" spans="2:24" ht="19.5" customHeight="1">
      <c r="B14" s="392"/>
      <c r="C14" s="408" t="s">
        <v>258</v>
      </c>
      <c r="D14" s="409" t="s">
        <v>259</v>
      </c>
      <c r="E14" s="409" t="s">
        <v>260</v>
      </c>
      <c r="F14" s="409" t="s">
        <v>261</v>
      </c>
      <c r="G14" s="636">
        <v>1296</v>
      </c>
      <c r="H14" s="406" t="s">
        <v>100</v>
      </c>
      <c r="I14" s="410">
        <f t="shared" si="1"/>
        <v>0</v>
      </c>
      <c r="J14" s="410">
        <f t="shared" si="0"/>
        <v>0</v>
      </c>
      <c r="K14" s="411"/>
      <c r="L14" s="411"/>
      <c r="M14" s="411"/>
      <c r="N14" s="411"/>
      <c r="O14" s="411"/>
      <c r="P14" s="411"/>
      <c r="Q14" s="412" t="s">
        <v>275</v>
      </c>
      <c r="S14" s="393"/>
      <c r="T14" s="393"/>
      <c r="U14" s="393"/>
      <c r="V14" s="393"/>
      <c r="W14" s="393"/>
      <c r="X14" s="393"/>
    </row>
    <row r="15" spans="2:24" ht="19.5" customHeight="1">
      <c r="B15" s="392"/>
      <c r="C15" s="408" t="s">
        <v>262</v>
      </c>
      <c r="D15" s="409" t="s">
        <v>263</v>
      </c>
      <c r="E15" s="409" t="s">
        <v>260</v>
      </c>
      <c r="F15" s="409" t="s">
        <v>261</v>
      </c>
      <c r="G15" s="636">
        <v>660</v>
      </c>
      <c r="H15" s="406" t="s">
        <v>100</v>
      </c>
      <c r="I15" s="410">
        <f t="shared" si="1"/>
        <v>0</v>
      </c>
      <c r="J15" s="410">
        <f t="shared" si="0"/>
        <v>0</v>
      </c>
      <c r="K15" s="411"/>
      <c r="L15" s="411"/>
      <c r="M15" s="411"/>
      <c r="N15" s="411"/>
      <c r="O15" s="411"/>
      <c r="P15" s="411"/>
      <c r="Q15" s="412" t="s">
        <v>252</v>
      </c>
      <c r="S15" s="393"/>
      <c r="T15" s="393"/>
      <c r="U15" s="393"/>
      <c r="V15" s="393"/>
      <c r="W15" s="393"/>
      <c r="X15" s="393"/>
    </row>
    <row r="16" spans="2:24" s="426" customFormat="1" ht="19.5" customHeight="1">
      <c r="B16" s="392"/>
      <c r="C16" s="428"/>
      <c r="D16" s="429"/>
      <c r="E16" s="429"/>
      <c r="F16" s="429"/>
      <c r="G16" s="433"/>
      <c r="H16" s="427"/>
      <c r="I16" s="430"/>
      <c r="J16" s="430"/>
      <c r="K16" s="431"/>
      <c r="L16" s="431"/>
      <c r="M16" s="431"/>
      <c r="N16" s="431"/>
      <c r="O16" s="431"/>
      <c r="P16" s="431"/>
      <c r="Q16" s="432"/>
      <c r="S16" s="393"/>
      <c r="T16" s="393"/>
      <c r="U16" s="393"/>
      <c r="V16" s="393"/>
      <c r="W16" s="393"/>
      <c r="X16" s="393"/>
    </row>
    <row r="17" spans="2:17" ht="19.5" customHeight="1">
      <c r="B17" s="377">
        <v>2</v>
      </c>
      <c r="C17" s="385" t="s">
        <v>31</v>
      </c>
      <c r="D17" s="377"/>
      <c r="E17" s="377"/>
      <c r="F17" s="377"/>
      <c r="G17" s="386"/>
      <c r="H17" s="377"/>
      <c r="I17" s="386"/>
      <c r="J17" s="378">
        <f>L17+N17+P17</f>
        <v>0</v>
      </c>
      <c r="K17" s="386"/>
      <c r="L17" s="378"/>
      <c r="M17" s="386"/>
      <c r="N17" s="378"/>
      <c r="O17" s="386"/>
      <c r="P17" s="378"/>
      <c r="Q17" s="387"/>
    </row>
    <row r="18" spans="2:17" ht="19.5" customHeight="1">
      <c r="B18" s="388"/>
      <c r="C18" s="388" t="s">
        <v>188</v>
      </c>
      <c r="D18" s="388"/>
      <c r="E18" s="388"/>
      <c r="F18" s="388"/>
      <c r="G18" s="383">
        <v>7</v>
      </c>
      <c r="H18" s="389" t="s">
        <v>88</v>
      </c>
      <c r="I18" s="382">
        <f>K18+M18+O18</f>
        <v>0</v>
      </c>
      <c r="J18" s="382">
        <f>L18+N18+P18</f>
        <v>0</v>
      </c>
      <c r="K18" s="383"/>
      <c r="L18" s="383"/>
      <c r="M18" s="383"/>
      <c r="N18" s="383"/>
      <c r="O18" s="383"/>
      <c r="P18" s="383"/>
      <c r="Q18" s="384"/>
    </row>
  </sheetData>
  <mergeCells count="10"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628" t="s">
        <v>24</v>
      </c>
      <c r="C1" s="630" t="s">
        <v>89</v>
      </c>
      <c r="D1" s="630" t="s">
        <v>90</v>
      </c>
      <c r="E1" s="630" t="s">
        <v>91</v>
      </c>
      <c r="F1" s="632" t="s">
        <v>0</v>
      </c>
      <c r="G1" s="632" t="s">
        <v>1</v>
      </c>
      <c r="H1" s="632" t="s">
        <v>92</v>
      </c>
      <c r="I1" s="632"/>
      <c r="J1" s="632" t="s">
        <v>93</v>
      </c>
      <c r="K1" s="632"/>
      <c r="L1" s="632" t="s">
        <v>94</v>
      </c>
      <c r="M1" s="632"/>
      <c r="N1" s="632" t="s">
        <v>95</v>
      </c>
      <c r="O1" s="632"/>
      <c r="P1" s="634" t="s">
        <v>3</v>
      </c>
    </row>
    <row r="2" spans="1:19" ht="26.1" customHeight="1">
      <c r="A2" s="1">
        <v>1</v>
      </c>
      <c r="B2" s="629"/>
      <c r="C2" s="631"/>
      <c r="D2" s="631"/>
      <c r="E2" s="631"/>
      <c r="F2" s="633"/>
      <c r="G2" s="633"/>
      <c r="H2" s="2" t="s">
        <v>96</v>
      </c>
      <c r="I2" s="2" t="s">
        <v>97</v>
      </c>
      <c r="J2" s="2" t="s">
        <v>96</v>
      </c>
      <c r="K2" s="2" t="s">
        <v>97</v>
      </c>
      <c r="L2" s="2" t="s">
        <v>96</v>
      </c>
      <c r="M2" s="2" t="s">
        <v>97</v>
      </c>
      <c r="N2" s="2" t="s">
        <v>96</v>
      </c>
      <c r="O2" s="2" t="s">
        <v>97</v>
      </c>
      <c r="P2" s="635"/>
    </row>
    <row r="3" spans="1:19" ht="26.1" customHeight="1" thickBot="1">
      <c r="A3" s="1">
        <v>1</v>
      </c>
      <c r="B3" s="624" t="str">
        <f>갑지.표지!C35</f>
        <v>대명남로(송현공원~남명삼거리) 등 7개소 노면표시 도색공사</v>
      </c>
      <c r="C3" s="625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7"/>
    </row>
    <row r="4" spans="1:19" ht="26.1" customHeight="1" thickTop="1">
      <c r="A4" s="3">
        <v>1</v>
      </c>
      <c r="B4" s="618" t="s">
        <v>85</v>
      </c>
      <c r="C4" s="619"/>
      <c r="D4" s="619"/>
      <c r="E4" s="620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621" t="s">
        <v>98</v>
      </c>
      <c r="C5" s="612" t="s">
        <v>8</v>
      </c>
      <c r="D5" s="612" t="s">
        <v>6</v>
      </c>
      <c r="E5" s="9" t="s">
        <v>99</v>
      </c>
      <c r="F5" s="10" t="e">
        <f>#REF!</f>
        <v>#REF!</v>
      </c>
      <c r="G5" s="9" t="s">
        <v>100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101</v>
      </c>
      <c r="S5" s="10"/>
    </row>
    <row r="6" spans="1:19" ht="26.1" hidden="1" customHeight="1">
      <c r="A6" s="3">
        <v>2</v>
      </c>
      <c r="B6" s="622"/>
      <c r="C6" s="613"/>
      <c r="D6" s="613"/>
      <c r="E6" s="16" t="s">
        <v>102</v>
      </c>
      <c r="F6" s="17" t="e">
        <f>#REF!</f>
        <v>#REF!</v>
      </c>
      <c r="G6" s="16" t="s">
        <v>100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103</v>
      </c>
      <c r="S6" s="17"/>
    </row>
    <row r="7" spans="1:19" ht="26.1" hidden="1" customHeight="1">
      <c r="A7" s="3">
        <v>2</v>
      </c>
      <c r="B7" s="622"/>
      <c r="C7" s="613"/>
      <c r="D7" s="613"/>
      <c r="E7" s="22" t="s">
        <v>4</v>
      </c>
      <c r="F7" s="17" t="e">
        <f>#REF!</f>
        <v>#REF!</v>
      </c>
      <c r="G7" s="16" t="s">
        <v>100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104</v>
      </c>
      <c r="S7" s="17"/>
    </row>
    <row r="8" spans="1:19" ht="26.1" hidden="1" customHeight="1">
      <c r="A8" s="3">
        <v>2</v>
      </c>
      <c r="B8" s="622"/>
      <c r="C8" s="613"/>
      <c r="D8" s="613"/>
      <c r="E8" s="16" t="s">
        <v>105</v>
      </c>
      <c r="F8" s="17" t="e">
        <f>#REF!</f>
        <v>#REF!</v>
      </c>
      <c r="G8" s="16" t="s">
        <v>100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106</v>
      </c>
      <c r="S8" s="17"/>
    </row>
    <row r="9" spans="1:19" ht="26.1" hidden="1" customHeight="1">
      <c r="A9" s="3">
        <v>2</v>
      </c>
      <c r="B9" s="622"/>
      <c r="C9" s="613" t="s">
        <v>9</v>
      </c>
      <c r="D9" s="613" t="s">
        <v>7</v>
      </c>
      <c r="E9" s="16" t="s">
        <v>99</v>
      </c>
      <c r="F9" s="17" t="e">
        <f>#REF!</f>
        <v>#REF!</v>
      </c>
      <c r="G9" s="16" t="s">
        <v>100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107</v>
      </c>
      <c r="S9" s="17"/>
    </row>
    <row r="10" spans="1:19" ht="26.1" hidden="1" customHeight="1">
      <c r="A10" s="3">
        <v>2</v>
      </c>
      <c r="B10" s="622"/>
      <c r="C10" s="613"/>
      <c r="D10" s="613"/>
      <c r="E10" s="16" t="s">
        <v>102</v>
      </c>
      <c r="F10" s="17" t="e">
        <f>#REF!</f>
        <v>#REF!</v>
      </c>
      <c r="G10" s="16" t="s">
        <v>100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108</v>
      </c>
      <c r="S10" s="17"/>
    </row>
    <row r="11" spans="1:19" ht="26.1" hidden="1" customHeight="1">
      <c r="A11" s="3">
        <v>2</v>
      </c>
      <c r="B11" s="622"/>
      <c r="C11" s="613"/>
      <c r="D11" s="613" t="s">
        <v>5</v>
      </c>
      <c r="E11" s="16" t="s">
        <v>99</v>
      </c>
      <c r="F11" s="17">
        <v>0</v>
      </c>
      <c r="G11" s="16" t="s">
        <v>100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109</v>
      </c>
      <c r="S11" s="17"/>
    </row>
    <row r="12" spans="1:19" ht="26.1" hidden="1" customHeight="1">
      <c r="A12" s="3">
        <v>2</v>
      </c>
      <c r="B12" s="622"/>
      <c r="C12" s="613"/>
      <c r="D12" s="613"/>
      <c r="E12" s="16" t="s">
        <v>102</v>
      </c>
      <c r="F12" s="17">
        <v>0</v>
      </c>
      <c r="G12" s="16" t="s">
        <v>100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110</v>
      </c>
      <c r="S12" s="17"/>
    </row>
    <row r="13" spans="1:19" ht="26.1" hidden="1" customHeight="1">
      <c r="A13" s="3">
        <v>2</v>
      </c>
      <c r="B13" s="622"/>
      <c r="C13" s="613"/>
      <c r="D13" s="613" t="s">
        <v>14</v>
      </c>
      <c r="E13" s="16" t="s">
        <v>99</v>
      </c>
      <c r="F13" s="17"/>
      <c r="G13" s="16" t="s">
        <v>100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623"/>
      <c r="C14" s="614"/>
      <c r="D14" s="614"/>
      <c r="E14" s="23" t="s">
        <v>102</v>
      </c>
      <c r="F14" s="24"/>
      <c r="G14" s="23" t="s">
        <v>100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609" t="s">
        <v>111</v>
      </c>
      <c r="C15" s="612" t="s">
        <v>8</v>
      </c>
      <c r="D15" s="612" t="s">
        <v>6</v>
      </c>
      <c r="E15" s="9" t="s">
        <v>99</v>
      </c>
      <c r="F15" s="10" t="e">
        <f>#REF!</f>
        <v>#REF!</v>
      </c>
      <c r="G15" s="9" t="s">
        <v>100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610"/>
      <c r="C16" s="613"/>
      <c r="D16" s="613"/>
      <c r="E16" s="16" t="s">
        <v>102</v>
      </c>
      <c r="F16" s="17" t="e">
        <f>#REF!</f>
        <v>#REF!</v>
      </c>
      <c r="G16" s="16" t="s">
        <v>100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610"/>
      <c r="C17" s="613"/>
      <c r="D17" s="613"/>
      <c r="E17" s="22" t="s">
        <v>4</v>
      </c>
      <c r="F17" s="17" t="e">
        <f>#REF!</f>
        <v>#REF!</v>
      </c>
      <c r="G17" s="16" t="s">
        <v>100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610"/>
      <c r="C18" s="613"/>
      <c r="D18" s="613"/>
      <c r="E18" s="16" t="s">
        <v>105</v>
      </c>
      <c r="F18" s="17" t="e">
        <f>#REF!</f>
        <v>#REF!</v>
      </c>
      <c r="G18" s="16" t="s">
        <v>100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610"/>
      <c r="C19" s="613" t="s">
        <v>9</v>
      </c>
      <c r="D19" s="613" t="s">
        <v>7</v>
      </c>
      <c r="E19" s="16" t="s">
        <v>99</v>
      </c>
      <c r="F19" s="17" t="e">
        <f>#REF!</f>
        <v>#REF!</v>
      </c>
      <c r="G19" s="16" t="s">
        <v>100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610"/>
      <c r="C20" s="613"/>
      <c r="D20" s="613"/>
      <c r="E20" s="16" t="s">
        <v>102</v>
      </c>
      <c r="F20" s="17" t="e">
        <f>#REF!</f>
        <v>#REF!</v>
      </c>
      <c r="G20" s="16" t="s">
        <v>100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610"/>
      <c r="C21" s="613"/>
      <c r="D21" s="613" t="s">
        <v>5</v>
      </c>
      <c r="E21" s="16" t="s">
        <v>99</v>
      </c>
      <c r="F21" s="17"/>
      <c r="G21" s="16" t="s">
        <v>100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112</v>
      </c>
      <c r="S21" s="17"/>
    </row>
    <row r="22" spans="1:19" ht="26.1" hidden="1" customHeight="1">
      <c r="A22" s="3">
        <v>2</v>
      </c>
      <c r="B22" s="611"/>
      <c r="C22" s="614"/>
      <c r="D22" s="614"/>
      <c r="E22" s="23" t="s">
        <v>102</v>
      </c>
      <c r="F22" s="24"/>
      <c r="G22" s="23" t="s">
        <v>100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113</v>
      </c>
      <c r="S22" s="17"/>
    </row>
    <row r="23" spans="1:19" ht="26.1" hidden="1" customHeight="1">
      <c r="A23" s="3">
        <v>2</v>
      </c>
      <c r="B23" s="609" t="s">
        <v>114</v>
      </c>
      <c r="C23" s="612" t="s">
        <v>10</v>
      </c>
      <c r="D23" s="612" t="s">
        <v>6</v>
      </c>
      <c r="E23" s="9" t="s">
        <v>99</v>
      </c>
      <c r="F23" s="10" t="e">
        <f>#REF!</f>
        <v>#REF!</v>
      </c>
      <c r="G23" s="9" t="s">
        <v>100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610"/>
      <c r="C24" s="613"/>
      <c r="D24" s="613"/>
      <c r="E24" s="16" t="s">
        <v>102</v>
      </c>
      <c r="F24" s="17" t="e">
        <f>#REF!</f>
        <v>#REF!</v>
      </c>
      <c r="G24" s="16" t="s">
        <v>100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610"/>
      <c r="C25" s="613"/>
      <c r="D25" s="613"/>
      <c r="E25" s="22" t="s">
        <v>4</v>
      </c>
      <c r="F25" s="17" t="e">
        <f>#REF!</f>
        <v>#REF!</v>
      </c>
      <c r="G25" s="16" t="s">
        <v>100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610"/>
      <c r="C26" s="613"/>
      <c r="D26" s="613"/>
      <c r="E26" s="16" t="s">
        <v>105</v>
      </c>
      <c r="F26" s="17" t="e">
        <f>#REF!</f>
        <v>#REF!</v>
      </c>
      <c r="G26" s="16" t="s">
        <v>100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610"/>
      <c r="C27" s="613" t="s">
        <v>13</v>
      </c>
      <c r="D27" s="613" t="s">
        <v>7</v>
      </c>
      <c r="E27" s="16" t="s">
        <v>99</v>
      </c>
      <c r="F27" s="17" t="e">
        <f>#REF!</f>
        <v>#REF!</v>
      </c>
      <c r="G27" s="16" t="s">
        <v>100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610"/>
      <c r="C28" s="613"/>
      <c r="D28" s="613"/>
      <c r="E28" s="16" t="s">
        <v>102</v>
      </c>
      <c r="F28" s="17" t="e">
        <f>#REF!</f>
        <v>#REF!</v>
      </c>
      <c r="G28" s="16" t="s">
        <v>100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610"/>
      <c r="C29" s="613"/>
      <c r="D29" s="613" t="s">
        <v>5</v>
      </c>
      <c r="E29" s="16" t="s">
        <v>99</v>
      </c>
      <c r="F29" s="17" t="e">
        <f>#REF!</f>
        <v>#REF!</v>
      </c>
      <c r="G29" s="16" t="s">
        <v>100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611"/>
      <c r="C30" s="614"/>
      <c r="D30" s="614"/>
      <c r="E30" s="23" t="s">
        <v>102</v>
      </c>
      <c r="F30" s="24" t="e">
        <f>#REF!</f>
        <v>#REF!</v>
      </c>
      <c r="G30" s="23" t="s">
        <v>100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609" t="s">
        <v>115</v>
      </c>
      <c r="C31" s="615" t="s">
        <v>10</v>
      </c>
      <c r="D31" s="615" t="s">
        <v>6</v>
      </c>
      <c r="E31" s="9" t="s">
        <v>99</v>
      </c>
      <c r="F31" s="10" t="e">
        <f>#REF!</f>
        <v>#REF!</v>
      </c>
      <c r="G31" s="9" t="s">
        <v>100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610"/>
      <c r="C32" s="616"/>
      <c r="D32" s="616"/>
      <c r="E32" s="16" t="s">
        <v>102</v>
      </c>
      <c r="F32" s="17" t="e">
        <f>#REF!</f>
        <v>#REF!</v>
      </c>
      <c r="G32" s="16" t="s">
        <v>100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610"/>
      <c r="C33" s="616"/>
      <c r="D33" s="616"/>
      <c r="E33" s="22" t="s">
        <v>4</v>
      </c>
      <c r="F33" s="17" t="e">
        <f>#REF!</f>
        <v>#REF!</v>
      </c>
      <c r="G33" s="16" t="s">
        <v>100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610"/>
      <c r="C34" s="617"/>
      <c r="D34" s="617"/>
      <c r="E34" s="16" t="s">
        <v>105</v>
      </c>
      <c r="F34" s="17" t="e">
        <f>#REF!</f>
        <v>#REF!</v>
      </c>
      <c r="G34" s="16" t="s">
        <v>100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610"/>
      <c r="C35" s="613" t="s">
        <v>13</v>
      </c>
      <c r="D35" s="613" t="s">
        <v>7</v>
      </c>
      <c r="E35" s="16" t="s">
        <v>99</v>
      </c>
      <c r="F35" s="17" t="e">
        <f>#REF!</f>
        <v>#REF!</v>
      </c>
      <c r="G35" s="16" t="s">
        <v>100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610"/>
      <c r="C36" s="613"/>
      <c r="D36" s="613"/>
      <c r="E36" s="16" t="s">
        <v>102</v>
      </c>
      <c r="F36" s="17" t="e">
        <f>#REF!</f>
        <v>#REF!</v>
      </c>
      <c r="G36" s="16" t="s">
        <v>100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610"/>
      <c r="C37" s="613"/>
      <c r="D37" s="613" t="s">
        <v>5</v>
      </c>
      <c r="E37" s="16" t="s">
        <v>99</v>
      </c>
      <c r="F37" s="17" t="e">
        <f>#REF!</f>
        <v>#REF!</v>
      </c>
      <c r="G37" s="16" t="s">
        <v>100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611"/>
      <c r="C38" s="614"/>
      <c r="D38" s="614"/>
      <c r="E38" s="23" t="s">
        <v>102</v>
      </c>
      <c r="F38" s="17" t="e">
        <f>#REF!</f>
        <v>#REF!</v>
      </c>
      <c r="G38" s="23" t="s">
        <v>100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609" t="s">
        <v>116</v>
      </c>
      <c r="C39" s="612" t="s">
        <v>117</v>
      </c>
      <c r="D39" s="612" t="s">
        <v>6</v>
      </c>
      <c r="E39" s="9" t="s">
        <v>99</v>
      </c>
      <c r="F39" s="10" t="e">
        <f>#REF!</f>
        <v>#REF!</v>
      </c>
      <c r="G39" s="9" t="s">
        <v>100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610"/>
      <c r="C40" s="613"/>
      <c r="D40" s="613"/>
      <c r="E40" s="16" t="s">
        <v>102</v>
      </c>
      <c r="F40" s="17" t="e">
        <f>#REF!</f>
        <v>#REF!</v>
      </c>
      <c r="G40" s="16" t="s">
        <v>100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610"/>
      <c r="C41" s="613"/>
      <c r="D41" s="613"/>
      <c r="E41" s="22" t="s">
        <v>4</v>
      </c>
      <c r="F41" s="17" t="e">
        <f>#REF!</f>
        <v>#REF!</v>
      </c>
      <c r="G41" s="16" t="s">
        <v>100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610"/>
      <c r="C42" s="613"/>
      <c r="D42" s="613"/>
      <c r="E42" s="16" t="s">
        <v>105</v>
      </c>
      <c r="F42" s="17" t="e">
        <f>#REF!</f>
        <v>#REF!</v>
      </c>
      <c r="G42" s="16" t="s">
        <v>100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610"/>
      <c r="C43" s="613" t="s">
        <v>118</v>
      </c>
      <c r="D43" s="613" t="s">
        <v>7</v>
      </c>
      <c r="E43" s="16" t="s">
        <v>99</v>
      </c>
      <c r="F43" s="17" t="e">
        <f>#REF!</f>
        <v>#REF!</v>
      </c>
      <c r="G43" s="16" t="s">
        <v>100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610"/>
      <c r="C44" s="613"/>
      <c r="D44" s="613"/>
      <c r="E44" s="16" t="s">
        <v>102</v>
      </c>
      <c r="F44" s="17" t="e">
        <f>#REF!</f>
        <v>#REF!</v>
      </c>
      <c r="G44" s="16" t="s">
        <v>100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610"/>
      <c r="C45" s="613"/>
      <c r="D45" s="613" t="s">
        <v>5</v>
      </c>
      <c r="E45" s="16" t="s">
        <v>99</v>
      </c>
      <c r="F45" s="17" t="e">
        <f>#REF!</f>
        <v>#REF!</v>
      </c>
      <c r="G45" s="16" t="s">
        <v>100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611"/>
      <c r="C46" s="614"/>
      <c r="D46" s="614"/>
      <c r="E46" s="23" t="s">
        <v>102</v>
      </c>
      <c r="F46" s="17" t="e">
        <f>#REF!</f>
        <v>#REF!</v>
      </c>
      <c r="G46" s="23" t="s">
        <v>100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590" t="s">
        <v>119</v>
      </c>
      <c r="C47" s="591"/>
      <c r="D47" s="591"/>
      <c r="E47" s="592"/>
      <c r="F47" s="39" t="e">
        <f>#REF!</f>
        <v>#REF!</v>
      </c>
      <c r="G47" s="40" t="s">
        <v>100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605" t="s">
        <v>120</v>
      </c>
      <c r="C48" s="606"/>
      <c r="D48" s="606"/>
      <c r="E48" s="606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607" t="s">
        <v>86</v>
      </c>
      <c r="C49" s="608"/>
      <c r="D49" s="608"/>
      <c r="E49" s="583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590" t="s">
        <v>87</v>
      </c>
      <c r="C50" s="591"/>
      <c r="D50" s="591"/>
      <c r="E50" s="592"/>
      <c r="F50" s="10">
        <v>2</v>
      </c>
      <c r="G50" s="9" t="s">
        <v>121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593" t="s">
        <v>120</v>
      </c>
      <c r="C51" s="594"/>
      <c r="D51" s="594"/>
      <c r="E51" s="595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596" t="s">
        <v>25</v>
      </c>
      <c r="C52" s="597"/>
      <c r="D52" s="597"/>
      <c r="E52" s="598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599" t="s">
        <v>122</v>
      </c>
      <c r="C53" s="600"/>
      <c r="D53" s="600"/>
      <c r="E53" s="601"/>
      <c r="F53" s="588">
        <v>1</v>
      </c>
      <c r="G53" s="568" t="s">
        <v>15</v>
      </c>
      <c r="H53" s="580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602"/>
      <c r="C54" s="603"/>
      <c r="D54" s="603"/>
      <c r="E54" s="604"/>
      <c r="F54" s="589"/>
      <c r="G54" s="570"/>
      <c r="H54" s="581"/>
      <c r="I54" s="77" t="e">
        <f>O54</f>
        <v>#REF!</v>
      </c>
      <c r="J54" s="78"/>
      <c r="K54" s="79" t="e">
        <f>K52</f>
        <v>#REF!</v>
      </c>
      <c r="L54" s="80" t="s">
        <v>123</v>
      </c>
      <c r="M54" s="81">
        <v>0.127</v>
      </c>
      <c r="N54" s="82" t="s">
        <v>124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582" t="s">
        <v>125</v>
      </c>
      <c r="C55" s="583"/>
      <c r="D55" s="584"/>
      <c r="E55" s="584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585" t="s">
        <v>16</v>
      </c>
      <c r="C56" s="586"/>
      <c r="D56" s="586"/>
      <c r="E56" s="587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574"/>
      <c r="C57" s="575"/>
      <c r="D57" s="575"/>
      <c r="E57" s="576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123</v>
      </c>
      <c r="M57" s="106">
        <v>3.73E-2</v>
      </c>
      <c r="N57" s="107" t="s">
        <v>124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571" t="s">
        <v>126</v>
      </c>
      <c r="C58" s="572"/>
      <c r="D58" s="572"/>
      <c r="E58" s="573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574"/>
      <c r="C59" s="575"/>
      <c r="D59" s="575"/>
      <c r="E59" s="576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123</v>
      </c>
      <c r="M59" s="106">
        <v>8.6999999999999994E-3</v>
      </c>
      <c r="N59" s="107" t="s">
        <v>124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571" t="s">
        <v>127</v>
      </c>
      <c r="C60" s="572"/>
      <c r="D60" s="572"/>
      <c r="E60" s="573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574"/>
      <c r="C61" s="575"/>
      <c r="D61" s="575"/>
      <c r="E61" s="576"/>
      <c r="F61" s="100"/>
      <c r="G61" s="101"/>
      <c r="H61" s="100"/>
      <c r="I61" s="102"/>
      <c r="J61" s="103"/>
      <c r="K61" s="104" t="e">
        <f>K52</f>
        <v>#REF!</v>
      </c>
      <c r="L61" s="105" t="s">
        <v>123</v>
      </c>
      <c r="M61" s="155">
        <v>3.3349999999999998E-2</v>
      </c>
      <c r="N61" s="107" t="s">
        <v>124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571" t="s">
        <v>37</v>
      </c>
      <c r="C62" s="572"/>
      <c r="D62" s="572"/>
      <c r="E62" s="573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574"/>
      <c r="C63" s="575"/>
      <c r="D63" s="575"/>
      <c r="E63" s="576"/>
      <c r="F63" s="100"/>
      <c r="G63" s="101"/>
      <c r="H63" s="100"/>
      <c r="I63" s="102"/>
      <c r="J63" s="103"/>
      <c r="K63" s="104" t="e">
        <f>K52</f>
        <v>#REF!</v>
      </c>
      <c r="L63" s="105" t="s">
        <v>123</v>
      </c>
      <c r="M63" s="106">
        <v>4.4999999999999998E-2</v>
      </c>
      <c r="N63" s="107" t="s">
        <v>124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571" t="s">
        <v>17</v>
      </c>
      <c r="C64" s="572"/>
      <c r="D64" s="572"/>
      <c r="E64" s="573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574"/>
      <c r="C65" s="575"/>
      <c r="D65" s="575"/>
      <c r="E65" s="576"/>
      <c r="F65" s="100"/>
      <c r="G65" s="101"/>
      <c r="H65" s="100"/>
      <c r="I65" s="102"/>
      <c r="J65" s="103"/>
      <c r="K65" s="104">
        <f>I61</f>
        <v>0</v>
      </c>
      <c r="L65" s="105" t="s">
        <v>123</v>
      </c>
      <c r="M65" s="106">
        <v>0.10249999999999999</v>
      </c>
      <c r="N65" s="107" t="s">
        <v>124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571" t="s">
        <v>128</v>
      </c>
      <c r="C66" s="572"/>
      <c r="D66" s="572"/>
      <c r="E66" s="573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574"/>
      <c r="C67" s="575"/>
      <c r="D67" s="575"/>
      <c r="E67" s="576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123</v>
      </c>
      <c r="M67" s="106">
        <v>2.93E-2</v>
      </c>
      <c r="N67" s="107" t="s">
        <v>124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564" t="s">
        <v>129</v>
      </c>
      <c r="C68" s="565"/>
      <c r="D68" s="565"/>
      <c r="E68" s="566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577"/>
      <c r="C69" s="578"/>
      <c r="D69" s="578"/>
      <c r="E69" s="579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123</v>
      </c>
      <c r="M69" s="81">
        <v>8.7999999999999995E-2</v>
      </c>
      <c r="N69" s="82" t="s">
        <v>124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554" t="s">
        <v>130</v>
      </c>
      <c r="C70" s="555"/>
      <c r="D70" s="555"/>
      <c r="E70" s="556"/>
      <c r="F70" s="560">
        <v>1</v>
      </c>
      <c r="G70" s="562" t="s">
        <v>15</v>
      </c>
      <c r="H70" s="552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557"/>
      <c r="C71" s="558"/>
      <c r="D71" s="558"/>
      <c r="E71" s="559"/>
      <c r="F71" s="561"/>
      <c r="G71" s="563"/>
      <c r="H71" s="553"/>
      <c r="I71" s="129" t="e">
        <f>O71</f>
        <v>#REF!</v>
      </c>
      <c r="J71" s="78"/>
      <c r="K71" s="79" t="e">
        <f>I52+I54+I55</f>
        <v>#REF!</v>
      </c>
      <c r="L71" s="80" t="s">
        <v>123</v>
      </c>
      <c r="M71" s="81">
        <v>0.06</v>
      </c>
      <c r="N71" s="82" t="s">
        <v>124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554" t="s">
        <v>131</v>
      </c>
      <c r="C72" s="555"/>
      <c r="D72" s="555"/>
      <c r="E72" s="556"/>
      <c r="F72" s="560">
        <v>1</v>
      </c>
      <c r="G72" s="562" t="s">
        <v>15</v>
      </c>
      <c r="H72" s="552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557"/>
      <c r="C73" s="558"/>
      <c r="D73" s="558"/>
      <c r="E73" s="559"/>
      <c r="F73" s="561"/>
      <c r="G73" s="563"/>
      <c r="H73" s="553"/>
      <c r="I73" s="129" t="e">
        <f>O73</f>
        <v>#REF!</v>
      </c>
      <c r="J73" s="78"/>
      <c r="K73" s="79" t="e">
        <f>I52+I54+I55+I71-M52</f>
        <v>#REF!</v>
      </c>
      <c r="L73" s="80" t="s">
        <v>123</v>
      </c>
      <c r="M73" s="134">
        <v>0.15</v>
      </c>
      <c r="N73" s="82" t="s">
        <v>124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564" t="s">
        <v>18</v>
      </c>
      <c r="C74" s="565"/>
      <c r="D74" s="565"/>
      <c r="E74" s="566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567" t="s">
        <v>132</v>
      </c>
      <c r="C75" s="568"/>
      <c r="D75" s="568"/>
      <c r="E75" s="568"/>
      <c r="F75" s="560">
        <v>1</v>
      </c>
      <c r="G75" s="562" t="s">
        <v>15</v>
      </c>
      <c r="H75" s="552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569"/>
      <c r="C76" s="570"/>
      <c r="D76" s="570"/>
      <c r="E76" s="570"/>
      <c r="F76" s="561"/>
      <c r="G76" s="563"/>
      <c r="H76" s="553"/>
      <c r="I76" s="129" t="e">
        <f>O76</f>
        <v>#REF!</v>
      </c>
      <c r="J76" s="146"/>
      <c r="K76" s="79" t="e">
        <f>I74</f>
        <v>#REF!</v>
      </c>
      <c r="L76" s="80" t="s">
        <v>123</v>
      </c>
      <c r="M76" s="147">
        <v>0.1</v>
      </c>
      <c r="N76" s="82" t="s">
        <v>124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550" t="s">
        <v>133</v>
      </c>
      <c r="C77" s="551"/>
      <c r="D77" s="551"/>
      <c r="E77" s="551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550" t="s">
        <v>134</v>
      </c>
      <c r="C78" s="551"/>
      <c r="D78" s="551"/>
      <c r="E78" s="551"/>
      <c r="F78" s="87"/>
      <c r="G78" s="40"/>
      <c r="H78" s="87"/>
      <c r="I78" s="149" t="e">
        <f>ROUNDDOWN(I77,-3)</f>
        <v>#REF!</v>
      </c>
      <c r="J78" s="153" t="s">
        <v>135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갑지.표지</vt:lpstr>
      <vt:lpstr>위치도</vt:lpstr>
      <vt:lpstr>설계설명서</vt:lpstr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설계설명서!Print_Area</vt:lpstr>
      <vt:lpstr>원가계산서!Print_Area</vt:lpstr>
      <vt:lpstr>위치도!Print_Area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2022-02-07T00:14:41Z</cp:lastPrinted>
  <dcterms:created xsi:type="dcterms:W3CDTF">2012-03-07T02:46:43Z</dcterms:created>
  <dcterms:modified xsi:type="dcterms:W3CDTF">2022-02-07T02:38:54Z</dcterms:modified>
</cp:coreProperties>
</file>