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-240" windowWidth="20730" windowHeight="7170" tabRatio="865" activeTab="3"/>
  </bookViews>
  <sheets>
    <sheet name="표지" sheetId="41" r:id="rId1"/>
    <sheet name="공사원가계산서" sheetId="44" r:id="rId2"/>
    <sheet name="내역서총괄표" sheetId="45" r:id="rId3"/>
    <sheet name="내역서" sheetId="38" r:id="rId4"/>
    <sheet name="장비운반횟수" sheetId="8" state="hidden" r:id="rId5"/>
    <sheet name="교통정리원" sheetId="9" state="hidden" r:id="rId6"/>
    <sheet name="잔토처리" sheetId="2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 localSheetId="6">#REF!</definedName>
    <definedName name="_10_3_0Crite">#REF!</definedName>
    <definedName name="_10_3_0Criteria">#REF!</definedName>
    <definedName name="_11_3_0Crite" localSheetId="6">#REF!</definedName>
    <definedName name="_11_3_0Crite">#REF!</definedName>
    <definedName name="_12_3_0Crite" localSheetId="6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 localSheetId="6">#REF!</definedName>
    <definedName name="_21_3_0Criteria">#REF!</definedName>
    <definedName name="_21G_0Extract">#REF!</definedName>
    <definedName name="_22_3_0Criteria" localSheetId="6">#REF!</definedName>
    <definedName name="_22_3_0Criteria">#REF!</definedName>
    <definedName name="_22G_0Extract">#REF!</definedName>
    <definedName name="_23_3_0Criteria" localSheetId="6">#REF!</definedName>
    <definedName name="_23_3_0Criteria">#REF!</definedName>
    <definedName name="_24_3_0Criteria" localSheetId="6">#REF!</definedName>
    <definedName name="_24_3_0Criteria">#REF!</definedName>
    <definedName name="_24G__Extr">#REF!</definedName>
    <definedName name="_25_3__Crite" localSheetId="6">#REF!</definedName>
    <definedName name="_25_3__Crite">#REF!</definedName>
    <definedName name="_26_3__Criteria" localSheetId="6">#REF!</definedName>
    <definedName name="_26_3__Criteria">#REF!</definedName>
    <definedName name="_26G__Extract">#REF!</definedName>
    <definedName name="_27G_0Extr" localSheetId="6">#REF!</definedName>
    <definedName name="_27G_0Extr">#REF!</definedName>
    <definedName name="_28G_0Extr" localSheetId="6">#REF!</definedName>
    <definedName name="_28G_0Extr">#REF!</definedName>
    <definedName name="_29G_0Extr" localSheetId="6">#REF!</definedName>
    <definedName name="_29G_0Extr">#REF!</definedName>
    <definedName name="_30G_0Extr" localSheetId="6">#REF!</definedName>
    <definedName name="_30G_0Extr">#REF!</definedName>
    <definedName name="_31G_0Extract" localSheetId="6">#REF!</definedName>
    <definedName name="_31G_0Extract">#REF!</definedName>
    <definedName name="_32G_0Extract" localSheetId="6">#REF!</definedName>
    <definedName name="_32G_0Extract">#REF!</definedName>
    <definedName name="_33G_0Extract" localSheetId="6">#REF!</definedName>
    <definedName name="_33G_0Extract">#REF!</definedName>
    <definedName name="_34G_0Extract" localSheetId="6">#REF!</definedName>
    <definedName name="_34G_0Extract">#REF!</definedName>
    <definedName name="_35G__Extr" localSheetId="6">#REF!</definedName>
    <definedName name="_35G__Extr">#REF!</definedName>
    <definedName name="_36G__Extract" localSheetId="6">#REF!</definedName>
    <definedName name="_36G__Extract">#REF!</definedName>
    <definedName name="_4_3_0Crite">#REF!</definedName>
    <definedName name="_5_3_0Crite">#REF!</definedName>
    <definedName name="_9_3_0Crite" localSheetId="6">#REF!</definedName>
    <definedName name="_9_3_0Crite">#REF!</definedName>
    <definedName name="_9_3_0Criteria">#REF!</definedName>
    <definedName name="_Fill" hidden="1">#REF!</definedName>
    <definedName name="_xlnm._FilterDatabase" localSheetId="3" hidden="1">내역서!$A$1:$A$90</definedName>
    <definedName name="_Key1" hidden="1">#REF!</definedName>
    <definedName name="_Key2" hidden="1">#REF!</definedName>
    <definedName name="_LP1" localSheetId="6">'[2]부하(성남)'!#REF!</definedName>
    <definedName name="_LP1">'[2]부하(성남)'!#REF!</definedName>
    <definedName name="_LPB1" localSheetId="6">[4]부하계산서!#REF!</definedName>
    <definedName name="_LPB1">[4]부하계산서!#REF!</definedName>
    <definedName name="_LPK1" localSheetId="6">[4]부하계산서!#REF!</definedName>
    <definedName name="_LPK1">[4]부하계산서!#REF!</definedName>
    <definedName name="_LU1" localSheetId="6">'[2]부하(성남)'!#REF!</definedName>
    <definedName name="_LU1">'[2]부하(성남)'!#REF!</definedName>
    <definedName name="_LU2" localSheetId="6">'[2]부하(성남)'!#REF!</definedName>
    <definedName name="_LU2">'[2]부하(성남)'!#REF!</definedName>
    <definedName name="_LV01" localSheetId="6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 localSheetId="6">[4]부하계산서!#REF!</definedName>
    <definedName name="_UP1">[4]부하계산서!#REF!</definedName>
    <definedName name="_UP2" localSheetId="6">[4]부하계산서!#REF!</definedName>
    <definedName name="_UP2">[4]부하계산서!#REF!</definedName>
    <definedName name="\f">#N/A</definedName>
    <definedName name="\h">#N/A</definedName>
    <definedName name="\r">#N/A</definedName>
    <definedName name="A" localSheetId="6">#REF!</definedName>
    <definedName name="A">#REF!</definedName>
    <definedName name="BOM_OF_ECP" localSheetId="6">#REF!</definedName>
    <definedName name="BOM_OF_ECP">#REF!</definedName>
    <definedName name="CG" localSheetId="5">교통정리원!CG</definedName>
    <definedName name="CG">교통정리원!CG</definedName>
    <definedName name="CODE" localSheetId="6">#REF!</definedName>
    <definedName name="CODE">#REF!</definedName>
    <definedName name="D" localSheetId="6">[5]대치판정!#REF!</definedName>
    <definedName name="D">[5]대치판정!#REF!</definedName>
    <definedName name="DANGA" localSheetId="6">#REF!,#REF!</definedName>
    <definedName name="DANGA">#REF!,#REF!</definedName>
    <definedName name="_xlnm.Database" localSheetId="6">#REF!</definedName>
    <definedName name="_xlnm.Database">#REF!</definedName>
    <definedName name="E" localSheetId="6">#REF!</definedName>
    <definedName name="E">#REF!</definedName>
    <definedName name="ID" localSheetId="6">#REF!,#REF!</definedName>
    <definedName name="ID">#REF!,#REF!</definedName>
    <definedName name="k" localSheetId="6">#REF!</definedName>
    <definedName name="k">#REF!</definedName>
    <definedName name="KA">'[1]조도계산서 (도서)'!$B$61:$E$68</definedName>
    <definedName name="LLL" localSheetId="6">#REF!</definedName>
    <definedName name="LLL">#REF!</definedName>
    <definedName name="LP1A" localSheetId="6">'[2]부하(성남)'!#REF!</definedName>
    <definedName name="LP1A">'[2]부하(성남)'!#REF!</definedName>
    <definedName name="LP1B" localSheetId="6">[4]부하계산서!#REF!</definedName>
    <definedName name="LP1B">[4]부하계산서!#REF!</definedName>
    <definedName name="LP3A" localSheetId="6">'[2]부하(성남)'!#REF!</definedName>
    <definedName name="LP3A">'[2]부하(성남)'!#REF!</definedName>
    <definedName name="LPB" localSheetId="6">'[2]부하(성남)'!#REF!</definedName>
    <definedName name="LPB">'[2]부하(성남)'!#REF!</definedName>
    <definedName name="LPBA" localSheetId="6">[4]부하계산서!#REF!</definedName>
    <definedName name="LPBA">[4]부하계산서!#REF!</definedName>
    <definedName name="LPKA" localSheetId="6">[4]부하계산서!#REF!</definedName>
    <definedName name="LPKA">[4]부하계산서!#REF!</definedName>
    <definedName name="LPKB" localSheetId="6">[4]부하계산서!#REF!</definedName>
    <definedName name="LPKB">[4]부하계산서!#REF!</definedName>
    <definedName name="LPM" localSheetId="6">[4]부하계산서!#REF!</definedName>
    <definedName name="LPM">[4]부하계산서!#REF!</definedName>
    <definedName name="LPMA" localSheetId="6">[4]부하계산서!#REF!</definedName>
    <definedName name="LPMA">[4]부하계산서!#REF!</definedName>
    <definedName name="LPO" localSheetId="6">[4]부하계산서!#REF!</definedName>
    <definedName name="LPO">[4]부하계산서!#REF!</definedName>
    <definedName name="LPOA" localSheetId="6">[4]부하계산서!#REF!</definedName>
    <definedName name="LPOA">[4]부하계산서!#REF!</definedName>
    <definedName name="LV02A" localSheetId="6">[4]부하계산서!#REF!</definedName>
    <definedName name="LV02A">[4]부하계산서!#REF!</definedName>
    <definedName name="LV02B" localSheetId="6">[4]부하계산서!#REF!</definedName>
    <definedName name="LV02B">[4]부하계산서!#REF!</definedName>
    <definedName name="LV04A" localSheetId="6">[4]부하계산서!#REF!</definedName>
    <definedName name="LV04A">[4]부하계산서!#REF!</definedName>
    <definedName name="LV04B" localSheetId="6">[4]부하계산서!#REF!</definedName>
    <definedName name="LV04B">[4]부하계산서!#REF!</definedName>
    <definedName name="Macro10" localSheetId="6">[6]!Macro10</definedName>
    <definedName name="Macro10">[6]!Macro10</definedName>
    <definedName name="Macro12" localSheetId="6">[6]!Macro12</definedName>
    <definedName name="Macro12">[6]!Macro12</definedName>
    <definedName name="Macro13" localSheetId="6">[6]!Macro13</definedName>
    <definedName name="Macro13">[6]!Macro13</definedName>
    <definedName name="Macro14" localSheetId="6">[6]!Macro14</definedName>
    <definedName name="Macro14">[6]!Macro14</definedName>
    <definedName name="Macro2" localSheetId="6">[6]!Macro2</definedName>
    <definedName name="Macro2">[6]!Macro2</definedName>
    <definedName name="Macro5" localSheetId="6">[6]!Macro5</definedName>
    <definedName name="Macro5">[6]!Macro5</definedName>
    <definedName name="Macro6" localSheetId="6">[6]!Macro6</definedName>
    <definedName name="Macro6">[6]!Macro6</definedName>
    <definedName name="Macro7" localSheetId="6">[6]!Macro7</definedName>
    <definedName name="Macro7">[6]!Macro7</definedName>
    <definedName name="Macro8" localSheetId="6">[6]!Macro8</definedName>
    <definedName name="Macro8">[6]!Macro8</definedName>
    <definedName name="Macro9" localSheetId="6">[6]!Macro9</definedName>
    <definedName name="Macro9">[6]!Macro9</definedName>
    <definedName name="MCCEA" localSheetId="6">[4]부하계산서!#REF!</definedName>
    <definedName name="MCCEA">[4]부하계산서!#REF!</definedName>
    <definedName name="MCCEB" localSheetId="6">[4]부하계산서!#REF!</definedName>
    <definedName name="MCCEB">[4]부하계산서!#REF!</definedName>
    <definedName name="MCCF" localSheetId="6">[4]부하계산서!#REF!</definedName>
    <definedName name="MCCF">[4]부하계산서!#REF!</definedName>
    <definedName name="MCCN" localSheetId="6">'[2]부하(성남)'!#REF!</definedName>
    <definedName name="MCCN">'[2]부하(성남)'!#REF!</definedName>
    <definedName name="MCCP" localSheetId="6">[4]부하계산서!#REF!</definedName>
    <definedName name="MCCP">[4]부하계산서!#REF!</definedName>
    <definedName name="MCCS" localSheetId="6">[4]부하계산서!#REF!</definedName>
    <definedName name="MCCS">[4]부하계산서!#REF!</definedName>
    <definedName name="MONEY" localSheetId="6">#REF!,#REF!</definedName>
    <definedName name="MONEY">#REF!,#REF!</definedName>
    <definedName name="NI">[7]노임!$A$1:$B$65536</definedName>
    <definedName name="NOIM">[7]노임!$A$1:$B$17</definedName>
    <definedName name="PB" localSheetId="6">'[2]부하(성남)'!#REF!</definedName>
    <definedName name="PB">'[2]부하(성남)'!#REF!</definedName>
    <definedName name="PNLW10" localSheetId="6">[4]부하계산서!#REF!</definedName>
    <definedName name="PNLW10">[4]부하계산서!#REF!</definedName>
    <definedName name="PNLW8" localSheetId="6">[4]부하계산서!#REF!</definedName>
    <definedName name="PNLW8">[4]부하계산서!#REF!</definedName>
    <definedName name="PP" localSheetId="6">'[2]부하(성남)'!#REF!</definedName>
    <definedName name="PP">'[2]부하(성남)'!#REF!</definedName>
    <definedName name="_xlnm.Print_Area" localSheetId="1">공사원가계산서!$B$1:$H$33</definedName>
    <definedName name="_xlnm.Print_Area" localSheetId="3">내역서!$B$1:$O$91</definedName>
    <definedName name="_xlnm.Print_Area" localSheetId="2">내역서총괄표!$B$1:$K$27</definedName>
    <definedName name="_xlnm.Print_Area" localSheetId="6">잔토처리!$B$1:$BF$37</definedName>
    <definedName name="_xlnm.Print_Area" localSheetId="0">표지!$B$1:$T$23</definedName>
    <definedName name="PRINT_TITEL" localSheetId="6">#REF!</definedName>
    <definedName name="PRINT_TITEL">#REF!</definedName>
    <definedName name="PRINT_TITLE" localSheetId="6">#REF!</definedName>
    <definedName name="PRINT_TITLE">#REF!</definedName>
    <definedName name="_xlnm.Print_Titles" localSheetId="3">내역서!$1:$2</definedName>
    <definedName name="_xlnm.Print_Titles" localSheetId="6">#REF!</definedName>
    <definedName name="_xlnm.Print_Titles">#REF!</definedName>
    <definedName name="qwe" localSheetId="6">#REF!</definedName>
    <definedName name="qwe">#REF!</definedName>
    <definedName name="_xlnm.Recorder" localSheetId="6">#REF!</definedName>
    <definedName name="_xlnm.Recorder">#REF!</definedName>
    <definedName name="rkstjs" localSheetId="5">교통정리원!rkstjs</definedName>
    <definedName name="rkstjs">교통정리원!rkstjs</definedName>
    <definedName name="TLFTN" localSheetId="5">교통정리원!TLFTN</definedName>
    <definedName name="TLFTN">교통정리원!TLFTN</definedName>
    <definedName name="U" localSheetId="6">[5]대치판정!#REF!</definedName>
    <definedName name="U">[5]대치판정!#REF!</definedName>
    <definedName name="UNITA" localSheetId="6">[4]부하계산서!#REF!</definedName>
    <definedName name="UNITA">[4]부하계산서!#REF!</definedName>
    <definedName name="UNITAA" localSheetId="6">[4]부하계산서!#REF!</definedName>
    <definedName name="UNITAA">[4]부하계산서!#REF!</definedName>
    <definedName name="UNITB" localSheetId="6">[4]부하계산서!#REF!</definedName>
    <definedName name="UNITB">[4]부하계산서!#REF!</definedName>
    <definedName name="UNITBB" localSheetId="6">[4]부하계산서!#REF!</definedName>
    <definedName name="UNITBB">[4]부하계산서!#REF!</definedName>
    <definedName name="UNITC" localSheetId="6">[4]부하계산서!#REF!</definedName>
    <definedName name="UNITC">[4]부하계산서!#REF!</definedName>
    <definedName name="UNITC1" localSheetId="6">[4]부하계산서!#REF!</definedName>
    <definedName name="UNITC1">[4]부하계산서!#REF!</definedName>
    <definedName name="UNITCA" localSheetId="6">[4]부하계산서!#REF!</definedName>
    <definedName name="UNITCA">[4]부하계산서!#REF!</definedName>
    <definedName name="UNITD" localSheetId="6">[4]부하계산서!#REF!</definedName>
    <definedName name="UNITD">[4]부하계산서!#REF!</definedName>
    <definedName name="UNITDA" localSheetId="6">[4]부하계산서!#REF!</definedName>
    <definedName name="UNITDA">[4]부하계산서!#REF!</definedName>
    <definedName name="UPSR" localSheetId="6">[4]부하계산서!#REF!</definedName>
    <definedName name="UPSR">[4]부하계산서!#REF!</definedName>
    <definedName name="x" localSheetId="6">#REF!</definedName>
    <definedName name="x">#REF!</definedName>
    <definedName name="간접노무비" localSheetId="6">#REF!</definedName>
    <definedName name="간접노무비">#REF!</definedName>
    <definedName name="갑" localSheetId="6">#REF!</definedName>
    <definedName name="갑">#REF!</definedName>
    <definedName name="경유가격" localSheetId="5">교통정리원!경유가격</definedName>
    <definedName name="경유가격">교통정리원!경유가격</definedName>
    <definedName name="공급가액" localSheetId="6">#REF!</definedName>
    <definedName name="공급가액">#REF!</definedName>
    <definedName name="공사명" localSheetId="6">#REF!</definedName>
    <definedName name="공사명">#REF!</definedName>
    <definedName name="공사비" localSheetId="6">#REF!</definedName>
    <definedName name="공사비">#REF!</definedName>
    <definedName name="공통복사" localSheetId="6">[8]!Macro13</definedName>
    <definedName name="공통복사">[8]!Macro13</definedName>
    <definedName name="관급" localSheetId="6">#REF!,#REF!,#REF!</definedName>
    <definedName name="관급">#REF!,#REF!,#REF!</definedName>
    <definedName name="관급단가" localSheetId="6">#REF!</definedName>
    <definedName name="관급단가">#REF!</definedName>
    <definedName name="관급자재" localSheetId="6">#REF!</definedName>
    <definedName name="관급자재">#REF!</definedName>
    <definedName name="관급자재비" localSheetId="6">#REF!</definedName>
    <definedName name="관급자재비">#REF!</definedName>
    <definedName name="기타경비" localSheetId="6">#REF!</definedName>
    <definedName name="기타경비">#REF!</definedName>
    <definedName name="내선전공" localSheetId="5">교통정리원!내선전공</definedName>
    <definedName name="내선전공">교통정리원!내선전공</definedName>
    <definedName name="내역서" localSheetId="6">#REF!</definedName>
    <definedName name="내역서">#REF!</definedName>
    <definedName name="노무비" localSheetId="6">#REF!</definedName>
    <definedName name="노무비">#REF!</definedName>
    <definedName name="노임" localSheetId="6">#REF!</definedName>
    <definedName name="노임">#REF!</definedName>
    <definedName name="노임단가">[7]노임단가!$A$3:$B$138</definedName>
    <definedName name="니여" localSheetId="6">#REF!,#REF!</definedName>
    <definedName name="니여">#REF!,#REF!</definedName>
    <definedName name="단가" localSheetId="6">#REF!</definedName>
    <definedName name="단가">#REF!</definedName>
    <definedName name="단가비교표" localSheetId="6">#REF!,#REF!</definedName>
    <definedName name="단가비교표">#REF!,#REF!</definedName>
    <definedName name="단가조사">[7]단가조사!$A$1:$G$379</definedName>
    <definedName name="도급공사" localSheetId="6">#REF!</definedName>
    <definedName name="도급공사">#REF!</definedName>
    <definedName name="도급예산액" localSheetId="6">#REF!</definedName>
    <definedName name="도급예산액">#REF!</definedName>
    <definedName name="도급예상액" localSheetId="6">#REF!</definedName>
    <definedName name="도급예상액">#REF!</definedName>
    <definedName name="등가거리" localSheetId="6">#REF!</definedName>
    <definedName name="등가거리">#REF!</definedName>
    <definedName name="등가거리1" localSheetId="6">#REF!</definedName>
    <definedName name="등가거리1">#REF!</definedName>
    <definedName name="등가거리종" localSheetId="6">#REF!</definedName>
    <definedName name="등가거리종">#REF!</definedName>
    <definedName name="등용구분" localSheetId="5">교통정리원!등용구분</definedName>
    <definedName name="등용구분">교통정리원!등용구분</definedName>
    <definedName name="등주높이" localSheetId="5">교통정리원!등주높이</definedName>
    <definedName name="등주높이">교통정리원!등주높이</definedName>
    <definedName name="ㄹㄹㄹ" localSheetId="5">교통정리원!ㄹㄹㄹ</definedName>
    <definedName name="ㄹㄹㄹ">교통정리원!ㄹㄹㄹ</definedName>
    <definedName name="ㅁ\A1759" localSheetId="6">'[9]공사예산하조서(O.K)'!#REF!</definedName>
    <definedName name="ㅁ\A1759">'[9]공사예산하조서(O.K)'!#REF!</definedName>
    <definedName name="ㅁ1" localSheetId="6">#REF!</definedName>
    <definedName name="ㅁ1">#REF!</definedName>
    <definedName name="매크로1" localSheetId="5">교통정리원!매크로1</definedName>
    <definedName name="매크로1">교통정리원!매크로1</definedName>
    <definedName name="부가가치세" localSheetId="6">#REF!</definedName>
    <definedName name="부가가치세">#REF!</definedName>
    <definedName name="비목1" localSheetId="6">#REF!</definedName>
    <definedName name="비목1">#REF!</definedName>
    <definedName name="비목2" localSheetId="6">#REF!</definedName>
    <definedName name="비목2">#REF!</definedName>
    <definedName name="비목3" localSheetId="6">#REF!</definedName>
    <definedName name="비목3">#REF!</definedName>
    <definedName name="비목4" localSheetId="6">#REF!</definedName>
    <definedName name="비목4">#REF!</definedName>
    <definedName name="사용램프" localSheetId="5">교통정리원!사용램프</definedName>
    <definedName name="사용램프">교통정리원!사용램프</definedName>
    <definedName name="산재보험료" localSheetId="6">#REF!</definedName>
    <definedName name="산재보험료">#REF!</definedName>
    <definedName name="샘플">[10]내역서!$A$1:$IV$4</definedName>
    <definedName name="순공사비" localSheetId="6">#REF!</definedName>
    <definedName name="순공사비">#REF!</definedName>
    <definedName name="순공사원가" localSheetId="6">#REF!</definedName>
    <definedName name="순공사원가">#REF!</definedName>
    <definedName name="신성" localSheetId="6">#REF!</definedName>
    <definedName name="신성">#REF!</definedName>
    <definedName name="신성감" localSheetId="6">#REF!</definedName>
    <definedName name="신성감">#REF!</definedName>
    <definedName name="심우" localSheetId="6">#REF!</definedName>
    <definedName name="심우">#REF!</definedName>
    <definedName name="심우을" localSheetId="6">#REF!</definedName>
    <definedName name="심우을">#REF!</definedName>
    <definedName name="ㅇㄻ" localSheetId="5">교통정리원!ㅇㄻ</definedName>
    <definedName name="ㅇㄻ">교통정리원!ㅇㄻ</definedName>
    <definedName name="ㅇㅇㅇ" localSheetId="5">교통정리원!ㅇㅇㅇ</definedName>
    <definedName name="ㅇㅇㅇ">교통정리원!ㅇㅇㅇ</definedName>
    <definedName name="안전관리비" localSheetId="6">#REF!</definedName>
    <definedName name="안전관리비">#REF!</definedName>
    <definedName name="원가계산서2" localSheetId="6">#REF!</definedName>
    <definedName name="원가계산서2">#REF!</definedName>
    <definedName name="위치도">#REF!</definedName>
    <definedName name="을" localSheetId="6">#REF!</definedName>
    <definedName name="을">#REF!</definedName>
    <definedName name="이성희" localSheetId="6">#REF!</definedName>
    <definedName name="이성희">#REF!</definedName>
    <definedName name="이윤" localSheetId="6">#REF!</definedName>
    <definedName name="이윤">#REF!</definedName>
    <definedName name="인건비" localSheetId="6">#REF!</definedName>
    <definedName name="인건비">#REF!</definedName>
    <definedName name="일반관리비" localSheetId="6">#REF!</definedName>
    <definedName name="일반관리비">#REF!</definedName>
    <definedName name="일위" localSheetId="6">#REF!,#REF!</definedName>
    <definedName name="일위">#REF!,#REF!</definedName>
    <definedName name="일위대가" localSheetId="6">#REF!</definedName>
    <definedName name="일위대가">#REF!</definedName>
    <definedName name="장성" localSheetId="6">#REF!,#REF!</definedName>
    <definedName name="장성">#REF!,#REF!</definedName>
    <definedName name="재료비">[11]단가대비표!$A$3:$L$66</definedName>
    <definedName name="저압케이블공" localSheetId="5">교통정리원!저압케이블공</definedName>
    <definedName name="저압케이블공">교통정리원!저압케이블공</definedName>
    <definedName name="적용전선" localSheetId="6">#REF!</definedName>
    <definedName name="적용전선">#REF!</definedName>
    <definedName name="적용전선1" localSheetId="6">#REF!</definedName>
    <definedName name="적용전선1">#REF!</definedName>
    <definedName name="전류×길이" localSheetId="6">#REF!</definedName>
    <definedName name="전류×길이">#REF!</definedName>
    <definedName name="전류×길이의합" localSheetId="6">#REF!</definedName>
    <definedName name="전류×길이의합">#REF!</definedName>
    <definedName name="전류×길이의합1" localSheetId="6">#REF!</definedName>
    <definedName name="전류×길이의합1">#REF!</definedName>
    <definedName name="전류길이" localSheetId="6">#REF!</definedName>
    <definedName name="전류길이">#REF!</definedName>
    <definedName name="전류길이의합" localSheetId="6">#REF!</definedName>
    <definedName name="전류길이의합">#REF!</definedName>
    <definedName name="조도등주종류" localSheetId="5">교통정리원!조도등주종류</definedName>
    <definedName name="조도등주종류">교통정리원!조도등주종류</definedName>
    <definedName name="조도케이블길이" localSheetId="5">교통정리원!조도케이블길이</definedName>
    <definedName name="조도케이블길이">교통정리원!조도케이블길이</definedName>
    <definedName name="조수" localSheetId="5">교통정리원!조수</definedName>
    <definedName name="조수">교통정리원!조수</definedName>
    <definedName name="중기기사" localSheetId="5">교통정리원!중기기사</definedName>
    <definedName name="중기기사">교통정리원!중기기사</definedName>
    <definedName name="직접경비" localSheetId="6">#REF!</definedName>
    <definedName name="직접경비">#REF!</definedName>
    <definedName name="직접노무비" localSheetId="6">#REF!</definedName>
    <definedName name="직접노무비">#REF!</definedName>
    <definedName name="참고" localSheetId="6">#REF!</definedName>
    <definedName name="참고">#REF!</definedName>
    <definedName name="참조" localSheetId="5">교통정리원!참조</definedName>
    <definedName name="참조">교통정리원!참조</definedName>
    <definedName name="취소" localSheetId="5">교통정리원!취소</definedName>
    <definedName name="취소">교통정리원!취소</definedName>
    <definedName name="크레인가격" localSheetId="5">교통정리원!크레인가격</definedName>
    <definedName name="크레인가격">교통정리원!크레인가격</definedName>
    <definedName name="표" localSheetId="6">#REF!</definedName>
    <definedName name="표">#REF!</definedName>
    <definedName name="표1" localSheetId="6">#REF!</definedName>
    <definedName name="표1">#REF!</definedName>
    <definedName name="표지" localSheetId="5">교통정리원!표지</definedName>
    <definedName name="표지">교통정리원!표지</definedName>
    <definedName name="한전수탁비" localSheetId="6">#REF!</definedName>
    <definedName name="한전수탁비">#REF!</definedName>
    <definedName name="합계전류" localSheetId="6">#REF!</definedName>
    <definedName name="합계전류">#REF!</definedName>
    <definedName name="합계전류1" localSheetId="6">#REF!</definedName>
    <definedName name="합계전류1">#REF!</definedName>
    <definedName name="합계전류2" localSheetId="6">#REF!</definedName>
    <definedName name="합계전류2">#REF!</definedName>
    <definedName name="합계전류종" localSheetId="6">#REF!</definedName>
    <definedName name="합계전류종">#REF!</definedName>
    <definedName name="ㅕ422" localSheetId="6">[5]대치판정!#REF!</definedName>
    <definedName name="ㅕ422">[5]대치판정!#REF!</definedName>
    <definedName name="ㅣㅣㅣㅣㅣ" localSheetId="6">#REF!</definedName>
    <definedName name="ㅣㅣㅣㅣㅣ">#REF!</definedName>
  </definedNames>
  <calcPr calcId="145621" calcMode="manual"/>
</workbook>
</file>

<file path=xl/calcChain.xml><?xml version="1.0" encoding="utf-8"?>
<calcChain xmlns="http://schemas.openxmlformats.org/spreadsheetml/2006/main">
  <c r="F19" i="44" l="1"/>
  <c r="F17" i="44"/>
  <c r="F16" i="44"/>
  <c r="F15" i="44"/>
  <c r="F14" i="44"/>
  <c r="H4" i="45"/>
  <c r="I4" i="45"/>
  <c r="J4" i="45"/>
  <c r="J8" i="45" s="1"/>
  <c r="F11" i="44" s="1"/>
  <c r="H5" i="45"/>
  <c r="I5" i="45"/>
  <c r="J5" i="45"/>
  <c r="H6" i="45"/>
  <c r="G6" i="45" s="1"/>
  <c r="I6" i="45"/>
  <c r="J6" i="45"/>
  <c r="I8" i="45"/>
  <c r="G83" i="45"/>
  <c r="F90" i="45"/>
  <c r="G90" i="45" s="1"/>
  <c r="G83" i="44"/>
  <c r="F90" i="44"/>
  <c r="G90" i="44" s="1"/>
  <c r="G5" i="45" l="1"/>
  <c r="H8" i="45"/>
  <c r="F8" i="44" s="1"/>
  <c r="G4" i="45"/>
  <c r="F4" i="44"/>
  <c r="F7" i="44" s="1"/>
  <c r="G83" i="41"/>
  <c r="F90" i="41"/>
  <c r="G90" i="41"/>
  <c r="G8" i="45" l="1"/>
  <c r="G9" i="45"/>
  <c r="F9" i="44"/>
  <c r="F10" i="44" s="1"/>
  <c r="F23" i="44" s="1"/>
  <c r="F20" i="44"/>
  <c r="F18" i="44"/>
  <c r="F10" i="41"/>
  <c r="C10" i="41"/>
  <c r="C8" i="41"/>
  <c r="G11" i="45" l="1"/>
  <c r="G10" i="45"/>
  <c r="G18" i="45"/>
  <c r="G16" i="45"/>
  <c r="G19" i="45"/>
  <c r="F13" i="44"/>
  <c r="F12" i="44"/>
  <c r="Z24" i="24"/>
  <c r="U24" i="24"/>
  <c r="P24" i="24"/>
  <c r="W8" i="24"/>
  <c r="M13" i="24" s="1"/>
  <c r="AE17" i="24"/>
  <c r="Z16" i="24"/>
  <c r="S14" i="24" l="1"/>
  <c r="AA28" i="24"/>
  <c r="X19" i="24"/>
  <c r="X18" i="24"/>
  <c r="Q19" i="24"/>
  <c r="Q18" i="24"/>
  <c r="AI12" i="24"/>
  <c r="M14" i="24"/>
  <c r="T6" i="24"/>
  <c r="V28" i="24" s="1"/>
  <c r="AK18" i="24" l="1"/>
  <c r="K24" i="24" s="1"/>
  <c r="Y13" i="24"/>
  <c r="O28" i="24"/>
  <c r="AE16" i="24" l="1"/>
  <c r="AJ16" i="24" s="1"/>
  <c r="F24" i="24" l="1"/>
  <c r="AE24" i="24" s="1"/>
  <c r="I29" i="24" s="1"/>
  <c r="AG28" i="24" s="1"/>
  <c r="I21" i="41" l="1"/>
  <c r="F19" i="41" l="1"/>
  <c r="K19" i="41" s="1"/>
  <c r="I22" i="41"/>
</calcChain>
</file>

<file path=xl/sharedStrings.xml><?xml version="1.0" encoding="utf-8"?>
<sst xmlns="http://schemas.openxmlformats.org/spreadsheetml/2006/main" count="762" uniqueCount="350">
  <si>
    <t>수 량</t>
  </si>
  <si>
    <t>재료비</t>
  </si>
  <si>
    <t>노무비</t>
  </si>
  <si>
    <t xml:space="preserve">노면파쇄기 </t>
  </si>
  <si>
    <t xml:space="preserve">아스팔트페이버(피니셔)포장 </t>
  </si>
  <si>
    <t xml:space="preserve">매케덤롤러(포장) </t>
  </si>
  <si>
    <t xml:space="preserve">타이어롤러(포장) </t>
  </si>
  <si>
    <t xml:space="preserve">텐덤롤러(포장) </t>
  </si>
  <si>
    <t>개</t>
    <phoneticPr fontId="2" type="noConversion"/>
  </si>
  <si>
    <t>min</t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</si>
  <si>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</si>
  <si>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</si>
  <si>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</si>
  <si>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</si>
  <si>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</si>
  <si>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</si>
  <si>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</si>
  <si>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</si>
  <si>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</si>
  <si>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</si>
  <si>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</si>
  <si>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</si>
  <si>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</si>
  <si>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</si>
  <si>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</si>
  <si>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</si>
  <si>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</si>
  <si>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</si>
  <si>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</si>
  <si>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</si>
  <si>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</si>
  <si>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</si>
  <si>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품    명</t>
  </si>
  <si>
    <t>금   액</t>
  </si>
  <si>
    <t>잔토처리 15ton D/T (백호 0.6㎥ 조합)</t>
    <phoneticPr fontId="2" type="noConversion"/>
  </si>
  <si>
    <t>1. 토량환산계수 L= 1.25(고결된 역질토) =&gt; f=1/1.25=0.8</t>
  </si>
  <si>
    <t>=</t>
    <phoneticPr fontId="2" type="noConversion"/>
  </si>
  <si>
    <t>Cm=</t>
    <phoneticPr fontId="2" type="noConversion"/>
  </si>
  <si>
    <t>가. 작업량</t>
    <phoneticPr fontId="2" type="noConversion"/>
  </si>
  <si>
    <t>ㅇ</t>
    <phoneticPr fontId="2" type="noConversion"/>
  </si>
  <si>
    <t>조 건</t>
    <phoneticPr fontId="2" type="noConversion"/>
  </si>
  <si>
    <t>L =</t>
    <phoneticPr fontId="2" type="noConversion"/>
  </si>
  <si>
    <t>㎞</t>
    <phoneticPr fontId="2" type="noConversion"/>
  </si>
  <si>
    <t>V1 =</t>
    <phoneticPr fontId="2" type="noConversion"/>
  </si>
  <si>
    <t>V2 =</t>
    <phoneticPr fontId="2" type="noConversion"/>
  </si>
  <si>
    <t>f =</t>
    <phoneticPr fontId="2" type="noConversion"/>
  </si>
  <si>
    <t>/</t>
    <phoneticPr fontId="2" type="noConversion"/>
  </si>
  <si>
    <t>=</t>
    <phoneticPr fontId="2" type="noConversion"/>
  </si>
  <si>
    <t>E =</t>
    <phoneticPr fontId="2" type="noConversion"/>
  </si>
  <si>
    <t>㎥</t>
    <phoneticPr fontId="2" type="noConversion"/>
  </si>
  <si>
    <t>백호 조건</t>
    <phoneticPr fontId="2" type="noConversion"/>
  </si>
  <si>
    <t>q =</t>
    <phoneticPr fontId="2" type="noConversion"/>
  </si>
  <si>
    <t>k =</t>
    <phoneticPr fontId="2" type="noConversion"/>
  </si>
  <si>
    <t>Es =</t>
    <phoneticPr fontId="2" type="noConversion"/>
  </si>
  <si>
    <t xml:space="preserve">n = </t>
    <phoneticPr fontId="2" type="noConversion"/>
  </si>
  <si>
    <t>회</t>
    <phoneticPr fontId="2" type="noConversion"/>
  </si>
  <si>
    <t>•적재시간(t1)</t>
    <phoneticPr fontId="2" type="noConversion"/>
  </si>
  <si>
    <t>•운반시간(t2)</t>
    <phoneticPr fontId="2" type="noConversion"/>
  </si>
  <si>
    <t>km</t>
    <phoneticPr fontId="2" type="noConversion"/>
  </si>
  <si>
    <t>km/hr</t>
    <phoneticPr fontId="2" type="noConversion"/>
  </si>
  <si>
    <t>•적하시간(t3)</t>
    <phoneticPr fontId="2" type="noConversion"/>
  </si>
  <si>
    <t>min</t>
    <phoneticPr fontId="2" type="noConversion"/>
  </si>
  <si>
    <t>min</t>
    <phoneticPr fontId="2" type="noConversion"/>
  </si>
  <si>
    <t>min</t>
    <phoneticPr fontId="2" type="noConversion"/>
  </si>
  <si>
    <t>Cm=</t>
    <phoneticPr fontId="2" type="noConversion"/>
  </si>
  <si>
    <t>+</t>
    <phoneticPr fontId="2" type="noConversion"/>
  </si>
  <si>
    <t>=</t>
    <phoneticPr fontId="2" type="noConversion"/>
  </si>
  <si>
    <t xml:space="preserve">Q = </t>
    <phoneticPr fontId="2" type="noConversion"/>
  </si>
  <si>
    <t>x</t>
    <phoneticPr fontId="2" type="noConversion"/>
  </si>
  <si>
    <t>q</t>
    <phoneticPr fontId="2" type="noConversion"/>
  </si>
  <si>
    <t>f</t>
    <phoneticPr fontId="2" type="noConversion"/>
  </si>
  <si>
    <t>E</t>
    <phoneticPr fontId="2" type="noConversion"/>
  </si>
  <si>
    <t>Cm</t>
    <phoneticPr fontId="2" type="noConversion"/>
  </si>
  <si>
    <t>=</t>
    <phoneticPr fontId="2" type="noConversion"/>
  </si>
  <si>
    <t>㎥/hr</t>
    <phoneticPr fontId="2" type="noConversion"/>
  </si>
  <si>
    <t>◎ 조건</t>
    <phoneticPr fontId="2" type="noConversion"/>
  </si>
  <si>
    <t>•적하장소에 도착한때로부터 적하작업이시작될때 까지의시간(t4)</t>
    <phoneticPr fontId="2" type="noConversion"/>
  </si>
  <si>
    <t>=</t>
    <phoneticPr fontId="2" type="noConversion"/>
  </si>
  <si>
    <t>•적재함 덮개 설치 및 해체시간(t5)</t>
    <phoneticPr fontId="2" type="noConversion"/>
  </si>
  <si>
    <t>교통정리원 산출방법</t>
    <phoneticPr fontId="2" type="noConversion"/>
  </si>
  <si>
    <t>장 비 명</t>
    <phoneticPr fontId="2" type="noConversion"/>
  </si>
  <si>
    <t>교통정리원/일</t>
    <phoneticPr fontId="2" type="noConversion"/>
  </si>
  <si>
    <t>설계량</t>
    <phoneticPr fontId="2" type="noConversion"/>
  </si>
  <si>
    <t>일시공량</t>
    <phoneticPr fontId="2" type="noConversion"/>
  </si>
  <si>
    <t>공사일수</t>
    <phoneticPr fontId="2" type="noConversion"/>
  </si>
  <si>
    <t>교통정리원</t>
    <phoneticPr fontId="2" type="noConversion"/>
  </si>
  <si>
    <t>비 고</t>
    <phoneticPr fontId="2" type="noConversion"/>
  </si>
  <si>
    <t>절삭 후 아스팔트 덧씌우기</t>
    <phoneticPr fontId="2" type="noConversion"/>
  </si>
  <si>
    <t>A</t>
    <phoneticPr fontId="2" type="noConversion"/>
  </si>
  <si>
    <t>C(=A/B)</t>
    <phoneticPr fontId="2" type="noConversion"/>
  </si>
  <si>
    <t>5 * C</t>
    <phoneticPr fontId="2" type="noConversion"/>
  </si>
  <si>
    <t>아스팔트 덧씌우기</t>
    <phoneticPr fontId="2" type="noConversion"/>
  </si>
  <si>
    <t>3 * C</t>
    <phoneticPr fontId="2" type="noConversion"/>
  </si>
  <si>
    <t>아스팔트 기층(BB)</t>
    <phoneticPr fontId="2" type="noConversion"/>
  </si>
  <si>
    <t>노면절삭</t>
    <phoneticPr fontId="2" type="noConversion"/>
  </si>
  <si>
    <t>2 * C</t>
    <phoneticPr fontId="2" type="noConversion"/>
  </si>
  <si>
    <t>장비운반 횟수 산출방법</t>
    <phoneticPr fontId="2" type="noConversion"/>
  </si>
  <si>
    <t>일운반수</t>
    <phoneticPr fontId="2" type="noConversion"/>
  </si>
  <si>
    <t>운반횟수</t>
    <phoneticPr fontId="2" type="noConversion"/>
  </si>
  <si>
    <t>30톤</t>
    <phoneticPr fontId="2" type="noConversion"/>
  </si>
  <si>
    <t>20톤</t>
    <phoneticPr fontId="2" type="noConversion"/>
  </si>
  <si>
    <t>D</t>
    <phoneticPr fontId="2" type="noConversion"/>
  </si>
  <si>
    <t>A/D</t>
    <phoneticPr fontId="2" type="noConversion"/>
  </si>
  <si>
    <t>2*A/D</t>
    <phoneticPr fontId="2" type="noConversion"/>
  </si>
  <si>
    <t>노면파쇄기(2대)</t>
    <phoneticPr fontId="2" type="noConversion"/>
  </si>
  <si>
    <t>4*A/D</t>
    <phoneticPr fontId="2" type="noConversion"/>
  </si>
  <si>
    <t>2. 토사 단위중량 ｒt = 1.7 t/㎥ (자갈섞인 토사)</t>
    <phoneticPr fontId="2" type="noConversion"/>
  </si>
  <si>
    <t>q =</t>
    <phoneticPr fontId="2" type="noConversion"/>
  </si>
  <si>
    <t>T</t>
    <phoneticPr fontId="2" type="noConversion"/>
  </si>
  <si>
    <r>
      <t>r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</si>
  <si>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L</t>
    <phoneticPr fontId="2" type="noConversion"/>
  </si>
  <si>
    <t>x</t>
    <phoneticPr fontId="2" type="noConversion"/>
  </si>
  <si>
    <t>x</t>
    <phoneticPr fontId="2" type="noConversion"/>
  </si>
  <si>
    <t>=</t>
  </si>
  <si>
    <t>=</t>
    <phoneticPr fontId="2" type="noConversion"/>
  </si>
  <si>
    <r>
      <t>Q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</si>
  <si>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q x k</t>
    <phoneticPr fontId="2" type="noConversion"/>
  </si>
  <si>
    <t>Cm x n</t>
    <phoneticPr fontId="2" type="noConversion"/>
  </si>
  <si>
    <t>60 x Es</t>
    <phoneticPr fontId="2" type="noConversion"/>
  </si>
  <si>
    <t>+</t>
    <phoneticPr fontId="2" type="noConversion"/>
  </si>
  <si>
    <t>(</t>
    <phoneticPr fontId="2" type="noConversion"/>
  </si>
  <si>
    <t>)</t>
    <phoneticPr fontId="2" type="noConversion"/>
  </si>
  <si>
    <t>㎡</t>
    <phoneticPr fontId="2" type="noConversion"/>
  </si>
  <si>
    <t>소계</t>
    <phoneticPr fontId="2" type="noConversion"/>
  </si>
  <si>
    <t>종   별</t>
    <phoneticPr fontId="65" type="noConversion"/>
  </si>
  <si>
    <t>규  격</t>
    <phoneticPr fontId="65" type="noConversion"/>
  </si>
  <si>
    <t>수 량</t>
    <phoneticPr fontId="65" type="noConversion"/>
  </si>
  <si>
    <t>단위</t>
    <phoneticPr fontId="65" type="noConversion"/>
  </si>
  <si>
    <t>재   료   비</t>
    <phoneticPr fontId="65" type="noConversion"/>
  </si>
  <si>
    <t>노   무   비</t>
    <phoneticPr fontId="65" type="noConversion"/>
  </si>
  <si>
    <t>경        비</t>
    <phoneticPr fontId="65" type="noConversion"/>
  </si>
  <si>
    <t>단 가</t>
  </si>
  <si>
    <t>금  액</t>
  </si>
  <si>
    <t>공사안내간판</t>
    <phoneticPr fontId="65" type="noConversion"/>
  </si>
  <si>
    <t>0.9×1.8(m)</t>
    <phoneticPr fontId="65" type="noConversion"/>
  </si>
  <si>
    <t>개</t>
    <phoneticPr fontId="65" type="noConversion"/>
  </si>
  <si>
    <t>현수막</t>
    <phoneticPr fontId="65" type="noConversion"/>
  </si>
  <si>
    <t>0.9×6(m)</t>
    <phoneticPr fontId="65" type="noConversion"/>
  </si>
  <si>
    <t>오뚜기</t>
    <phoneticPr fontId="65" type="noConversion"/>
  </si>
  <si>
    <t>10×5×5</t>
    <phoneticPr fontId="65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</si>
  <si>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</si>
  <si>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</si>
  <si>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</si>
  <si>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</si>
  <si>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65" type="noConversion"/>
  </si>
  <si>
    <t>설 계 서 용 지(갑 지)</t>
    <phoneticPr fontId="65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</si>
  <si>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</si>
  <si>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</si>
  <si>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</si>
  <si>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65" type="noConversion"/>
  </si>
  <si>
    <t>공사개요 :</t>
    <phoneticPr fontId="65" type="noConversion"/>
  </si>
  <si>
    <t xml:space="preserve">총공사비 : </t>
    <phoneticPr fontId="65" type="noConversion"/>
  </si>
  <si>
    <t xml:space="preserve">도급예정액 : </t>
    <phoneticPr fontId="65" type="noConversion"/>
  </si>
  <si>
    <t xml:space="preserve">관급자재대 : </t>
    <phoneticPr fontId="65" type="noConversion"/>
  </si>
  <si>
    <t>제2호표 : 절삭 후 아스팔트 덧씌우기(B-Type) 밀링깊이70mm 시공량3,400㎡/일</t>
    <phoneticPr fontId="2" type="noConversion"/>
  </si>
  <si>
    <t>제1호표 : 절삭 후 아스팔트 덧씌우기(A-Type) 밀링깊이70mm 시공량5,000㎡/일</t>
    <phoneticPr fontId="2" type="noConversion"/>
  </si>
  <si>
    <t>제3호표 :  절삭 후 아스팔트 덧씌우기(C-Type) 밀링깊이70mm 시공량1,800㎡/일</t>
    <phoneticPr fontId="2" type="noConversion"/>
  </si>
  <si>
    <t>제7호표 : 기층(2m≤시공폭＜3m) 두께 5~7㎝ 시공량 2,700㎡/일</t>
    <phoneticPr fontId="2" type="noConversion"/>
  </si>
  <si>
    <t>제4호표 : 아스팔트 덧씌우기 시공량 2000㎡/일</t>
    <phoneticPr fontId="2" type="noConversion"/>
  </si>
  <si>
    <t>제5호표 : 표층포장(2m≤시공폭＜3m) 두께 5~7㎝ 시공량 2,600㎡/일</t>
    <phoneticPr fontId="2" type="noConversion"/>
  </si>
  <si>
    <t>제6호표 : 표층포장(3m≤시공폭) 두께 5~7㎝ 시공량 4,800㎡/일</t>
    <phoneticPr fontId="2" type="noConversion"/>
  </si>
  <si>
    <t>제8호표 : 기층(2m≤시공폭＜3m) 두께 8~10㎝ 시공량 2,500㎡/일</t>
    <phoneticPr fontId="2" type="noConversion"/>
  </si>
  <si>
    <t>제9호표 : 기층(3m≤시공폭) 두께 5~7㎝ 시공량 4,900㎡/일</t>
    <phoneticPr fontId="2" type="noConversion"/>
  </si>
  <si>
    <t>제10호표 : 기층(3m≤시공폭) 두께 8~10㎝ 시공량 4,500㎡/일</t>
    <phoneticPr fontId="2" type="noConversion"/>
  </si>
  <si>
    <t>제11호표 : 노면절삭 일시공량 2400㎡/일</t>
    <phoneticPr fontId="2" type="noConversion"/>
  </si>
  <si>
    <t>제12호표 : 노면절삭 일시공량 2080㎡/일</t>
    <phoneticPr fontId="2" type="noConversion"/>
  </si>
  <si>
    <t>제13호표 : 노면절삭 일시공량 1760㎡/일</t>
    <phoneticPr fontId="2" type="noConversion"/>
  </si>
  <si>
    <t>B(5,000㎡)</t>
    <phoneticPr fontId="2" type="noConversion"/>
  </si>
  <si>
    <t>B(3,400㎡)</t>
    <phoneticPr fontId="2" type="noConversion"/>
  </si>
  <si>
    <t>B(1,800㎡)</t>
    <phoneticPr fontId="2" type="noConversion"/>
  </si>
  <si>
    <t>B(2,000㎡)</t>
    <phoneticPr fontId="2" type="noConversion"/>
  </si>
  <si>
    <t>B(2,600㎡)</t>
    <phoneticPr fontId="2" type="noConversion"/>
  </si>
  <si>
    <t>B(4,800㎡)</t>
    <phoneticPr fontId="2" type="noConversion"/>
  </si>
  <si>
    <t>B(2,700㎡)</t>
    <phoneticPr fontId="2" type="noConversion"/>
  </si>
  <si>
    <t>B(2,500㎡)</t>
    <phoneticPr fontId="2" type="noConversion"/>
  </si>
  <si>
    <t>B(4,900㎡)</t>
    <phoneticPr fontId="2" type="noConversion"/>
  </si>
  <si>
    <t>B(4,500㎡)</t>
    <phoneticPr fontId="2" type="noConversion"/>
  </si>
  <si>
    <t>B(2,400㎡)</t>
    <phoneticPr fontId="2" type="noConversion"/>
  </si>
  <si>
    <t>B(2,080㎡)</t>
    <phoneticPr fontId="2" type="noConversion"/>
  </si>
  <si>
    <t>B(1,760㎡)</t>
    <phoneticPr fontId="2" type="noConversion"/>
  </si>
  <si>
    <t>제3호표 : 절삭 후 아스팔트 덧씌우기(C-Type) 밀링깊이70mm 시공량1,800㎡/일</t>
    <phoneticPr fontId="2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</si>
  <si>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</si>
  <si>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</si>
  <si>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</si>
  <si>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</si>
  <si>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</si>
  <si>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</si>
  <si>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</si>
  <si>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</si>
  <si>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</si>
  <si>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</si>
  <si>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</si>
  <si>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</si>
  <si>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</si>
  <si>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</si>
  <si>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</si>
  <si>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</si>
  <si>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</si>
  <si>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</si>
  <si>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</si>
  <si>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</si>
  <si>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</si>
  <si>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</si>
  <si>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</si>
  <si>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</si>
  <si>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</si>
  <si>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</si>
  <si>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</si>
  <si>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</si>
  <si>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</si>
  <si>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</si>
  <si>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</si>
  <si>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0.045</t>
    <phoneticPr fontId="2" type="noConversion"/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</si>
  <si>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</si>
  <si>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</si>
  <si>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</si>
  <si>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</si>
  <si>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</si>
  <si>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</si>
  <si>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</si>
  <si>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</si>
  <si>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</si>
  <si>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</si>
  <si>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</si>
  <si>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</si>
  <si>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</si>
  <si>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</si>
  <si>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</si>
  <si>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</si>
  <si>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</si>
  <si>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</si>
  <si>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</si>
  <si>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</si>
  <si>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</si>
  <si>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</si>
  <si>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</si>
  <si>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</si>
  <si>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</si>
  <si>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</si>
  <si>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</si>
  <si>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</si>
  <si>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</si>
  <si>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</si>
  <si>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</si>
  <si>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</si>
  <si>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</si>
  <si>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</si>
  <si>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</si>
  <si>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</si>
  <si>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</si>
  <si>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</si>
  <si>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4. 운반거리 10km 적용</t>
    <phoneticPr fontId="2" type="noConversion"/>
  </si>
  <si>
    <t xml:space="preserve">3. 백호 q= 0.6, K=0.7, f= 0.8, </t>
    <phoneticPr fontId="2" type="noConversion"/>
  </si>
  <si>
    <t xml:space="preserve">        Es=0.6(자연상태불량), Cm=22(선회각 180˚) </t>
    <phoneticPr fontId="2" type="noConversion"/>
  </si>
  <si>
    <t>1. 포장공</t>
    <phoneticPr fontId="65" type="noConversion"/>
  </si>
  <si>
    <t>합         계</t>
    <phoneticPr fontId="65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</si>
  <si>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</si>
  <si>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</si>
  <si>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</si>
  <si>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소파보수(포장복구)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</si>
  <si>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</si>
  <si>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</si>
  <si>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</si>
  <si>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</si>
  <si>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</si>
  <si>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</si>
  <si>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65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</si>
  <si>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</si>
  <si>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</si>
  <si>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</si>
  <si>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</si>
  <si>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</si>
  <si>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</si>
  <si>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</si>
  <si>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</si>
  <si>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</si>
  <si>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</si>
  <si>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</si>
  <si>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</si>
  <si>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</si>
  <si>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</si>
  <si>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</si>
  <si>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</si>
  <si>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</si>
  <si>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</si>
  <si>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2. 부대공</t>
    <phoneticPr fontId="65" type="noConversion"/>
  </si>
  <si>
    <t>포장장비 운반</t>
    <phoneticPr fontId="2" type="noConversion"/>
  </si>
  <si>
    <t>ton</t>
    <phoneticPr fontId="65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</si>
  <si>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</si>
  <si>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</si>
  <si>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</si>
  <si>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내역서총괄표</t>
  </si>
  <si>
    <t>공종</t>
  </si>
  <si>
    <t>포장공</t>
    <phoneticPr fontId="2" type="noConversion"/>
  </si>
  <si>
    <t>부대공</t>
    <phoneticPr fontId="2" type="noConversion"/>
  </si>
  <si>
    <t>순공사비 계</t>
    <phoneticPr fontId="2" type="noConversion"/>
  </si>
  <si>
    <t>간접노무비</t>
    <phoneticPr fontId="2" type="noConversion"/>
  </si>
  <si>
    <t>%</t>
    <phoneticPr fontId="2" type="noConversion"/>
  </si>
  <si>
    <t>건설기계대여대금지급보증서발급액</t>
    <phoneticPr fontId="2" type="noConversion"/>
  </si>
  <si>
    <t>환경보전비</t>
    <phoneticPr fontId="2" type="noConversion"/>
  </si>
  <si>
    <t>일반관리비</t>
    <phoneticPr fontId="2" type="noConversion"/>
  </si>
  <si>
    <t>총원가</t>
    <phoneticPr fontId="2" type="noConversion"/>
  </si>
  <si>
    <t>관급자재대</t>
    <phoneticPr fontId="2" type="noConversion"/>
  </si>
  <si>
    <t>30ton(5km기준)</t>
    <phoneticPr fontId="2" type="noConversion"/>
  </si>
  <si>
    <t>회</t>
    <phoneticPr fontId="2" type="noConversion"/>
  </si>
  <si>
    <t>순환아스팔트콘크리트</t>
    <phoneticPr fontId="65" type="noConversion"/>
  </si>
  <si>
    <t>WC-4, 3등급</t>
    <phoneticPr fontId="2" type="noConversion"/>
  </si>
  <si>
    <t>WC-2, 3등급</t>
    <phoneticPr fontId="2" type="noConversion"/>
  </si>
  <si>
    <t>%</t>
    <phoneticPr fontId="65" type="noConversion"/>
  </si>
  <si>
    <t>가열아스팔트콘크리트</t>
    <phoneticPr fontId="65" type="noConversion"/>
  </si>
  <si>
    <t>건강보험료</t>
    <phoneticPr fontId="2" type="noConversion"/>
  </si>
  <si>
    <t>연금보험료</t>
    <phoneticPr fontId="2" type="noConversion"/>
  </si>
  <si>
    <t>노인장기요양보험료</t>
    <phoneticPr fontId="2" type="noConversion"/>
  </si>
  <si>
    <t>( B ) × 0.037</t>
    <phoneticPr fontId="2" type="noConversion"/>
  </si>
  <si>
    <t>부대공 1식[차선규제봉 재설치 등 10개 공종]</t>
    <phoneticPr fontId="2" type="noConversion"/>
  </si>
  <si>
    <t>WC-3, 1등급</t>
    <phoneticPr fontId="2" type="noConversion"/>
  </si>
  <si>
    <t>WC-2, 1등급</t>
    <phoneticPr fontId="2" type="noConversion"/>
  </si>
  <si>
    <t>경간</t>
    <phoneticPr fontId="2" type="noConversion"/>
  </si>
  <si>
    <t xml:space="preserve"> 다. 조달수수료</t>
    <phoneticPr fontId="65" type="noConversion"/>
  </si>
  <si>
    <t>자재대의 0.54%</t>
    <phoneticPr fontId="2" type="noConversion"/>
  </si>
  <si>
    <t>3. 사급자재대</t>
    <phoneticPr fontId="65" type="noConversion"/>
  </si>
  <si>
    <t>혼합골재</t>
    <phoneticPr fontId="2" type="noConversion"/>
  </si>
  <si>
    <t>40mm이하 보조기층용</t>
    <phoneticPr fontId="2" type="noConversion"/>
  </si>
  <si>
    <t>㎥</t>
    <phoneticPr fontId="2" type="noConversion"/>
  </si>
  <si>
    <t>사급자재대</t>
    <phoneticPr fontId="2" type="noConversion"/>
  </si>
  <si>
    <t>4. 관급자재대</t>
    <phoneticPr fontId="65" type="noConversion"/>
  </si>
  <si>
    <t>무단횡단방지휀스 재설치</t>
    <phoneticPr fontId="2" type="noConversion"/>
  </si>
  <si>
    <t>무단횡단방지휀스 철거</t>
    <phoneticPr fontId="2" type="noConversion"/>
  </si>
  <si>
    <t xml:space="preserve"> 가. 아스팔트콘크리트</t>
    <phoneticPr fontId="65" type="noConversion"/>
  </si>
  <si>
    <t>단수(+535원)</t>
    <phoneticPr fontId="2" type="noConversion"/>
  </si>
  <si>
    <t>1월</t>
    <phoneticPr fontId="65" type="noConversion"/>
  </si>
  <si>
    <t>2022년도</t>
    <phoneticPr fontId="65" type="noConversion"/>
  </si>
  <si>
    <t>( 4 ) × 0.144</t>
    <phoneticPr fontId="2" type="noConversion"/>
  </si>
  <si>
    <t>( 4 ) × 0.03495</t>
    <phoneticPr fontId="2" type="noConversion"/>
  </si>
  <si>
    <t>( 9 ) × 0.1227</t>
    <phoneticPr fontId="2" type="noConversion"/>
  </si>
  <si>
    <t>( A + B ) × 0.083</t>
    <phoneticPr fontId="2" type="noConversion"/>
  </si>
  <si>
    <t>( D ) × 0.06</t>
    <phoneticPr fontId="2" type="noConversion"/>
  </si>
  <si>
    <t>유화아스팔트</t>
    <phoneticPr fontId="2" type="noConversion"/>
  </si>
  <si>
    <t>D/M</t>
    <phoneticPr fontId="2" type="noConversion"/>
  </si>
  <si>
    <t xml:space="preserve"> 나. 아스팔트</t>
    <phoneticPr fontId="65" type="noConversion"/>
  </si>
  <si>
    <t>유화아스팔트</t>
    <phoneticPr fontId="65" type="noConversion"/>
  </si>
  <si>
    <t>RSC-4, 0.45ℓ/㎡</t>
    <phoneticPr fontId="2" type="noConversion"/>
  </si>
  <si>
    <t>ILT-4, 0.45ℓ/㎡</t>
    <phoneticPr fontId="2" type="noConversion"/>
  </si>
  <si>
    <t>텍코팅 및 프라임코팅 살포</t>
    <phoneticPr fontId="2" type="noConversion"/>
  </si>
  <si>
    <t>유화아스팔트</t>
    <phoneticPr fontId="2" type="noConversion"/>
  </si>
  <si>
    <t>RSC-3, 1.5ℓ/㎡</t>
    <phoneticPr fontId="2" type="noConversion"/>
  </si>
  <si>
    <t>( B ) × 0.0101</t>
    <phoneticPr fontId="2" type="noConversion"/>
  </si>
  <si>
    <t xml:space="preserve">       2022년</t>
    <phoneticPr fontId="65" type="noConversion"/>
  </si>
  <si>
    <t>포장공 1식[절삭 후 아스팔트 덧씌우기(A-type) 등 29개 공종]</t>
    <phoneticPr fontId="2" type="noConversion"/>
  </si>
  <si>
    <t>2022년 연간단가 긴급포장보수공사(2권역)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</si>
</sst>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0.00_ "/>
    <numFmt numFmtId="178" formatCode="0_ "/>
    <numFmt numFmtId="179" formatCode="#,##0_ "/>
    <numFmt numFmtId="180" formatCode="#,##0_);[Red]\(#,##0\)"/>
    <numFmt numFmtId="181" formatCode="0.0_ 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0.000"/>
    <numFmt numFmtId="193" formatCode="&quot;절삭 T=&quot;#,###&quot;mm (양호)&quot;"/>
    <numFmt numFmtId="194" formatCode="&quot;T=&quot;#,###&quot;mm 이하&quot;"/>
    <numFmt numFmtId="195" formatCode="&quot;₩&quot;#,##0;\(&quot;₩&quot;#,##0.00\)"/>
    <numFmt numFmtId="19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7" formatCode="0_);[Red]\(0\)"/>
    <numFmt numFmtId="198" formatCode="#,#00&quot;㎡&quot;"/>
    <numFmt numFmtId="199" formatCode="0.0%"/>
    <numFmt numFmtId="200" formatCode="###&quot;호표&quot;"/>
    <numFmt numFmtId="201" formatCode="\ \ @"/>
    <numFmt numFmtId="202" formatCode="#,#00&quot;㎥&quot;"/>
    <numFmt numFmtId="203" formatCode="&quot;금&quot;\ #,#00\ &quot;원&quot;"/>
    <numFmt numFmtId="204" formatCode="0.000%"/>
    <numFmt numFmtId="205" formatCode="#,##0.0########"/>
    <numFmt numFmtId="206" formatCode="_-* #,##0.00_-;\-* #,##0.00_-;_-* &quot;-&quot;_-;_-@_-"/>
  </numFmts>
  <fonts count="8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20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9"/>
      <name val="굴림체"/>
      <family val="3"/>
      <charset val="129"/>
    </font>
    <font>
      <sz val="9"/>
      <color indexed="10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20"/>
      <name val="돋움"/>
      <family val="3"/>
      <charset val="129"/>
    </font>
    <font>
      <b/>
      <sz val="9"/>
      <color indexed="10"/>
      <name val="굴림체"/>
      <family val="3"/>
      <charset val="129"/>
    </font>
    <font>
      <b/>
      <sz val="12"/>
      <color indexed="8"/>
      <name val="굴림체"/>
      <family val="3"/>
      <charset val="129"/>
    </font>
    <font>
      <vertAlign val="subscript"/>
      <sz val="9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0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51" fillId="0" borderId="14"/>
    <xf numFmtId="40" fontId="4" fillId="0" borderId="49"/>
    <xf numFmtId="0" fontId="52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3" fontId="51" fillId="0" borderId="14"/>
    <xf numFmtId="3" fontId="51" fillId="0" borderId="14"/>
    <xf numFmtId="42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195" fontId="1" fillId="0" borderId="0" applyFill="0" applyBorder="0" applyAlignment="0"/>
    <xf numFmtId="41" fontId="55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5" fillId="0" borderId="0" applyFont="0" applyFill="0" applyBorder="0" applyAlignment="0" applyProtection="0"/>
    <xf numFmtId="0" fontId="57" fillId="0" borderId="0" applyNumberFormat="0" applyAlignment="0">
      <alignment horizontal="left"/>
    </xf>
    <xf numFmtId="0" fontId="58" fillId="0" borderId="0"/>
    <xf numFmtId="37" fontId="59" fillId="0" borderId="0"/>
    <xf numFmtId="30" fontId="60" fillId="0" borderId="0" applyNumberFormat="0" applyFill="0" applyBorder="0" applyAlignment="0" applyProtection="0">
      <alignment horizontal="left"/>
    </xf>
    <xf numFmtId="40" fontId="61" fillId="0" borderId="0" applyBorder="0">
      <alignment horizontal="right"/>
    </xf>
    <xf numFmtId="0" fontId="62" fillId="0" borderId="0" applyNumberFormat="0" applyFill="0" applyBorder="0" applyAlignment="0" applyProtection="0">
      <alignment vertical="top"/>
      <protection locked="0"/>
    </xf>
    <xf numFmtId="9" fontId="63" fillId="0" borderId="0" applyFont="0" applyFill="0" applyBorder="0" applyAlignment="0" applyProtection="0">
      <alignment vertical="center"/>
    </xf>
    <xf numFmtId="196" fontId="1" fillId="0" borderId="0" applyFont="0" applyFill="0" applyBorder="0" applyAlignment="0" applyProtection="0"/>
    <xf numFmtId="40" fontId="4" fillId="0" borderId="49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0" xfId="0" applyFont="1" applyAlignment="1"/>
    <xf numFmtId="0" fontId="4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4" fillId="0" borderId="0" xfId="0" applyFont="1" applyFill="1" applyAlignment="1">
      <alignment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vertical="center"/>
    </xf>
    <xf numFmtId="0" fontId="3" fillId="0" borderId="0" xfId="75" quotePrefix="1" applyFont="1" applyFill="1" applyAlignment="1">
      <alignment vertical="center"/>
    </xf>
    <xf numFmtId="0" fontId="3" fillId="0" borderId="0" xfId="75" quotePrefix="1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177" fontId="3" fillId="0" borderId="0" xfId="75" applyNumberFormat="1" applyFont="1" applyFill="1" applyAlignment="1">
      <alignment vertical="center"/>
    </xf>
    <xf numFmtId="181" fontId="3" fillId="0" borderId="0" xfId="75" applyNumberFormat="1" applyFont="1" applyFill="1" applyAlignment="1">
      <alignment horizontal="center" vertical="center"/>
    </xf>
    <xf numFmtId="0" fontId="45" fillId="0" borderId="0" xfId="75" applyFont="1" applyFill="1" applyAlignment="1">
      <alignment horizontal="center" vertical="center"/>
    </xf>
    <xf numFmtId="0" fontId="3" fillId="0" borderId="0" xfId="75" quotePrefix="1" applyFont="1" applyFill="1" applyAlignment="1">
      <alignment horizontal="left" vertical="center"/>
    </xf>
    <xf numFmtId="178" fontId="3" fillId="0" borderId="0" xfId="75" applyNumberFormat="1" applyFont="1" applyFill="1" applyAlignment="1">
      <alignment horizontal="center" vertical="center"/>
    </xf>
    <xf numFmtId="192" fontId="3" fillId="0" borderId="0" xfId="75" applyNumberFormat="1" applyFont="1" applyFill="1" applyAlignment="1">
      <alignment horizontal="center" vertical="center"/>
    </xf>
    <xf numFmtId="178" fontId="3" fillId="0" borderId="0" xfId="75" applyNumberFormat="1" applyFont="1" applyFill="1" applyAlignment="1">
      <alignment vertical="center"/>
    </xf>
    <xf numFmtId="177" fontId="3" fillId="0" borderId="0" xfId="75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41" fontId="3" fillId="0" borderId="0" xfId="0" applyNumberFormat="1" applyFont="1" applyFill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3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6" xfId="0" applyFont="1" applyBorder="1">
      <alignment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177" fontId="3" fillId="0" borderId="2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0" fontId="3" fillId="0" borderId="0" xfId="75" quotePrefix="1" applyFont="1" applyFill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4" fillId="26" borderId="14" xfId="147" applyFont="1" applyFill="1" applyBorder="1" applyAlignment="1">
      <alignment horizontal="center"/>
    </xf>
    <xf numFmtId="0" fontId="64" fillId="26" borderId="14" xfId="147" applyFont="1" applyFill="1" applyBorder="1" applyAlignment="1">
      <alignment horizontal="center" vertical="center"/>
    </xf>
    <xf numFmtId="0" fontId="69" fillId="0" borderId="45" xfId="147" applyFont="1" applyFill="1" applyBorder="1"/>
    <xf numFmtId="0" fontId="70" fillId="0" borderId="46" xfId="147" applyFont="1" applyFill="1" applyBorder="1" applyAlignment="1">
      <alignment horizontal="left"/>
    </xf>
    <xf numFmtId="0" fontId="69" fillId="0" borderId="46" xfId="147" applyFont="1" applyFill="1" applyBorder="1"/>
    <xf numFmtId="0" fontId="71" fillId="0" borderId="46" xfId="147" applyFont="1" applyFill="1" applyBorder="1" applyAlignment="1">
      <alignment horizontal="left"/>
    </xf>
    <xf numFmtId="180" fontId="71" fillId="0" borderId="46" xfId="147" applyNumberFormat="1" applyFont="1" applyFill="1" applyBorder="1"/>
    <xf numFmtId="0" fontId="71" fillId="0" borderId="46" xfId="147" applyFont="1" applyFill="1" applyBorder="1"/>
    <xf numFmtId="3" fontId="71" fillId="0" borderId="46" xfId="147" applyNumberFormat="1" applyFont="1" applyFill="1" applyBorder="1"/>
    <xf numFmtId="197" fontId="71" fillId="0" borderId="39" xfId="147" applyNumberFormat="1" applyFont="1" applyFill="1" applyBorder="1" applyAlignment="1">
      <alignment horizontal="center"/>
    </xf>
    <xf numFmtId="0" fontId="70" fillId="0" borderId="33" xfId="147" applyFont="1" applyFill="1" applyBorder="1" applyAlignment="1">
      <alignment shrinkToFit="1"/>
    </xf>
    <xf numFmtId="0" fontId="49" fillId="0" borderId="33" xfId="147" applyFont="1" applyFill="1" applyBorder="1" applyAlignment="1">
      <alignment horizontal="left"/>
    </xf>
    <xf numFmtId="0" fontId="49" fillId="0" borderId="0" xfId="147" applyFont="1" applyFill="1" applyBorder="1" applyAlignment="1">
      <alignment horizontal="left"/>
    </xf>
    <xf numFmtId="0" fontId="72" fillId="0" borderId="0" xfId="147" applyFont="1" applyFill="1" applyBorder="1" applyAlignment="1">
      <alignment horizontal="left"/>
    </xf>
    <xf numFmtId="0" fontId="72" fillId="0" borderId="0" xfId="147" applyFont="1" applyFill="1" applyBorder="1" applyAlignment="1"/>
    <xf numFmtId="180" fontId="49" fillId="0" borderId="0" xfId="147" applyNumberFormat="1" applyFont="1" applyFill="1" applyBorder="1" applyAlignment="1"/>
    <xf numFmtId="3" fontId="49" fillId="0" borderId="0" xfId="147" applyNumberFormat="1" applyFont="1" applyFill="1" applyBorder="1" applyAlignment="1"/>
    <xf numFmtId="197" fontId="49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horizontal="left" vertical="center"/>
    </xf>
    <xf numFmtId="0" fontId="74" fillId="0" borderId="34" xfId="147" quotePrefix="1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vertical="center"/>
    </xf>
    <xf numFmtId="0" fontId="74" fillId="0" borderId="34" xfId="147" applyFont="1" applyFill="1" applyBorder="1" applyAlignment="1">
      <alignment horizontal="center" vertical="center"/>
    </xf>
    <xf numFmtId="3" fontId="71" fillId="0" borderId="34" xfId="147" applyNumberFormat="1" applyFont="1" applyFill="1" applyBorder="1" applyAlignment="1">
      <alignment vertical="center"/>
    </xf>
    <xf numFmtId="180" fontId="71" fillId="0" borderId="34" xfId="147" applyNumberFormat="1" applyFont="1" applyFill="1" applyBorder="1" applyAlignment="1">
      <alignment vertical="center"/>
    </xf>
    <xf numFmtId="3" fontId="70" fillId="0" borderId="34" xfId="147" applyNumberFormat="1" applyFont="1" applyFill="1" applyBorder="1" applyAlignment="1">
      <alignment vertical="center"/>
    </xf>
    <xf numFmtId="197" fontId="70" fillId="0" borderId="44" xfId="147" applyNumberFormat="1" applyFont="1" applyFill="1" applyBorder="1" applyAlignment="1">
      <alignment horizontal="right" vertical="center"/>
    </xf>
    <xf numFmtId="0" fontId="76" fillId="0" borderId="55" xfId="147" applyFont="1" applyFill="1" applyBorder="1" applyAlignment="1">
      <alignment horizontal="center" vertical="center" textRotation="255" wrapText="1"/>
    </xf>
    <xf numFmtId="0" fontId="76" fillId="0" borderId="56" xfId="147" applyFont="1" applyFill="1" applyBorder="1" applyAlignment="1">
      <alignment horizontal="center" vertical="center" textRotation="255"/>
    </xf>
    <xf numFmtId="49" fontId="76" fillId="0" borderId="12" xfId="147" applyNumberFormat="1" applyFont="1" applyFill="1" applyBorder="1" applyAlignment="1">
      <alignment vertical="center" textRotation="255"/>
    </xf>
    <xf numFmtId="49" fontId="76" fillId="0" borderId="12" xfId="147" applyNumberFormat="1" applyFont="1" applyFill="1" applyBorder="1" applyAlignment="1">
      <alignment horizontal="center" vertical="center" textRotation="255"/>
    </xf>
    <xf numFmtId="3" fontId="76" fillId="0" borderId="12" xfId="147" applyNumberFormat="1" applyFont="1" applyFill="1" applyBorder="1" applyAlignment="1">
      <alignment vertical="center"/>
    </xf>
    <xf numFmtId="3" fontId="76" fillId="0" borderId="12" xfId="147" applyNumberFormat="1" applyFont="1" applyFill="1" applyBorder="1" applyAlignment="1">
      <alignment horizontal="right" vertical="center"/>
    </xf>
    <xf numFmtId="3" fontId="76" fillId="0" borderId="12" xfId="147" applyNumberFormat="1" applyFont="1" applyFill="1" applyBorder="1" applyAlignment="1">
      <alignment horizontal="center" vertical="center"/>
    </xf>
    <xf numFmtId="197" fontId="76" fillId="0" borderId="54" xfId="147" applyNumberFormat="1" applyFont="1" applyFill="1" applyBorder="1" applyAlignment="1">
      <alignment horizontal="left" vertical="center"/>
    </xf>
    <xf numFmtId="0" fontId="76" fillId="0" borderId="33" xfId="147" applyFont="1" applyFill="1" applyBorder="1" applyAlignment="1">
      <alignment horizontal="left" vertical="center" textRotation="255"/>
    </xf>
    <xf numFmtId="0" fontId="76" fillId="0" borderId="0" xfId="147" applyFont="1" applyFill="1" applyBorder="1" applyAlignment="1">
      <alignment horizontal="left" vertical="center" textRotation="255"/>
    </xf>
    <xf numFmtId="49" fontId="76" fillId="0" borderId="46" xfId="147" applyNumberFormat="1" applyFont="1" applyFill="1" applyBorder="1" applyAlignment="1">
      <alignment horizontal="right" vertical="center" textRotation="255"/>
    </xf>
    <xf numFmtId="0" fontId="74" fillId="0" borderId="0" xfId="147" applyFont="1" applyFill="1" applyBorder="1" applyAlignment="1">
      <alignment horizontal="center" vertical="center"/>
    </xf>
    <xf numFmtId="3" fontId="76" fillId="0" borderId="0" xfId="147" applyNumberFormat="1" applyFont="1" applyFill="1" applyBorder="1" applyAlignment="1">
      <alignment horizontal="left" vertical="center" textRotation="255"/>
    </xf>
    <xf numFmtId="49" fontId="76" fillId="0" borderId="0" xfId="147" applyNumberFormat="1" applyFont="1" applyFill="1" applyBorder="1" applyAlignment="1">
      <alignment horizontal="right" vertical="center" textRotation="255"/>
    </xf>
    <xf numFmtId="49" fontId="76" fillId="0" borderId="0" xfId="147" applyNumberFormat="1" applyFont="1" applyFill="1" applyBorder="1" applyAlignment="1">
      <alignment vertical="center" textRotation="255"/>
    </xf>
    <xf numFmtId="49" fontId="76" fillId="0" borderId="0" xfId="147" applyNumberFormat="1" applyFont="1" applyFill="1" applyBorder="1" applyAlignment="1">
      <alignment horizontal="center" vertical="center" textRotation="255"/>
    </xf>
    <xf numFmtId="3" fontId="76" fillId="0" borderId="0" xfId="147" applyNumberFormat="1" applyFont="1" applyFill="1" applyBorder="1" applyAlignment="1">
      <alignment vertical="center"/>
    </xf>
    <xf numFmtId="3" fontId="76" fillId="0" borderId="0" xfId="147" applyNumberFormat="1" applyFont="1" applyFill="1" applyBorder="1" applyAlignment="1">
      <alignment horizontal="right" vertical="center"/>
    </xf>
    <xf numFmtId="3" fontId="76" fillId="0" borderId="0" xfId="147" applyNumberFormat="1" applyFont="1" applyFill="1" applyBorder="1" applyAlignment="1">
      <alignment horizontal="center" vertical="center"/>
    </xf>
    <xf numFmtId="197" fontId="76" fillId="0" borderId="43" xfId="147" applyNumberFormat="1" applyFont="1" applyFill="1" applyBorder="1" applyAlignment="1">
      <alignment horizontal="left" vertical="center"/>
    </xf>
    <xf numFmtId="201" fontId="77" fillId="0" borderId="33" xfId="147" applyNumberFormat="1" applyFont="1" applyFill="1" applyBorder="1" applyAlignment="1"/>
    <xf numFmtId="0" fontId="69" fillId="0" borderId="0" xfId="147" applyNumberFormat="1" applyFont="1" applyFill="1" applyBorder="1" applyAlignment="1"/>
    <xf numFmtId="201" fontId="77" fillId="0" borderId="0" xfId="147" applyNumberFormat="1" applyFont="1" applyFill="1" applyBorder="1" applyAlignment="1"/>
    <xf numFmtId="0" fontId="69" fillId="0" borderId="0" xfId="147" quotePrefix="1" applyFont="1" applyFill="1" applyBorder="1" applyAlignment="1"/>
    <xf numFmtId="0" fontId="71" fillId="0" borderId="0" xfId="147" applyFont="1" applyFill="1" applyBorder="1" applyAlignment="1">
      <alignment vertical="center"/>
    </xf>
    <xf numFmtId="3" fontId="71" fillId="0" borderId="0" xfId="147" applyNumberFormat="1" applyFont="1" applyFill="1" applyBorder="1" applyAlignment="1">
      <alignment vertical="center"/>
    </xf>
    <xf numFmtId="180" fontId="71" fillId="0" borderId="0" xfId="147" applyNumberFormat="1" applyFont="1" applyFill="1" applyBorder="1" applyAlignment="1">
      <alignment vertical="center"/>
    </xf>
    <xf numFmtId="197" fontId="71" fillId="0" borderId="43" xfId="147" applyNumberFormat="1" applyFont="1" applyFill="1" applyBorder="1" applyAlignment="1">
      <alignment horizontal="center" vertical="center"/>
    </xf>
    <xf numFmtId="0" fontId="69" fillId="0" borderId="0" xfId="147" applyFont="1" applyFill="1" applyBorder="1" applyAlignment="1"/>
    <xf numFmtId="0" fontId="78" fillId="0" borderId="0" xfId="147" applyFont="1" applyFill="1" applyBorder="1" applyAlignment="1"/>
    <xf numFmtId="179" fontId="79" fillId="0" borderId="0" xfId="147" applyNumberFormat="1" applyFont="1" applyFill="1" applyBorder="1" applyAlignment="1" applyProtection="1">
      <alignment horizontal="left" vertical="center"/>
      <protection locked="0"/>
    </xf>
    <xf numFmtId="0" fontId="49" fillId="0" borderId="0" xfId="147" applyFont="1" applyFill="1" applyBorder="1" applyAlignment="1">
      <alignment horizontal="left" vertical="center"/>
    </xf>
    <xf numFmtId="0" fontId="49" fillId="0" borderId="0" xfId="147" applyFont="1" applyFill="1" applyBorder="1" applyAlignment="1">
      <alignment horizontal="center" vertical="center"/>
    </xf>
    <xf numFmtId="0" fontId="69" fillId="0" borderId="0" xfId="147" applyFont="1" applyFill="1" applyBorder="1" applyAlignment="1">
      <alignment vertical="center"/>
    </xf>
    <xf numFmtId="198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198" fontId="79" fillId="0" borderId="0" xfId="147" applyNumberFormat="1" applyFont="1" applyFill="1" applyBorder="1" applyAlignment="1" applyProtection="1">
      <alignment vertical="center"/>
      <protection locked="0"/>
    </xf>
    <xf numFmtId="0" fontId="80" fillId="0" borderId="0" xfId="147" applyFont="1" applyFill="1" applyBorder="1" applyAlignment="1" applyProtection="1">
      <alignment vertical="center"/>
      <protection locked="0"/>
    </xf>
    <xf numFmtId="0" fontId="69" fillId="0" borderId="43" xfId="147" applyFont="1" applyFill="1" applyBorder="1" applyAlignment="1" applyProtection="1">
      <alignment vertical="center"/>
      <protection locked="0"/>
    </xf>
    <xf numFmtId="179" fontId="79" fillId="0" borderId="0" xfId="147" applyNumberFormat="1" applyFont="1" applyFill="1" applyBorder="1" applyAlignment="1" applyProtection="1">
      <alignment horizontal="left"/>
      <protection locked="0"/>
    </xf>
    <xf numFmtId="198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179" fontId="79" fillId="0" borderId="0" xfId="147" applyNumberFormat="1" applyFont="1" applyFill="1" applyBorder="1" applyAlignment="1" applyProtection="1">
      <alignment horizontal="center" vertical="center"/>
      <protection locked="0"/>
    </xf>
    <xf numFmtId="198" fontId="79" fillId="0" borderId="0" xfId="147" quotePrefix="1" applyNumberFormat="1" applyFont="1" applyFill="1" applyBorder="1" applyAlignment="1" applyProtection="1">
      <alignment vertical="center"/>
      <protection locked="0"/>
    </xf>
    <xf numFmtId="179" fontId="79" fillId="0" borderId="0" xfId="147" applyNumberFormat="1" applyFont="1" applyFill="1" applyBorder="1" applyAlignment="1" applyProtection="1">
      <alignment horizontal="center"/>
      <protection locked="0"/>
    </xf>
    <xf numFmtId="198" fontId="79" fillId="0" borderId="0" xfId="147" quotePrefix="1" applyNumberFormat="1" applyFont="1" applyFill="1" applyBorder="1" applyAlignment="1" applyProtection="1">
      <alignment horizontal="left"/>
      <protection locked="0"/>
    </xf>
    <xf numFmtId="0" fontId="80" fillId="0" borderId="0" xfId="147" applyFont="1" applyFill="1" applyBorder="1" applyAlignment="1" applyProtection="1">
      <protection locked="0"/>
    </xf>
    <xf numFmtId="0" fontId="69" fillId="0" borderId="43" xfId="147" applyFont="1" applyFill="1" applyBorder="1" applyAlignment="1" applyProtection="1">
      <protection locked="0"/>
    </xf>
    <xf numFmtId="198" fontId="79" fillId="0" borderId="0" xfId="147" quotePrefix="1" applyNumberFormat="1" applyFont="1" applyFill="1" applyBorder="1" applyAlignment="1" applyProtection="1">
      <protection locked="0"/>
    </xf>
    <xf numFmtId="0" fontId="81" fillId="0" borderId="0" xfId="147" quotePrefix="1" applyFont="1" applyFill="1" applyBorder="1" applyAlignment="1">
      <alignment horizontal="left"/>
    </xf>
    <xf numFmtId="0" fontId="49" fillId="0" borderId="0" xfId="147" applyFont="1" applyFill="1" applyBorder="1" applyAlignment="1"/>
    <xf numFmtId="0" fontId="69" fillId="0" borderId="0" xfId="147" applyNumberFormat="1" applyFont="1" applyFill="1" applyBorder="1" applyAlignment="1" applyProtection="1">
      <protection locked="0"/>
    </xf>
    <xf numFmtId="203" fontId="75" fillId="0" borderId="0" xfId="147" applyNumberFormat="1" applyFont="1" applyFill="1" applyBorder="1" applyAlignment="1" applyProtection="1">
      <alignment horizontal="right" vertical="center"/>
      <protection locked="0"/>
    </xf>
    <xf numFmtId="0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NumberFormat="1" applyFont="1" applyFill="1" applyBorder="1" applyAlignment="1" applyProtection="1">
      <alignment vertical="center"/>
      <protection locked="0"/>
    </xf>
    <xf numFmtId="0" fontId="49" fillId="0" borderId="33" xfId="147" applyFont="1" applyFill="1" applyBorder="1" applyAlignment="1">
      <alignment horizontal="left" vertical="center"/>
    </xf>
    <xf numFmtId="3" fontId="77" fillId="0" borderId="0" xfId="147" applyNumberFormat="1" applyFont="1" applyFill="1" applyBorder="1" applyAlignment="1">
      <alignment horizontal="right" vertical="center"/>
    </xf>
    <xf numFmtId="3" fontId="49" fillId="0" borderId="0" xfId="147" applyNumberFormat="1" applyFont="1" applyFill="1" applyBorder="1" applyAlignment="1">
      <alignment vertical="center"/>
    </xf>
    <xf numFmtId="197" fontId="49" fillId="0" borderId="43" xfId="147" applyNumberFormat="1" applyFont="1" applyFill="1" applyBorder="1" applyAlignment="1">
      <alignment horizontal="center" vertical="center"/>
    </xf>
    <xf numFmtId="0" fontId="71" fillId="0" borderId="33" xfId="147" applyFont="1" applyFill="1" applyBorder="1" applyAlignment="1">
      <alignment horizontal="left"/>
    </xf>
    <xf numFmtId="0" fontId="71" fillId="0" borderId="0" xfId="147" applyFont="1" applyFill="1" applyBorder="1" applyAlignment="1">
      <alignment horizontal="left"/>
    </xf>
    <xf numFmtId="3" fontId="71" fillId="0" borderId="0" xfId="147" applyNumberFormat="1" applyFont="1" applyFill="1" applyBorder="1" applyAlignment="1"/>
    <xf numFmtId="197" fontId="71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/>
    </xf>
    <xf numFmtId="0" fontId="71" fillId="0" borderId="34" xfId="147" applyFont="1" applyFill="1" applyBorder="1" applyAlignment="1">
      <alignment horizontal="left"/>
    </xf>
    <xf numFmtId="0" fontId="74" fillId="0" borderId="34" xfId="147" quotePrefix="1" applyFont="1" applyFill="1" applyBorder="1" applyAlignment="1">
      <alignment horizontal="left"/>
    </xf>
    <xf numFmtId="0" fontId="71" fillId="0" borderId="34" xfId="147" applyFont="1" applyFill="1" applyBorder="1" applyAlignment="1"/>
    <xf numFmtId="0" fontId="74" fillId="0" borderId="34" xfId="147" applyFont="1" applyFill="1" applyBorder="1" applyAlignment="1">
      <alignment horizontal="center"/>
    </xf>
    <xf numFmtId="3" fontId="71" fillId="0" borderId="34" xfId="147" applyNumberFormat="1" applyFont="1" applyFill="1" applyBorder="1" applyAlignment="1"/>
    <xf numFmtId="180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right"/>
    </xf>
    <xf numFmtId="3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left"/>
    </xf>
    <xf numFmtId="197" fontId="71" fillId="0" borderId="44" xfId="147" applyNumberFormat="1" applyFont="1" applyFill="1" applyBorder="1" applyAlignment="1">
      <alignment horizontal="center"/>
    </xf>
    <xf numFmtId="0" fontId="3" fillId="0" borderId="5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177" fontId="3" fillId="0" borderId="40" xfId="0" applyNumberFormat="1" applyFont="1" applyBorder="1">
      <alignment vertical="center"/>
    </xf>
    <xf numFmtId="0" fontId="0" fillId="0" borderId="0" xfId="0" applyAlignment="1"/>
    <xf numFmtId="3" fontId="82" fillId="0" borderId="62" xfId="0" applyNumberFormat="1" applyFont="1" applyBorder="1" applyAlignment="1">
      <alignment horizontal="center" vertical="center"/>
    </xf>
    <xf numFmtId="3" fontId="82" fillId="0" borderId="22" xfId="0" applyNumberFormat="1" applyFont="1" applyBorder="1" applyAlignment="1">
      <alignment horizontal="center" vertical="center"/>
    </xf>
    <xf numFmtId="0" fontId="83" fillId="0" borderId="37" xfId="0" applyNumberFormat="1" applyFont="1" applyBorder="1" applyAlignment="1">
      <alignment horizontal="right" vertical="center"/>
    </xf>
    <xf numFmtId="3" fontId="83" fillId="0" borderId="52" xfId="0" applyNumberFormat="1" applyFont="1" applyBorder="1" applyAlignment="1">
      <alignment horizontal="left" vertical="center"/>
    </xf>
    <xf numFmtId="0" fontId="83" fillId="0" borderId="42" xfId="0" applyNumberFormat="1" applyFont="1" applyBorder="1" applyAlignment="1">
      <alignment horizontal="right" vertical="center"/>
    </xf>
    <xf numFmtId="3" fontId="83" fillId="0" borderId="65" xfId="0" applyNumberFormat="1" applyFont="1" applyBorder="1" applyAlignment="1">
      <alignment horizontal="left" vertical="center"/>
    </xf>
    <xf numFmtId="10" fontId="83" fillId="0" borderId="37" xfId="0" applyNumberFormat="1" applyFont="1" applyBorder="1" applyAlignment="1">
      <alignment horizontal="right" vertical="center"/>
    </xf>
    <xf numFmtId="9" fontId="83" fillId="0" borderId="42" xfId="0" applyNumberFormat="1" applyFont="1" applyBorder="1" applyAlignment="1">
      <alignment horizontal="right" vertical="center"/>
    </xf>
    <xf numFmtId="0" fontId="83" fillId="0" borderId="67" xfId="0" applyNumberFormat="1" applyFont="1" applyBorder="1" applyAlignment="1">
      <alignment horizontal="right" vertical="center"/>
    </xf>
    <xf numFmtId="3" fontId="83" fillId="0" borderId="49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5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4" fontId="83" fillId="0" borderId="37" xfId="0" applyNumberFormat="1" applyFont="1" applyBorder="1" applyAlignment="1">
      <alignment horizontal="right" vertical="center"/>
    </xf>
    <xf numFmtId="3" fontId="83" fillId="0" borderId="0" xfId="0" applyNumberFormat="1" applyFont="1" applyBorder="1" applyAlignment="1">
      <alignment vertical="center"/>
    </xf>
    <xf numFmtId="3" fontId="82" fillId="0" borderId="0" xfId="0" applyNumberFormat="1" applyFont="1" applyBorder="1" applyAlignment="1">
      <alignment vertical="center"/>
    </xf>
    <xf numFmtId="3" fontId="83" fillId="0" borderId="68" xfId="0" applyNumberFormat="1" applyFont="1" applyBorder="1" applyAlignment="1">
      <alignment vertical="center"/>
    </xf>
    <xf numFmtId="0" fontId="82" fillId="0" borderId="62" xfId="0" applyNumberFormat="1" applyFont="1" applyBorder="1" applyAlignment="1">
      <alignment horizontal="center" vertical="center"/>
    </xf>
    <xf numFmtId="3" fontId="83" fillId="0" borderId="20" xfId="0" applyNumberFormat="1" applyFont="1" applyBorder="1" applyAlignment="1">
      <alignment vertical="center"/>
    </xf>
    <xf numFmtId="3" fontId="83" fillId="0" borderId="0" xfId="0" applyNumberFormat="1" applyFont="1" applyBorder="1" applyAlignment="1">
      <alignment horizontal="distributed" vertical="center"/>
    </xf>
    <xf numFmtId="3" fontId="83" fillId="0" borderId="40" xfId="0" applyNumberFormat="1" applyFont="1" applyBorder="1" applyAlignment="1">
      <alignment horizontal="distributed" vertical="center"/>
    </xf>
    <xf numFmtId="3" fontId="83" fillId="0" borderId="36" xfId="0" applyNumberFormat="1" applyFont="1" applyBorder="1" applyAlignment="1">
      <alignment horizontal="center" vertical="center"/>
    </xf>
    <xf numFmtId="199" fontId="83" fillId="0" borderId="42" xfId="0" applyNumberFormat="1" applyFont="1" applyBorder="1" applyAlignment="1">
      <alignment horizontal="right" vertical="center"/>
    </xf>
    <xf numFmtId="199" fontId="83" fillId="0" borderId="37" xfId="0" applyNumberFormat="1" applyFont="1" applyBorder="1" applyAlignment="1">
      <alignment horizontal="right" vertical="center"/>
    </xf>
    <xf numFmtId="0" fontId="64" fillId="26" borderId="14" xfId="147" applyFont="1" applyFill="1" applyBorder="1" applyAlignment="1">
      <alignment horizontal="center" vertical="center"/>
    </xf>
    <xf numFmtId="180" fontId="82" fillId="0" borderId="63" xfId="148" applyNumberFormat="1" applyFont="1" applyBorder="1" applyAlignment="1">
      <alignment horizontal="center" vertical="center"/>
    </xf>
    <xf numFmtId="180" fontId="83" fillId="0" borderId="37" xfId="148" applyNumberFormat="1" applyFont="1" applyBorder="1" applyAlignment="1">
      <alignment vertical="center"/>
    </xf>
    <xf numFmtId="180" fontId="83" fillId="0" borderId="37" xfId="148" applyNumberFormat="1" applyFont="1" applyBorder="1" applyAlignment="1">
      <alignment horizontal="right" vertical="center"/>
    </xf>
    <xf numFmtId="180" fontId="83" fillId="0" borderId="42" xfId="148" applyNumberFormat="1" applyFont="1" applyBorder="1" applyAlignment="1">
      <alignment vertical="center"/>
    </xf>
    <xf numFmtId="180" fontId="3" fillId="0" borderId="51" xfId="148" applyNumberFormat="1" applyFont="1" applyBorder="1">
      <alignment vertical="center"/>
    </xf>
    <xf numFmtId="180" fontId="83" fillId="0" borderId="67" xfId="148" applyNumberFormat="1" applyFont="1" applyBorder="1" applyAlignment="1">
      <alignment vertical="center"/>
    </xf>
    <xf numFmtId="180" fontId="0" fillId="0" borderId="0" xfId="148" applyNumberFormat="1" applyFont="1" applyAlignment="1">
      <alignment vertical="center"/>
    </xf>
    <xf numFmtId="180" fontId="0" fillId="0" borderId="0" xfId="148" applyNumberFormat="1" applyFont="1" applyAlignment="1"/>
    <xf numFmtId="0" fontId="76" fillId="0" borderId="56" xfId="147" applyFont="1" applyFill="1" applyBorder="1" applyAlignment="1">
      <alignment horizontal="center" vertical="center" textRotation="255"/>
    </xf>
    <xf numFmtId="0" fontId="84" fillId="0" borderId="0" xfId="147" applyFont="1" applyFill="1" applyBorder="1" applyAlignment="1">
      <alignment vertical="top"/>
    </xf>
    <xf numFmtId="0" fontId="84" fillId="0" borderId="0" xfId="147" applyFont="1" applyFill="1" applyBorder="1" applyAlignment="1">
      <alignment vertical="center"/>
    </xf>
    <xf numFmtId="0" fontId="64" fillId="26" borderId="14" xfId="147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6" fillId="26" borderId="16" xfId="147" applyFont="1" applyFill="1" applyBorder="1" applyAlignment="1">
      <alignment horizontal="left" vertical="center"/>
    </xf>
    <xf numFmtId="41" fontId="64" fillId="26" borderId="17" xfId="45" applyNumberFormat="1" applyFont="1" applyFill="1" applyBorder="1" applyAlignment="1">
      <alignment vertical="center"/>
    </xf>
    <xf numFmtId="0" fontId="64" fillId="26" borderId="17" xfId="147" applyFont="1" applyFill="1" applyBorder="1" applyAlignment="1">
      <alignment horizontal="center" vertical="center"/>
    </xf>
    <xf numFmtId="3" fontId="64" fillId="26" borderId="17" xfId="147" applyNumberFormat="1" applyFont="1" applyFill="1" applyBorder="1" applyAlignment="1">
      <alignment vertical="center"/>
    </xf>
    <xf numFmtId="3" fontId="66" fillId="26" borderId="17" xfId="147" applyNumberFormat="1" applyFont="1" applyFill="1" applyBorder="1" applyAlignment="1">
      <alignment horizontal="right" vertical="center"/>
    </xf>
    <xf numFmtId="3" fontId="64" fillId="26" borderId="17" xfId="147" applyNumberFormat="1" applyFont="1" applyFill="1" applyBorder="1" applyAlignment="1">
      <alignment horizontal="right" vertical="center"/>
    </xf>
    <xf numFmtId="3" fontId="66" fillId="26" borderId="17" xfId="147" applyNumberFormat="1" applyFont="1" applyFill="1" applyBorder="1" applyAlignment="1">
      <alignment horizontal="center" vertical="center"/>
    </xf>
    <xf numFmtId="3" fontId="66" fillId="26" borderId="18" xfId="147" applyNumberFormat="1" applyFont="1" applyFill="1" applyBorder="1" applyAlignment="1">
      <alignment horizontal="center" vertical="center"/>
    </xf>
    <xf numFmtId="0" fontId="66" fillId="26" borderId="40" xfId="147" applyFont="1" applyFill="1" applyBorder="1" applyAlignment="1">
      <alignment vertical="center" shrinkToFit="1"/>
    </xf>
    <xf numFmtId="41" fontId="64" fillId="26" borderId="40" xfId="45" applyNumberFormat="1" applyFont="1" applyFill="1" applyBorder="1" applyAlignment="1">
      <alignment vertical="center"/>
    </xf>
    <xf numFmtId="0" fontId="64" fillId="26" borderId="40" xfId="147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vertical="center"/>
    </xf>
    <xf numFmtId="3" fontId="66" fillId="26" borderId="40" xfId="147" applyNumberFormat="1" applyFont="1" applyFill="1" applyBorder="1" applyAlignment="1">
      <alignment horizontal="right" vertical="center"/>
    </xf>
    <xf numFmtId="3" fontId="64" fillId="26" borderId="40" xfId="147" applyNumberFormat="1" applyFont="1" applyFill="1" applyBorder="1" applyAlignment="1">
      <alignment horizontal="right" vertical="center"/>
    </xf>
    <xf numFmtId="3" fontId="66" fillId="26" borderId="40" xfId="147" applyNumberFormat="1" applyFont="1" applyFill="1" applyBorder="1" applyAlignment="1">
      <alignment horizontal="center" vertical="center"/>
    </xf>
    <xf numFmtId="3" fontId="66" fillId="26" borderId="20" xfId="147" applyNumberFormat="1" applyFont="1" applyFill="1" applyBorder="1" applyAlignment="1">
      <alignment horizontal="center" vertical="center"/>
    </xf>
    <xf numFmtId="193" fontId="68" fillId="26" borderId="19" xfId="0" applyNumberFormat="1" applyFont="1" applyFill="1" applyBorder="1" applyAlignment="1">
      <alignment horizontal="center" vertical="center" shrinkToFit="1"/>
    </xf>
    <xf numFmtId="180" fontId="67" fillId="26" borderId="40" xfId="147" applyNumberFormat="1" applyFont="1" applyFill="1" applyBorder="1" applyAlignment="1">
      <alignment vertical="center"/>
    </xf>
    <xf numFmtId="3" fontId="68" fillId="0" borderId="40" xfId="0" applyNumberFormat="1" applyFont="1" applyFill="1" applyBorder="1" applyAlignment="1">
      <alignment horizontal="center" vertical="center"/>
    </xf>
    <xf numFmtId="3" fontId="67" fillId="26" borderId="40" xfId="147" applyNumberFormat="1" applyFont="1" applyFill="1" applyBorder="1" applyAlignment="1">
      <alignment vertical="center"/>
    </xf>
    <xf numFmtId="200" fontId="67" fillId="26" borderId="40" xfId="147" applyNumberFormat="1" applyFont="1" applyFill="1" applyBorder="1" applyAlignment="1">
      <alignment horizontal="center" vertical="center"/>
    </xf>
    <xf numFmtId="3" fontId="67" fillId="26" borderId="20" xfId="147" applyNumberFormat="1" applyFont="1" applyFill="1" applyBorder="1" applyAlignment="1">
      <alignment horizontal="center" vertical="center"/>
    </xf>
    <xf numFmtId="3" fontId="64" fillId="26" borderId="21" xfId="147" applyNumberFormat="1" applyFont="1" applyFill="1" applyBorder="1" applyAlignment="1">
      <alignment vertical="center"/>
    </xf>
    <xf numFmtId="0" fontId="64" fillId="26" borderId="21" xfId="147" applyFont="1" applyFill="1" applyBorder="1" applyAlignment="1">
      <alignment horizontal="centerContinuous" vertical="center"/>
    </xf>
    <xf numFmtId="0" fontId="66" fillId="26" borderId="17" xfId="147" applyFont="1" applyFill="1" applyBorder="1" applyAlignment="1">
      <alignment vertical="center" shrinkToFit="1"/>
    </xf>
    <xf numFmtId="194" fontId="68" fillId="0" borderId="40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64" fillId="26" borderId="19" xfId="147" applyFont="1" applyFill="1" applyBorder="1" applyAlignment="1">
      <alignment horizontal="center" vertical="center"/>
    </xf>
    <xf numFmtId="0" fontId="64" fillId="26" borderId="40" xfId="147" applyFont="1" applyFill="1" applyBorder="1" applyAlignment="1">
      <alignment vertical="center" shrinkToFit="1"/>
    </xf>
    <xf numFmtId="3" fontId="64" fillId="26" borderId="40" xfId="147" applyNumberFormat="1" applyFont="1" applyFill="1" applyBorder="1" applyAlignment="1">
      <alignment horizontal="center" vertical="center"/>
    </xf>
    <xf numFmtId="3" fontId="64" fillId="26" borderId="20" xfId="147" applyNumberFormat="1" applyFont="1" applyFill="1" applyBorder="1" applyAlignment="1">
      <alignment horizontal="center" vertical="center"/>
    </xf>
    <xf numFmtId="0" fontId="66" fillId="26" borderId="19" xfId="147" applyFont="1" applyFill="1" applyBorder="1" applyAlignment="1">
      <alignment vertical="center"/>
    </xf>
    <xf numFmtId="0" fontId="64" fillId="26" borderId="19" xfId="147" applyFont="1" applyFill="1" applyBorder="1" applyAlignment="1">
      <alignment horizontal="center" vertical="center" shrinkToFit="1"/>
    </xf>
    <xf numFmtId="3" fontId="67" fillId="0" borderId="40" xfId="0" applyNumberFormat="1" applyFont="1" applyFill="1" applyBorder="1" applyAlignment="1">
      <alignment vertical="center" shrinkToFit="1"/>
    </xf>
    <xf numFmtId="3" fontId="67" fillId="0" borderId="40" xfId="0" applyNumberFormat="1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horizontal="center" vertical="center" shrinkToFit="1"/>
    </xf>
    <xf numFmtId="3" fontId="67" fillId="26" borderId="40" xfId="147" applyNumberFormat="1" applyFont="1" applyFill="1" applyBorder="1" applyAlignment="1">
      <alignment horizontal="center" vertical="center"/>
    </xf>
    <xf numFmtId="3" fontId="66" fillId="26" borderId="69" xfId="147" applyNumberFormat="1" applyFont="1" applyFill="1" applyBorder="1" applyAlignment="1">
      <alignment horizontal="right" vertical="center"/>
    </xf>
    <xf numFmtId="0" fontId="0" fillId="0" borderId="0" xfId="0" applyAlignment="1"/>
    <xf numFmtId="3" fontId="82" fillId="0" borderId="72" xfId="0" applyNumberFormat="1" applyFont="1" applyBorder="1" applyAlignment="1">
      <alignment horizontal="center" vertical="center"/>
    </xf>
    <xf numFmtId="3" fontId="82" fillId="0" borderId="73" xfId="0" applyNumberFormat="1" applyFont="1" applyBorder="1" applyAlignment="1">
      <alignment horizontal="center" vertical="center"/>
    </xf>
    <xf numFmtId="3" fontId="42" fillId="0" borderId="66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vertical="center"/>
    </xf>
    <xf numFmtId="3" fontId="42" fillId="0" borderId="47" xfId="0" applyNumberFormat="1" applyFont="1" applyBorder="1" applyAlignment="1">
      <alignment horizontal="center" vertical="center"/>
    </xf>
    <xf numFmtId="3" fontId="42" fillId="0" borderId="47" xfId="0" applyNumberFormat="1" applyFont="1" applyBorder="1" applyAlignment="1">
      <alignment horizontal="right" vertical="center"/>
    </xf>
    <xf numFmtId="3" fontId="42" fillId="0" borderId="74" xfId="0" applyNumberFormat="1" applyFont="1" applyBorder="1" applyAlignment="1">
      <alignment horizontal="left" vertical="center"/>
    </xf>
    <xf numFmtId="3" fontId="83" fillId="0" borderId="19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vertical="center"/>
    </xf>
    <xf numFmtId="3" fontId="83" fillId="0" borderId="40" xfId="0" applyNumberFormat="1" applyFont="1" applyBorder="1" applyAlignment="1">
      <alignment horizontal="center" vertical="center"/>
    </xf>
    <xf numFmtId="3" fontId="83" fillId="0" borderId="40" xfId="0" applyNumberFormat="1" applyFont="1" applyBorder="1" applyAlignment="1">
      <alignment horizontal="right" vertical="center"/>
    </xf>
    <xf numFmtId="3" fontId="83" fillId="0" borderId="20" xfId="0" applyNumberFormat="1" applyFont="1" applyBorder="1" applyAlignment="1">
      <alignment horizontal="left"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3" fontId="42" fillId="0" borderId="40" xfId="0" applyNumberFormat="1" applyFont="1" applyBorder="1" applyAlignment="1">
      <alignment horizontal="center" vertical="center"/>
    </xf>
    <xf numFmtId="3" fontId="42" fillId="0" borderId="40" xfId="0" applyNumberFormat="1" applyFont="1" applyBorder="1" applyAlignment="1">
      <alignment horizontal="right" vertical="center"/>
    </xf>
    <xf numFmtId="205" fontId="83" fillId="0" borderId="40" xfId="0" applyNumberFormat="1" applyFont="1" applyBorder="1" applyAlignment="1">
      <alignment vertical="center"/>
    </xf>
    <xf numFmtId="176" fontId="83" fillId="0" borderId="40" xfId="0" applyNumberFormat="1" applyFont="1" applyBorder="1" applyAlignment="1">
      <alignment vertical="center"/>
    </xf>
    <xf numFmtId="3" fontId="83" fillId="0" borderId="25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vertical="center"/>
    </xf>
    <xf numFmtId="3" fontId="83" fillId="0" borderId="21" xfId="0" applyNumberFormat="1" applyFont="1" applyBorder="1" applyAlignment="1">
      <alignment horizontal="center" vertical="center"/>
    </xf>
    <xf numFmtId="3" fontId="83" fillId="0" borderId="21" xfId="0" applyNumberFormat="1" applyFont="1" applyBorder="1" applyAlignment="1">
      <alignment horizontal="right" vertical="center"/>
    </xf>
    <xf numFmtId="3" fontId="83" fillId="0" borderId="26" xfId="0" applyNumberFormat="1" applyFont="1" applyBorder="1" applyAlignment="1">
      <alignment horizontal="left" vertical="center"/>
    </xf>
    <xf numFmtId="0" fontId="64" fillId="26" borderId="25" xfId="147" applyFont="1" applyFill="1" applyBorder="1" applyAlignment="1">
      <alignment horizontal="center" vertical="center" shrinkToFit="1"/>
    </xf>
    <xf numFmtId="3" fontId="67" fillId="26" borderId="21" xfId="147" applyNumberFormat="1" applyFont="1" applyFill="1" applyBorder="1" applyAlignment="1">
      <alignment vertical="center"/>
    </xf>
    <xf numFmtId="3" fontId="64" fillId="26" borderId="21" xfId="147" applyNumberFormat="1" applyFont="1" applyFill="1" applyBorder="1" applyAlignment="1">
      <alignment horizontal="center" vertical="center" shrinkToFit="1"/>
    </xf>
    <xf numFmtId="193" fontId="68" fillId="26" borderId="25" xfId="0" applyNumberFormat="1" applyFont="1" applyFill="1" applyBorder="1" applyAlignment="1">
      <alignment horizontal="center" vertical="center" shrinkToFit="1"/>
    </xf>
    <xf numFmtId="194" fontId="68" fillId="0" borderId="21" xfId="0" applyNumberFormat="1" applyFont="1" applyFill="1" applyBorder="1" applyAlignment="1">
      <alignment vertical="center" shrinkToFit="1"/>
    </xf>
    <xf numFmtId="3" fontId="68" fillId="0" borderId="21" xfId="0" applyNumberFormat="1" applyFont="1" applyFill="1" applyBorder="1" applyAlignment="1">
      <alignment horizontal="center" vertical="center"/>
    </xf>
    <xf numFmtId="200" fontId="67" fillId="26" borderId="21" xfId="147" applyNumberFormat="1" applyFont="1" applyFill="1" applyBorder="1" applyAlignment="1">
      <alignment horizontal="center" vertical="center"/>
    </xf>
    <xf numFmtId="3" fontId="67" fillId="26" borderId="26" xfId="147" applyNumberFormat="1" applyFont="1" applyFill="1" applyBorder="1" applyAlignment="1">
      <alignment horizontal="center" vertical="center"/>
    </xf>
    <xf numFmtId="3" fontId="83" fillId="0" borderId="20" xfId="0" applyNumberFormat="1" applyFont="1" applyBorder="1" applyAlignment="1">
      <alignment horizontal="left" vertical="center" shrinkToFit="1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193" fontId="68" fillId="26" borderId="16" xfId="0" applyNumberFormat="1" applyFont="1" applyFill="1" applyBorder="1" applyAlignment="1">
      <alignment horizontal="center" vertical="center" shrinkToFit="1"/>
    </xf>
    <xf numFmtId="194" fontId="68" fillId="0" borderId="17" xfId="0" applyNumberFormat="1" applyFont="1" applyFill="1" applyBorder="1" applyAlignment="1">
      <alignment vertical="center" shrinkToFit="1"/>
    </xf>
    <xf numFmtId="3" fontId="68" fillId="0" borderId="17" xfId="0" applyNumberFormat="1" applyFont="1" applyFill="1" applyBorder="1" applyAlignment="1">
      <alignment horizontal="center" vertical="center"/>
    </xf>
    <xf numFmtId="3" fontId="67" fillId="26" borderId="17" xfId="147" applyNumberFormat="1" applyFont="1" applyFill="1" applyBorder="1" applyAlignment="1">
      <alignment vertical="center"/>
    </xf>
    <xf numFmtId="200" fontId="67" fillId="26" borderId="17" xfId="147" applyNumberFormat="1" applyFont="1" applyFill="1" applyBorder="1" applyAlignment="1">
      <alignment horizontal="center" vertical="center"/>
    </xf>
    <xf numFmtId="3" fontId="67" fillId="26" borderId="18" xfId="147" applyNumberFormat="1" applyFont="1" applyFill="1" applyBorder="1" applyAlignment="1">
      <alignment horizontal="center" vertical="center"/>
    </xf>
    <xf numFmtId="3" fontId="67" fillId="0" borderId="21" xfId="0" applyNumberFormat="1" applyFont="1" applyFill="1" applyBorder="1" applyAlignment="1">
      <alignment vertical="center" shrinkToFit="1"/>
    </xf>
    <xf numFmtId="3" fontId="67" fillId="0" borderId="21" xfId="0" applyNumberFormat="1" applyFont="1" applyFill="1" applyBorder="1" applyAlignment="1">
      <alignment horizontal="center" vertical="center"/>
    </xf>
    <xf numFmtId="0" fontId="64" fillId="26" borderId="16" xfId="147" applyFont="1" applyFill="1" applyBorder="1" applyAlignment="1">
      <alignment horizontal="center" vertical="center"/>
    </xf>
    <xf numFmtId="0" fontId="64" fillId="26" borderId="17" xfId="147" applyFont="1" applyFill="1" applyBorder="1" applyAlignment="1">
      <alignment vertical="center" shrinkToFit="1"/>
    </xf>
    <xf numFmtId="3" fontId="64" fillId="26" borderId="17" xfId="147" applyNumberFormat="1" applyFont="1" applyFill="1" applyBorder="1" applyAlignment="1">
      <alignment horizontal="center" vertical="center"/>
    </xf>
    <xf numFmtId="3" fontId="64" fillId="26" borderId="18" xfId="147" applyNumberFormat="1" applyFont="1" applyFill="1" applyBorder="1" applyAlignment="1">
      <alignment horizontal="center" vertical="center"/>
    </xf>
    <xf numFmtId="10" fontId="64" fillId="26" borderId="21" xfId="147" applyNumberFormat="1" applyFont="1" applyFill="1" applyBorder="1" applyAlignment="1">
      <alignment vertical="center" shrinkToFit="1"/>
    </xf>
    <xf numFmtId="206" fontId="64" fillId="26" borderId="21" xfId="45" applyNumberFormat="1" applyFont="1" applyFill="1" applyBorder="1" applyAlignment="1">
      <alignment vertical="center"/>
    </xf>
    <xf numFmtId="3" fontId="64" fillId="26" borderId="26" xfId="147" applyNumberFormat="1" applyFont="1" applyFill="1" applyBorder="1" applyAlignment="1">
      <alignment horizontal="center" vertical="center" shrinkToFit="1"/>
    </xf>
    <xf numFmtId="0" fontId="0" fillId="0" borderId="0" xfId="0" applyAlignment="1"/>
    <xf numFmtId="9" fontId="83" fillId="0" borderId="42" xfId="149" applyFont="1" applyBorder="1" applyAlignment="1">
      <alignment horizontal="right" vertical="center"/>
    </xf>
    <xf numFmtId="0" fontId="72" fillId="0" borderId="0" xfId="147" applyFont="1" applyFill="1" applyBorder="1" applyAlignment="1">
      <alignment horizontal="center" vertical="center" shrinkToFit="1"/>
    </xf>
    <xf numFmtId="0" fontId="73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75" fillId="0" borderId="50" xfId="147" quotePrefix="1" applyFont="1" applyFill="1" applyBorder="1" applyAlignment="1">
      <alignment horizontal="center" vertical="center"/>
    </xf>
    <xf numFmtId="0" fontId="75" fillId="0" borderId="12" xfId="147" quotePrefix="1" applyFont="1" applyFill="1" applyBorder="1" applyAlignment="1">
      <alignment horizontal="center" vertical="center"/>
    </xf>
    <xf numFmtId="0" fontId="75" fillId="0" borderId="54" xfId="147" quotePrefix="1" applyFont="1" applyFill="1" applyBorder="1" applyAlignment="1">
      <alignment horizontal="center" vertical="center"/>
    </xf>
    <xf numFmtId="0" fontId="76" fillId="0" borderId="56" xfId="147" applyFont="1" applyFill="1" applyBorder="1" applyAlignment="1">
      <alignment horizontal="center" vertical="center" textRotation="255"/>
    </xf>
    <xf numFmtId="0" fontId="76" fillId="0" borderId="57" xfId="147" applyFont="1" applyFill="1" applyBorder="1" applyAlignment="1">
      <alignment horizontal="center" vertical="center"/>
    </xf>
    <xf numFmtId="0" fontId="76" fillId="0" borderId="58" xfId="147" applyFont="1" applyFill="1" applyBorder="1" applyAlignment="1">
      <alignment horizontal="center" vertical="center"/>
    </xf>
    <xf numFmtId="49" fontId="76" fillId="0" borderId="56" xfId="147" applyNumberFormat="1" applyFont="1" applyFill="1" applyBorder="1" applyAlignment="1">
      <alignment horizontal="center" vertical="center" textRotation="255"/>
    </xf>
    <xf numFmtId="3" fontId="76" fillId="0" borderId="56" xfId="147" applyNumberFormat="1" applyFont="1" applyFill="1" applyBorder="1" applyAlignment="1">
      <alignment horizontal="center" vertical="center" textRotation="255"/>
    </xf>
    <xf numFmtId="179" fontId="79" fillId="0" borderId="0" xfId="147" applyNumberFormat="1" applyFont="1" applyFill="1" applyBorder="1" applyAlignment="1" applyProtection="1">
      <alignment horizontal="left"/>
      <protection locked="0"/>
    </xf>
    <xf numFmtId="202" fontId="79" fillId="0" borderId="0" xfId="147" quotePrefix="1" applyNumberFormat="1" applyFont="1" applyFill="1" applyBorder="1" applyAlignment="1" applyProtection="1">
      <alignment horizontal="right"/>
      <protection locked="0"/>
    </xf>
    <xf numFmtId="0" fontId="69" fillId="0" borderId="0" xfId="147" applyFont="1" applyFill="1" applyBorder="1" applyAlignment="1">
      <alignment horizontal="left" vertical="center" shrinkToFit="1"/>
    </xf>
    <xf numFmtId="0" fontId="69" fillId="0" borderId="43" xfId="147" applyFont="1" applyFill="1" applyBorder="1" applyAlignment="1">
      <alignment horizontal="left" vertical="center" shrinkToFit="1"/>
    </xf>
    <xf numFmtId="198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198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198" fontId="79" fillId="0" borderId="0" xfId="147" quotePrefix="1" applyNumberFormat="1" applyFont="1" applyFill="1" applyBorder="1" applyAlignment="1" applyProtection="1">
      <alignment horizontal="left"/>
      <protection locked="0"/>
    </xf>
    <xf numFmtId="3" fontId="69" fillId="0" borderId="0" xfId="147" applyNumberFormat="1" applyFont="1" applyFill="1" applyBorder="1" applyAlignment="1">
      <alignment horizontal="center" vertical="center"/>
    </xf>
    <xf numFmtId="203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Font="1" applyFill="1" applyBorder="1" applyAlignment="1">
      <alignment horizontal="center" vertical="center"/>
    </xf>
    <xf numFmtId="203" fontId="69" fillId="0" borderId="0" xfId="147" applyNumberFormat="1" applyFont="1" applyFill="1" applyBorder="1" applyAlignment="1" applyProtection="1">
      <alignment horizontal="center" vertical="center" shrinkToFit="1"/>
      <protection locked="0"/>
    </xf>
    <xf numFmtId="3" fontId="83" fillId="0" borderId="69" xfId="0" applyNumberFormat="1" applyFont="1" applyBorder="1" applyAlignment="1">
      <alignment horizontal="center" vertical="center" wrapText="1"/>
    </xf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27" xfId="0" applyNumberFormat="1" applyFont="1" applyBorder="1" applyAlignment="1">
      <alignment horizontal="center" vertical="center" wrapText="1"/>
    </xf>
    <xf numFmtId="3" fontId="83" fillId="0" borderId="70" xfId="0" applyNumberFormat="1" applyFont="1" applyBorder="1" applyAlignment="1">
      <alignment horizontal="center" vertical="center" wrapText="1"/>
    </xf>
    <xf numFmtId="3" fontId="83" fillId="0" borderId="64" xfId="0" applyNumberFormat="1" applyFont="1" applyBorder="1" applyAlignment="1">
      <alignment horizontal="center" vertical="center"/>
    </xf>
    <xf numFmtId="3" fontId="83" fillId="0" borderId="66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82" fillId="0" borderId="24" xfId="0" applyNumberFormat="1" applyFont="1" applyBorder="1" applyAlignment="1">
      <alignment horizontal="center" vertical="center"/>
    </xf>
    <xf numFmtId="3" fontId="82" fillId="0" borderId="13" xfId="0" applyNumberFormat="1" applyFont="1" applyBorder="1" applyAlignment="1">
      <alignment horizontal="center" vertical="center"/>
    </xf>
    <xf numFmtId="3" fontId="83" fillId="0" borderId="71" xfId="0" applyNumberFormat="1" applyFont="1" applyBorder="1" applyAlignment="1">
      <alignment horizontal="distributed" vertical="center"/>
    </xf>
    <xf numFmtId="3" fontId="83" fillId="0" borderId="48" xfId="0" applyNumberFormat="1" applyFont="1" applyBorder="1" applyAlignment="1">
      <alignment horizontal="distributed" vertical="center"/>
    </xf>
    <xf numFmtId="3" fontId="83" fillId="0" borderId="41" xfId="0" applyNumberFormat="1" applyFont="1" applyBorder="1" applyAlignment="1">
      <alignment horizontal="distributed" vertical="center"/>
    </xf>
    <xf numFmtId="3" fontId="83" fillId="0" borderId="28" xfId="0" applyNumberFormat="1" applyFont="1" applyBorder="1" applyAlignment="1">
      <alignment horizontal="distributed" vertical="center"/>
    </xf>
    <xf numFmtId="3" fontId="83" fillId="0" borderId="29" xfId="0" applyNumberFormat="1" applyFont="1" applyBorder="1" applyAlignment="1">
      <alignment horizontal="distributed" vertical="center"/>
    </xf>
    <xf numFmtId="3" fontId="83" fillId="0" borderId="30" xfId="0" applyNumberFormat="1" applyFont="1" applyBorder="1" applyAlignment="1">
      <alignment horizontal="distributed" vertical="center"/>
    </xf>
    <xf numFmtId="0" fontId="64" fillId="26" borderId="16" xfId="147" applyFont="1" applyFill="1" applyBorder="1" applyAlignment="1">
      <alignment horizontal="center" vertical="distributed"/>
    </xf>
    <xf numFmtId="0" fontId="64" fillId="26" borderId="25" xfId="147" applyFont="1" applyFill="1" applyBorder="1" applyAlignment="1">
      <alignment horizontal="center" vertical="distributed"/>
    </xf>
    <xf numFmtId="0" fontId="64" fillId="26" borderId="69" xfId="147" applyFont="1" applyFill="1" applyBorder="1" applyAlignment="1">
      <alignment horizontal="center" vertical="center" shrinkToFit="1"/>
    </xf>
    <xf numFmtId="0" fontId="64" fillId="26" borderId="59" xfId="147" applyFont="1" applyFill="1" applyBorder="1" applyAlignment="1">
      <alignment horizontal="center" vertical="center" shrinkToFit="1"/>
    </xf>
    <xf numFmtId="0" fontId="64" fillId="26" borderId="17" xfId="45" applyNumberFormat="1" applyFont="1" applyFill="1" applyBorder="1" applyAlignment="1">
      <alignment horizontal="center" vertical="center"/>
    </xf>
    <xf numFmtId="41" fontId="64" fillId="26" borderId="21" xfId="45" applyNumberFormat="1" applyFont="1" applyFill="1" applyBorder="1" applyAlignment="1">
      <alignment horizontal="center" vertical="center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0" fontId="64" fillId="26" borderId="18" xfId="147" applyFont="1" applyFill="1" applyBorder="1" applyAlignment="1">
      <alignment horizontal="center" vertical="center"/>
    </xf>
    <xf numFmtId="0" fontId="64" fillId="26" borderId="26" xfId="147" applyFont="1" applyFill="1" applyBorder="1" applyAlignment="1">
      <alignment horizontal="center" vertical="center"/>
    </xf>
    <xf numFmtId="0" fontId="48" fillId="0" borderId="16" xfId="0" applyFont="1" applyBorder="1" applyAlignment="1">
      <alignment horizontal="left" vertical="center"/>
    </xf>
    <xf numFmtId="0" fontId="48" fillId="0" borderId="17" xfId="0" applyFont="1" applyBorder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51" xfId="0" applyNumberFormat="1" applyFont="1" applyBorder="1" applyAlignment="1">
      <alignment horizontal="center" vertical="center"/>
    </xf>
    <xf numFmtId="177" fontId="3" fillId="0" borderId="59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59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Border="1" applyAlignment="1">
      <alignment horizontal="center" vertical="center"/>
    </xf>
    <xf numFmtId="0" fontId="3" fillId="0" borderId="38" xfId="75" applyFont="1" applyFill="1" applyBorder="1" applyAlignment="1">
      <alignment horizontal="center" vertical="center"/>
    </xf>
    <xf numFmtId="177" fontId="3" fillId="0" borderId="0" xfId="75" applyNumberFormat="1" applyFont="1" applyFill="1" applyAlignment="1">
      <alignment horizontal="center" vertical="center"/>
    </xf>
    <xf numFmtId="0" fontId="3" fillId="0" borderId="35" xfId="75" applyFont="1" applyFill="1" applyBorder="1" applyAlignment="1">
      <alignment horizontal="center" vertical="center"/>
    </xf>
    <xf numFmtId="0" fontId="3" fillId="0" borderId="0" xfId="75" applyFont="1" applyFill="1" applyAlignment="1">
      <alignment vertical="center"/>
    </xf>
    <xf numFmtId="181" fontId="3" fillId="0" borderId="0" xfId="75" applyNumberFormat="1" applyFont="1" applyFill="1" applyAlignment="1">
      <alignment horizontal="center" vertical="center"/>
    </xf>
    <xf numFmtId="0" fontId="3" fillId="0" borderId="0" xfId="75" quotePrefix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35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quotePrefix="1" applyNumberFormat="1" applyFont="1" applyFill="1" applyAlignment="1">
      <alignment horizontal="center" vertical="center"/>
    </xf>
    <xf numFmtId="177" fontId="3" fillId="0" borderId="38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38" xfId="75" applyFont="1" applyFill="1" applyBorder="1" applyAlignment="1">
      <alignment horizontal="center" vertical="center" shrinkToFit="1"/>
    </xf>
    <xf numFmtId="0" fontId="3" fillId="0" borderId="38" xfId="75" quotePrefix="1" applyFont="1" applyFill="1" applyBorder="1" applyAlignment="1">
      <alignment horizontal="center" vertical="center"/>
    </xf>
    <xf numFmtId="181" fontId="3" fillId="0" borderId="38" xfId="75" applyNumberFormat="1" applyFont="1" applyFill="1" applyBorder="1" applyAlignment="1">
      <alignment horizontal="center" vertical="center"/>
    </xf>
    <xf numFmtId="0" fontId="47" fillId="0" borderId="0" xfId="75" applyFont="1" applyFill="1" applyAlignment="1">
      <alignment horizontal="center" vertical="center"/>
    </xf>
    <xf numFmtId="0" fontId="46" fillId="0" borderId="0" xfId="75" applyFont="1" applyFill="1" applyAlignment="1">
      <alignment horizontal="center" vertical="center"/>
    </xf>
  </cellXfs>
  <cellStyles count="150">
    <cellStyle name="#,##0" xfId="115"/>
    <cellStyle name="(1)" xfId="116"/>
    <cellStyle name="??_x000c_둄_x001b__x000d_|?_x0001_?_x0003__x0014__x0007__x0001__x0001_" xfId="117"/>
    <cellStyle name="??&amp;O?&amp;H?_x0008__x000f__x0007_?_x0007__x0001__x0001_" xfId="118"/>
    <cellStyle name="??&amp;O?&amp;H?_x0008_??_x0007__x0001__x0001_" xfId="1"/>
    <cellStyle name="?曹%U?&amp;H?_x0008_?s_x000a__x0007__x0001__x0001_" xfId="119"/>
    <cellStyle name="_수정이여2003.05.19xls" xfId="120"/>
    <cellStyle name="_일위(김천)" xfId="121"/>
    <cellStyle name="_일위(포천)" xfId="122"/>
    <cellStyle name="0.0" xfId="123"/>
    <cellStyle name="0.00" xfId="124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5"/>
    <cellStyle name="ÅëÈ­ [0]_INQUIRY ¿µ¾÷ÃßÁø " xfId="80"/>
    <cellStyle name="AeE­ [0]_INQUIRY ¿μ¾÷AßAø " xfId="81"/>
    <cellStyle name="AeE­_¿­¸° INT" xfId="126"/>
    <cellStyle name="ÅëÈ­_INQUIRY ¿µ¾÷ÃßÁø " xfId="82"/>
    <cellStyle name="AeE­_INQUIRY ¿μ¾÷AßAø " xfId="83"/>
    <cellStyle name="AÞ¸¶ [0]_¿­¸° INT" xfId="127"/>
    <cellStyle name="ÄÞ¸¶ [0]_INQUIRY ¿µ¾÷ÃßÁø " xfId="84"/>
    <cellStyle name="AÞ¸¶ [0]_INQUIRY ¿μ¾÷AßAø " xfId="85"/>
    <cellStyle name="AÞ¸¶_¿­¸° INT" xfId="128"/>
    <cellStyle name="ÄÞ¸¶_INQUIRY ¿µ¾÷ÃßÁø " xfId="86"/>
    <cellStyle name="AÞ¸¶_INQUIRY ¿μ¾÷AßAø " xfId="87"/>
    <cellStyle name="C￥AØ_¿­¸° INT" xfId="129"/>
    <cellStyle name="Ç¥ÁØ_¿µ¾÷ÇöÈ² " xfId="88"/>
    <cellStyle name="C￥AØ_¿μ¾÷CoE² " xfId="89"/>
    <cellStyle name="Ç¥ÁØ_0N-HANDLING " xfId="90"/>
    <cellStyle name="C￥AØ_¾c½A " xfId="91"/>
    <cellStyle name="Ç¥ÁØ_5-1±¤°í " xfId="92"/>
    <cellStyle name="C￥AØ_AN°y(1.25) " xfId="93"/>
    <cellStyle name="Ç¥ÁØ_Áý°èÇ¥(2¿ù) " xfId="94"/>
    <cellStyle name="C￥AØ_SOON1 " xfId="95"/>
    <cellStyle name="Calc Currency (0)" xfId="130"/>
    <cellStyle name="category" xfId="96"/>
    <cellStyle name="Comma [0]" xfId="131"/>
    <cellStyle name="comma zerodec" xfId="97"/>
    <cellStyle name="Comma_ SG&amp;A Bridge " xfId="98"/>
    <cellStyle name="Copied" xfId="132"/>
    <cellStyle name="Curren?_x0012_퐀_x0017_?" xfId="99"/>
    <cellStyle name="Currency [0]" xfId="133"/>
    <cellStyle name="Currency_ SG&amp;A Bridge " xfId="100"/>
    <cellStyle name="Currency1" xfId="101"/>
    <cellStyle name="Dollar (zero dec)" xfId="102"/>
    <cellStyle name="Entered" xfId="134"/>
    <cellStyle name="Grey" xfId="103"/>
    <cellStyle name="head 1" xfId="135"/>
    <cellStyle name="HEADER" xfId="104"/>
    <cellStyle name="Header1" xfId="105"/>
    <cellStyle name="Header2" xfId="106"/>
    <cellStyle name="Helv8_PFD4.XLS" xfId="107"/>
    <cellStyle name="Input [yellow]" xfId="108"/>
    <cellStyle name="Model" xfId="109"/>
    <cellStyle name="no dec" xfId="136"/>
    <cellStyle name="Normal - Style1" xfId="110"/>
    <cellStyle name="Normal_ SG&amp;A Bridge " xfId="111"/>
    <cellStyle name="Percent [2]" xfId="112"/>
    <cellStyle name="RevList" xfId="137"/>
    <cellStyle name="subhead" xfId="113"/>
    <cellStyle name="Subtotal" xfId="138"/>
    <cellStyle name="Title" xfId="114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9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" xfId="149" builtinId="5"/>
    <cellStyle name="백분율 2" xfId="140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1"/>
    <cellStyle name="콤마(1)" xfId="142"/>
    <cellStyle name="콤마_  종  합  " xfId="143"/>
    <cellStyle name="통화 [0]" xfId="148" builtinId="7"/>
    <cellStyle name="통화 [0] 2" xfId="63"/>
    <cellStyle name="통화 [0] 3" xfId="144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5"/>
    <cellStyle name="표준_2006설계기준(상반기)" xfId="75"/>
    <cellStyle name="標準_Akia(F）-8" xfId="146"/>
    <cellStyle name="표준_성서네거리~이곡네거리 외 2개소 포장보수공사" xfId="147"/>
    <cellStyle name="표준1" xfId="76"/>
    <cellStyle name="합산" xfId="77"/>
    <cellStyle name="화폐기호" xfId="78"/>
    <cellStyle name="화폐기호0" xfId="79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  <sheetName val="조경식재굴취"/>
      <sheetName val="조경유지관리"/>
      <sheetName val="인력터파기품"/>
      <sheetName val="컨테이너"/>
      <sheetName val="시중노임단가"/>
      <sheetName val="횡배수관수량집계"/>
      <sheetName val="_IL-3.XLSY갑지"/>
      <sheetName val="송전기본"/>
      <sheetName val="직원자료입력"/>
      <sheetName val="투찰내역"/>
      <sheetName val="설계수량"/>
      <sheetName val="횡 연장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0"/>
  <sheetViews>
    <sheetView view="pageBreakPreview" zoomScale="60" workbookViewId="0">
      <selection activeCell="F3" sqref="F3"/>
    </sheetView>
  </sheetViews>
  <sheetFormatPr defaultRowHeight="13.5"/>
  <cols>
    <col min="2" max="5" width="6.77734375" customWidth="1"/>
    <col min="6" max="6" width="11.6640625" customWidth="1"/>
    <col min="7" max="20" width="6.77734375" customWidth="1"/>
  </cols>
  <sheetData>
    <row r="1" spans="2:20" ht="129.94999999999999" customHeight="1">
      <c r="B1" s="58"/>
      <c r="C1" s="59" t="s">
        <v>331</v>
      </c>
      <c r="D1" s="60"/>
      <c r="E1" s="60"/>
      <c r="F1" s="60"/>
      <c r="G1" s="60"/>
      <c r="H1" s="60"/>
      <c r="I1" s="59"/>
      <c r="J1" s="59"/>
      <c r="K1" s="61"/>
      <c r="L1" s="61"/>
      <c r="M1" s="62"/>
      <c r="N1" s="63"/>
      <c r="O1" s="63"/>
      <c r="P1" s="63"/>
      <c r="Q1" s="64"/>
      <c r="R1" s="63"/>
      <c r="S1" s="63"/>
      <c r="T1" s="65"/>
    </row>
    <row r="2" spans="2:20" ht="129.94999999999999" customHeight="1">
      <c r="B2" s="66"/>
      <c r="C2" s="300" t="s">
        <v>143</v>
      </c>
      <c r="D2" s="300"/>
      <c r="E2" s="300"/>
      <c r="F2" s="301" t="s">
        <v>349</v>
      </c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3"/>
    </row>
    <row r="3" spans="2:20" ht="129.94999999999999" customHeight="1">
      <c r="B3" s="67"/>
      <c r="C3" s="68"/>
      <c r="D3" s="68"/>
      <c r="E3" s="68"/>
      <c r="F3" s="68"/>
      <c r="G3" s="68"/>
      <c r="H3" s="68"/>
      <c r="I3" s="69"/>
      <c r="J3" s="70"/>
      <c r="K3" s="70"/>
      <c r="L3" s="70"/>
      <c r="M3" s="71"/>
      <c r="N3" s="72"/>
      <c r="O3" s="72"/>
      <c r="P3" s="72"/>
      <c r="Q3" s="72"/>
      <c r="R3" s="72"/>
      <c r="S3" s="72"/>
      <c r="T3" s="73"/>
    </row>
    <row r="4" spans="2:20" ht="129.94999999999999" customHeight="1" thickBot="1">
      <c r="B4" s="74"/>
      <c r="C4" s="75"/>
      <c r="D4" s="75"/>
      <c r="E4" s="75"/>
      <c r="F4" s="75"/>
      <c r="G4" s="75"/>
      <c r="H4" s="75"/>
      <c r="I4" s="76"/>
      <c r="J4" s="77"/>
      <c r="K4" s="78"/>
      <c r="L4" s="79"/>
      <c r="M4" s="80"/>
      <c r="N4" s="79"/>
      <c r="O4" s="79"/>
      <c r="P4" s="79"/>
      <c r="Q4" s="81"/>
      <c r="R4" s="81"/>
      <c r="S4" s="81"/>
      <c r="T4" s="82" t="s">
        <v>144</v>
      </c>
    </row>
    <row r="5" spans="2:20" ht="54" customHeight="1" thickBot="1">
      <c r="B5" s="304" t="s">
        <v>145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</row>
    <row r="6" spans="2:20" ht="60" customHeight="1" thickBot="1">
      <c r="B6" s="83" t="s">
        <v>146</v>
      </c>
      <c r="C6" s="307"/>
      <c r="D6" s="307"/>
      <c r="E6" s="84" t="s">
        <v>147</v>
      </c>
      <c r="F6" s="308"/>
      <c r="G6" s="309"/>
      <c r="H6" s="200" t="s">
        <v>249</v>
      </c>
      <c r="I6" s="310"/>
      <c r="J6" s="310"/>
      <c r="K6" s="84" t="s">
        <v>148</v>
      </c>
      <c r="L6" s="311"/>
      <c r="M6" s="311"/>
      <c r="N6" s="85"/>
      <c r="O6" s="86"/>
      <c r="P6" s="86"/>
      <c r="Q6" s="87"/>
      <c r="R6" s="88" t="s">
        <v>347</v>
      </c>
      <c r="S6" s="89" t="s">
        <v>330</v>
      </c>
      <c r="T6" s="90" t="s">
        <v>149</v>
      </c>
    </row>
    <row r="7" spans="2:20" ht="8.25" customHeight="1">
      <c r="B7" s="91"/>
      <c r="C7" s="92"/>
      <c r="D7" s="92"/>
      <c r="E7" s="92"/>
      <c r="F7" s="92"/>
      <c r="G7" s="92"/>
      <c r="H7" s="92"/>
      <c r="I7" s="93"/>
      <c r="J7" s="93"/>
      <c r="K7" s="94"/>
      <c r="L7" s="95"/>
      <c r="M7" s="96"/>
      <c r="N7" s="97"/>
      <c r="O7" s="98"/>
      <c r="P7" s="98"/>
      <c r="Q7" s="99"/>
      <c r="R7" s="100"/>
      <c r="S7" s="101"/>
      <c r="T7" s="102"/>
    </row>
    <row r="8" spans="2:20" ht="48" customHeight="1">
      <c r="B8" s="103"/>
      <c r="C8" s="104" t="str">
        <f>C1</f>
        <v>2022년도</v>
      </c>
      <c r="D8" s="105"/>
      <c r="E8" s="105"/>
      <c r="F8" s="105"/>
      <c r="G8" s="105"/>
      <c r="H8" s="105"/>
      <c r="I8" s="106"/>
      <c r="J8" s="107"/>
      <c r="K8" s="94"/>
      <c r="L8" s="108"/>
      <c r="M8" s="109"/>
      <c r="N8" s="108"/>
      <c r="O8" s="108"/>
      <c r="P8" s="108"/>
      <c r="Q8" s="108"/>
      <c r="R8" s="108"/>
      <c r="S8" s="108"/>
      <c r="T8" s="110"/>
    </row>
    <row r="9" spans="2:20" ht="11.25" customHeight="1">
      <c r="B9" s="103"/>
      <c r="C9" s="105"/>
      <c r="D9" s="105"/>
      <c r="E9" s="105"/>
      <c r="F9" s="105"/>
      <c r="G9" s="105"/>
      <c r="H9" s="105"/>
      <c r="I9" s="106"/>
      <c r="J9" s="107"/>
      <c r="K9" s="94"/>
      <c r="L9" s="108"/>
      <c r="M9" s="109"/>
      <c r="N9" s="108"/>
      <c r="O9" s="108"/>
      <c r="P9" s="108"/>
      <c r="Q9" s="108"/>
      <c r="R9" s="108"/>
      <c r="S9" s="108"/>
      <c r="T9" s="110"/>
    </row>
    <row r="10" spans="2:20" ht="30" customHeight="1">
      <c r="B10" s="67"/>
      <c r="C10" s="116" t="str">
        <f>C2</f>
        <v xml:space="preserve">공 사 명 : </v>
      </c>
      <c r="D10" s="116"/>
      <c r="E10" s="116"/>
      <c r="F10" s="314" t="str">
        <f>F2</f>
        <v>2022년 연간단가 긴급포장보수공사(2권역)</v>
      </c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5"/>
    </row>
    <row r="11" spans="2:20" ht="30" customHeight="1">
      <c r="B11" s="67"/>
      <c r="C11" s="68"/>
      <c r="D11" s="68"/>
      <c r="E11" s="68"/>
      <c r="F11" s="68"/>
      <c r="G11" s="68"/>
      <c r="H11" s="68"/>
      <c r="I11" s="111"/>
      <c r="J11" s="111"/>
      <c r="K11" s="112"/>
      <c r="L11" s="111"/>
      <c r="M11" s="111"/>
      <c r="N11" s="111"/>
      <c r="O11" s="111"/>
      <c r="P11" s="111"/>
      <c r="Q11" s="111"/>
      <c r="R11" s="111"/>
      <c r="S11" s="111"/>
      <c r="T11" s="73"/>
    </row>
    <row r="12" spans="2:20" ht="30" customHeight="1">
      <c r="B12" s="67"/>
      <c r="C12" s="116" t="s">
        <v>150</v>
      </c>
      <c r="D12" s="116"/>
      <c r="E12" s="116"/>
      <c r="F12" s="201" t="s">
        <v>348</v>
      </c>
      <c r="G12" s="114"/>
      <c r="H12" s="115"/>
      <c r="I12" s="116"/>
      <c r="J12" s="116"/>
      <c r="K12" s="113"/>
      <c r="L12" s="113"/>
      <c r="M12" s="113"/>
      <c r="N12" s="113"/>
      <c r="O12" s="117"/>
      <c r="P12" s="117"/>
      <c r="Q12" s="118"/>
      <c r="R12" s="119"/>
      <c r="S12" s="119"/>
      <c r="T12" s="120"/>
    </row>
    <row r="13" spans="2:20" ht="30" customHeight="1">
      <c r="B13" s="67"/>
      <c r="C13" s="111"/>
      <c r="D13" s="111"/>
      <c r="E13" s="121"/>
      <c r="F13" s="202" t="s">
        <v>314</v>
      </c>
      <c r="G13" s="114"/>
      <c r="H13" s="114"/>
      <c r="I13" s="116"/>
      <c r="J13" s="116"/>
      <c r="K13" s="113"/>
      <c r="L13" s="122"/>
      <c r="M13" s="124"/>
      <c r="N13" s="124"/>
      <c r="O13" s="117"/>
      <c r="P13" s="117"/>
      <c r="Q13" s="118"/>
      <c r="R13" s="119"/>
      <c r="S13" s="119"/>
      <c r="T13" s="120"/>
    </row>
    <row r="14" spans="2:20" ht="30" customHeight="1">
      <c r="B14" s="67"/>
      <c r="C14" s="111"/>
      <c r="D14" s="111"/>
      <c r="E14" s="121"/>
      <c r="F14" s="113"/>
      <c r="G14" s="114"/>
      <c r="H14" s="114"/>
      <c r="I14" s="116"/>
      <c r="J14" s="123"/>
      <c r="K14" s="124"/>
      <c r="L14" s="122"/>
      <c r="M14" s="316"/>
      <c r="N14" s="316"/>
      <c r="O14" s="123"/>
      <c r="P14" s="317"/>
      <c r="Q14" s="317"/>
      <c r="R14" s="119"/>
      <c r="S14" s="119"/>
      <c r="T14" s="120"/>
    </row>
    <row r="15" spans="2:20" ht="30" customHeight="1">
      <c r="B15" s="67"/>
      <c r="C15" s="68"/>
      <c r="D15" s="68"/>
      <c r="E15" s="68"/>
      <c r="F15" s="113"/>
      <c r="G15" s="68"/>
      <c r="H15" s="68"/>
      <c r="I15" s="111"/>
      <c r="J15" s="111"/>
      <c r="K15" s="121"/>
      <c r="L15" s="122"/>
      <c r="M15" s="316"/>
      <c r="N15" s="316"/>
      <c r="O15" s="125"/>
      <c r="P15" s="126"/>
      <c r="Q15" s="126"/>
      <c r="R15" s="127"/>
      <c r="S15" s="127"/>
      <c r="T15" s="128"/>
    </row>
    <row r="16" spans="2:20" ht="30" customHeight="1">
      <c r="B16" s="67"/>
      <c r="C16" s="68"/>
      <c r="D16" s="68"/>
      <c r="E16" s="68"/>
      <c r="F16" s="113"/>
      <c r="G16" s="68"/>
      <c r="H16" s="68"/>
      <c r="I16" s="111"/>
      <c r="J16" s="111"/>
      <c r="K16" s="121"/>
      <c r="L16" s="122"/>
      <c r="M16" s="316"/>
      <c r="N16" s="316"/>
      <c r="O16" s="125"/>
      <c r="P16" s="318"/>
      <c r="Q16" s="318"/>
      <c r="R16" s="129"/>
      <c r="S16" s="127"/>
      <c r="T16" s="128"/>
    </row>
    <row r="17" spans="2:20" ht="30" customHeight="1">
      <c r="B17" s="67"/>
      <c r="C17" s="68"/>
      <c r="D17" s="68"/>
      <c r="E17" s="68"/>
      <c r="F17" s="113"/>
      <c r="G17" s="68"/>
      <c r="H17" s="68"/>
      <c r="I17" s="111"/>
      <c r="J17" s="111"/>
      <c r="K17" s="121"/>
      <c r="L17" s="122"/>
      <c r="M17" s="316"/>
      <c r="N17" s="316"/>
      <c r="O17" s="125"/>
      <c r="P17" s="318"/>
      <c r="Q17" s="318"/>
      <c r="R17" s="129"/>
      <c r="S17" s="127"/>
      <c r="T17" s="128"/>
    </row>
    <row r="18" spans="2:20" ht="6" customHeight="1">
      <c r="B18" s="67"/>
      <c r="C18" s="68"/>
      <c r="D18" s="68"/>
      <c r="E18" s="68"/>
      <c r="F18" s="68"/>
      <c r="G18" s="68"/>
      <c r="H18" s="68"/>
      <c r="I18" s="130"/>
      <c r="J18" s="131"/>
      <c r="K18" s="312"/>
      <c r="L18" s="312"/>
      <c r="M18" s="312"/>
      <c r="N18" s="312"/>
      <c r="O18" s="313"/>
      <c r="P18" s="313"/>
      <c r="Q18" s="313"/>
      <c r="R18" s="127"/>
      <c r="S18" s="127"/>
      <c r="T18" s="128"/>
    </row>
    <row r="19" spans="2:20" ht="35.1" customHeight="1">
      <c r="B19" s="67"/>
      <c r="C19" s="321" t="s">
        <v>151</v>
      </c>
      <c r="D19" s="321"/>
      <c r="E19" s="321"/>
      <c r="F19" s="320">
        <f>공사원가계산서!F33</f>
        <v>0</v>
      </c>
      <c r="G19" s="320"/>
      <c r="H19" s="320"/>
      <c r="I19" s="320"/>
      <c r="J19" s="320"/>
      <c r="K19" s="322" t="str">
        <f>"(금"&amp;NUMBERSTRING(F19,1)&amp;"원)"</f>
        <v>(금영원)</v>
      </c>
      <c r="L19" s="322"/>
      <c r="M19" s="322"/>
      <c r="N19" s="322"/>
      <c r="O19" s="322"/>
      <c r="P19" s="322"/>
      <c r="Q19" s="322"/>
      <c r="R19" s="132"/>
      <c r="S19" s="132"/>
      <c r="T19" s="73"/>
    </row>
    <row r="20" spans="2:20" ht="13.5" customHeight="1">
      <c r="B20" s="67"/>
      <c r="C20" s="68"/>
      <c r="D20" s="68"/>
      <c r="E20" s="68"/>
      <c r="F20" s="114"/>
      <c r="G20" s="114"/>
      <c r="H20" s="114"/>
      <c r="I20" s="116"/>
      <c r="J20" s="116"/>
      <c r="K20" s="133"/>
      <c r="L20" s="133"/>
      <c r="M20" s="133"/>
      <c r="N20" s="133"/>
      <c r="O20" s="134"/>
      <c r="P20" s="134"/>
      <c r="Q20" s="135"/>
      <c r="R20" s="132"/>
      <c r="S20" s="132"/>
      <c r="T20" s="73"/>
    </row>
    <row r="21" spans="2:20" ht="35.1" customHeight="1">
      <c r="B21" s="136"/>
      <c r="C21" s="114"/>
      <c r="D21" s="114"/>
      <c r="E21" s="114"/>
      <c r="F21" s="319" t="s">
        <v>152</v>
      </c>
      <c r="G21" s="319"/>
      <c r="H21" s="319"/>
      <c r="I21" s="320">
        <f>공사원가계산서!F30</f>
        <v>0</v>
      </c>
      <c r="J21" s="320"/>
      <c r="K21" s="320"/>
      <c r="L21" s="320"/>
      <c r="M21" s="320"/>
      <c r="N21" s="320"/>
      <c r="O21" s="320"/>
      <c r="P21" s="320"/>
      <c r="Q21" s="320"/>
      <c r="R21" s="137"/>
      <c r="S21" s="138"/>
      <c r="T21" s="139"/>
    </row>
    <row r="22" spans="2:20" ht="34.5" customHeight="1">
      <c r="B22" s="140"/>
      <c r="C22" s="141"/>
      <c r="D22" s="141"/>
      <c r="E22" s="141"/>
      <c r="F22" s="319" t="s">
        <v>153</v>
      </c>
      <c r="G22" s="319"/>
      <c r="H22" s="319"/>
      <c r="I22" s="320">
        <f>공사원가계산서!F31</f>
        <v>0</v>
      </c>
      <c r="J22" s="320"/>
      <c r="K22" s="320"/>
      <c r="L22" s="320"/>
      <c r="M22" s="320"/>
      <c r="N22" s="320"/>
      <c r="O22" s="320"/>
      <c r="P22" s="320"/>
      <c r="Q22" s="320"/>
      <c r="R22" s="100"/>
      <c r="S22" s="142"/>
      <c r="T22" s="143"/>
    </row>
    <row r="23" spans="2:20" ht="19.5" thickBot="1">
      <c r="B23" s="144"/>
      <c r="C23" s="145"/>
      <c r="D23" s="145"/>
      <c r="E23" s="145"/>
      <c r="F23" s="145"/>
      <c r="G23" s="145"/>
      <c r="H23" s="145"/>
      <c r="I23" s="146"/>
      <c r="J23" s="147"/>
      <c r="K23" s="148"/>
      <c r="L23" s="149"/>
      <c r="M23" s="150"/>
      <c r="N23" s="151"/>
      <c r="O23" s="152"/>
      <c r="P23" s="152"/>
      <c r="Q23" s="153"/>
      <c r="R23" s="153"/>
      <c r="S23" s="149"/>
      <c r="T23" s="154"/>
    </row>
    <row r="83" spans="2:15">
      <c r="G83">
        <f>+G84+G89</f>
        <v>0</v>
      </c>
    </row>
    <row r="84" spans="2:15">
      <c r="B84" t="s">
        <v>328</v>
      </c>
    </row>
    <row r="85" spans="2:15">
      <c r="D85">
        <v>1300</v>
      </c>
    </row>
    <row r="86" spans="2:15">
      <c r="D86">
        <v>1300</v>
      </c>
    </row>
    <row r="87" spans="2:15">
      <c r="D87">
        <v>1300</v>
      </c>
    </row>
    <row r="88" spans="2:15">
      <c r="D88">
        <v>1300</v>
      </c>
    </row>
    <row r="90" spans="2:15">
      <c r="F90">
        <f>G84</f>
        <v>0</v>
      </c>
      <c r="G90">
        <f>ROUND(D90%*F90,0)+535</f>
        <v>535</v>
      </c>
      <c r="O90" t="s">
        <v>329</v>
      </c>
    </row>
  </sheetData>
  <mergeCells count="26">
    <mergeCell ref="F22:H22"/>
    <mergeCell ref="I22:M22"/>
    <mergeCell ref="N22:Q22"/>
    <mergeCell ref="C19:E19"/>
    <mergeCell ref="F19:J19"/>
    <mergeCell ref="K19:Q19"/>
    <mergeCell ref="F21:H21"/>
    <mergeCell ref="N21:Q21"/>
    <mergeCell ref="I21:M21"/>
    <mergeCell ref="K18:N18"/>
    <mergeCell ref="O18:Q18"/>
    <mergeCell ref="F10:T10"/>
    <mergeCell ref="M14:N14"/>
    <mergeCell ref="P14:Q14"/>
    <mergeCell ref="M15:N15"/>
    <mergeCell ref="M16:N16"/>
    <mergeCell ref="P16:Q16"/>
    <mergeCell ref="M17:N17"/>
    <mergeCell ref="P17:Q17"/>
    <mergeCell ref="C2:E2"/>
    <mergeCell ref="F2:T2"/>
    <mergeCell ref="B5:T5"/>
    <mergeCell ref="C6:D6"/>
    <mergeCell ref="F6:G6"/>
    <mergeCell ref="I6:J6"/>
    <mergeCell ref="L6:M6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7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0"/>
  <sheetViews>
    <sheetView showZeros="0" view="pageBreakPreview" topLeftCell="A13" zoomScale="115" zoomScaleSheetLayoutView="115" workbookViewId="0">
      <selection activeCell="F24" sqref="F24:F33"/>
    </sheetView>
  </sheetViews>
  <sheetFormatPr defaultRowHeight="13.5"/>
  <cols>
    <col min="1" max="1" width="0.5546875" style="162" customWidth="1"/>
    <col min="2" max="3" width="2.77734375" style="162" customWidth="1"/>
    <col min="4" max="4" width="22.88671875" style="162" bestFit="1" customWidth="1"/>
    <col min="5" max="5" width="3.6640625" style="6" customWidth="1"/>
    <col min="6" max="6" width="11.6640625" style="199" bestFit="1" customWidth="1"/>
    <col min="7" max="7" width="5.33203125" style="175" bestFit="1" customWidth="1"/>
    <col min="8" max="8" width="27.6640625" style="162" customWidth="1"/>
    <col min="9" max="256" width="8.88671875" style="162"/>
    <col min="257" max="257" width="0.5546875" style="162" customWidth="1"/>
    <col min="258" max="259" width="2.109375" style="162" customWidth="1"/>
    <col min="260" max="260" width="15" style="162" customWidth="1"/>
    <col min="261" max="261" width="3.6640625" style="162" customWidth="1"/>
    <col min="262" max="262" width="12" style="162" customWidth="1"/>
    <col min="263" max="263" width="4.21875" style="162" customWidth="1"/>
    <col min="264" max="264" width="27.6640625" style="162" customWidth="1"/>
    <col min="265" max="512" width="8.88671875" style="162"/>
    <col min="513" max="513" width="0.5546875" style="162" customWidth="1"/>
    <col min="514" max="515" width="2.109375" style="162" customWidth="1"/>
    <col min="516" max="516" width="15" style="162" customWidth="1"/>
    <col min="517" max="517" width="3.6640625" style="162" customWidth="1"/>
    <col min="518" max="518" width="12" style="162" customWidth="1"/>
    <col min="519" max="519" width="4.21875" style="162" customWidth="1"/>
    <col min="520" max="520" width="27.6640625" style="162" customWidth="1"/>
    <col min="521" max="768" width="8.88671875" style="162"/>
    <col min="769" max="769" width="0.5546875" style="162" customWidth="1"/>
    <col min="770" max="771" width="2.109375" style="162" customWidth="1"/>
    <col min="772" max="772" width="15" style="162" customWidth="1"/>
    <col min="773" max="773" width="3.6640625" style="162" customWidth="1"/>
    <col min="774" max="774" width="12" style="162" customWidth="1"/>
    <col min="775" max="775" width="4.21875" style="162" customWidth="1"/>
    <col min="776" max="776" width="27.6640625" style="162" customWidth="1"/>
    <col min="777" max="1024" width="8.88671875" style="162"/>
    <col min="1025" max="1025" width="0.5546875" style="162" customWidth="1"/>
    <col min="1026" max="1027" width="2.109375" style="162" customWidth="1"/>
    <col min="1028" max="1028" width="15" style="162" customWidth="1"/>
    <col min="1029" max="1029" width="3.6640625" style="162" customWidth="1"/>
    <col min="1030" max="1030" width="12" style="162" customWidth="1"/>
    <col min="1031" max="1031" width="4.21875" style="162" customWidth="1"/>
    <col min="1032" max="1032" width="27.6640625" style="162" customWidth="1"/>
    <col min="1033" max="1280" width="8.88671875" style="162"/>
    <col min="1281" max="1281" width="0.5546875" style="162" customWidth="1"/>
    <col min="1282" max="1283" width="2.109375" style="162" customWidth="1"/>
    <col min="1284" max="1284" width="15" style="162" customWidth="1"/>
    <col min="1285" max="1285" width="3.6640625" style="162" customWidth="1"/>
    <col min="1286" max="1286" width="12" style="162" customWidth="1"/>
    <col min="1287" max="1287" width="4.21875" style="162" customWidth="1"/>
    <col min="1288" max="1288" width="27.6640625" style="162" customWidth="1"/>
    <col min="1289" max="1536" width="8.88671875" style="162"/>
    <col min="1537" max="1537" width="0.5546875" style="162" customWidth="1"/>
    <col min="1538" max="1539" width="2.109375" style="162" customWidth="1"/>
    <col min="1540" max="1540" width="15" style="162" customWidth="1"/>
    <col min="1541" max="1541" width="3.6640625" style="162" customWidth="1"/>
    <col min="1542" max="1542" width="12" style="162" customWidth="1"/>
    <col min="1543" max="1543" width="4.21875" style="162" customWidth="1"/>
    <col min="1544" max="1544" width="27.6640625" style="162" customWidth="1"/>
    <col min="1545" max="1792" width="8.88671875" style="162"/>
    <col min="1793" max="1793" width="0.5546875" style="162" customWidth="1"/>
    <col min="1794" max="1795" width="2.109375" style="162" customWidth="1"/>
    <col min="1796" max="1796" width="15" style="162" customWidth="1"/>
    <col min="1797" max="1797" width="3.6640625" style="162" customWidth="1"/>
    <col min="1798" max="1798" width="12" style="162" customWidth="1"/>
    <col min="1799" max="1799" width="4.21875" style="162" customWidth="1"/>
    <col min="1800" max="1800" width="27.6640625" style="162" customWidth="1"/>
    <col min="1801" max="2048" width="8.88671875" style="162"/>
    <col min="2049" max="2049" width="0.5546875" style="162" customWidth="1"/>
    <col min="2050" max="2051" width="2.109375" style="162" customWidth="1"/>
    <col min="2052" max="2052" width="15" style="162" customWidth="1"/>
    <col min="2053" max="2053" width="3.6640625" style="162" customWidth="1"/>
    <col min="2054" max="2054" width="12" style="162" customWidth="1"/>
    <col min="2055" max="2055" width="4.21875" style="162" customWidth="1"/>
    <col min="2056" max="2056" width="27.6640625" style="162" customWidth="1"/>
    <col min="2057" max="2304" width="8.88671875" style="162"/>
    <col min="2305" max="2305" width="0.5546875" style="162" customWidth="1"/>
    <col min="2306" max="2307" width="2.109375" style="162" customWidth="1"/>
    <col min="2308" max="2308" width="15" style="162" customWidth="1"/>
    <col min="2309" max="2309" width="3.6640625" style="162" customWidth="1"/>
    <col min="2310" max="2310" width="12" style="162" customWidth="1"/>
    <col min="2311" max="2311" width="4.21875" style="162" customWidth="1"/>
    <col min="2312" max="2312" width="27.6640625" style="162" customWidth="1"/>
    <col min="2313" max="2560" width="8.88671875" style="162"/>
    <col min="2561" max="2561" width="0.5546875" style="162" customWidth="1"/>
    <col min="2562" max="2563" width="2.109375" style="162" customWidth="1"/>
    <col min="2564" max="2564" width="15" style="162" customWidth="1"/>
    <col min="2565" max="2565" width="3.6640625" style="162" customWidth="1"/>
    <col min="2566" max="2566" width="12" style="162" customWidth="1"/>
    <col min="2567" max="2567" width="4.21875" style="162" customWidth="1"/>
    <col min="2568" max="2568" width="27.6640625" style="162" customWidth="1"/>
    <col min="2569" max="2816" width="8.88671875" style="162"/>
    <col min="2817" max="2817" width="0.5546875" style="162" customWidth="1"/>
    <col min="2818" max="2819" width="2.109375" style="162" customWidth="1"/>
    <col min="2820" max="2820" width="15" style="162" customWidth="1"/>
    <col min="2821" max="2821" width="3.6640625" style="162" customWidth="1"/>
    <col min="2822" max="2822" width="12" style="162" customWidth="1"/>
    <col min="2823" max="2823" width="4.21875" style="162" customWidth="1"/>
    <col min="2824" max="2824" width="27.6640625" style="162" customWidth="1"/>
    <col min="2825" max="3072" width="8.88671875" style="162"/>
    <col min="3073" max="3073" width="0.5546875" style="162" customWidth="1"/>
    <col min="3074" max="3075" width="2.109375" style="162" customWidth="1"/>
    <col min="3076" max="3076" width="15" style="162" customWidth="1"/>
    <col min="3077" max="3077" width="3.6640625" style="162" customWidth="1"/>
    <col min="3078" max="3078" width="12" style="162" customWidth="1"/>
    <col min="3079" max="3079" width="4.21875" style="162" customWidth="1"/>
    <col min="3080" max="3080" width="27.6640625" style="162" customWidth="1"/>
    <col min="3081" max="3328" width="8.88671875" style="162"/>
    <col min="3329" max="3329" width="0.5546875" style="162" customWidth="1"/>
    <col min="3330" max="3331" width="2.109375" style="162" customWidth="1"/>
    <col min="3332" max="3332" width="15" style="162" customWidth="1"/>
    <col min="3333" max="3333" width="3.6640625" style="162" customWidth="1"/>
    <col min="3334" max="3334" width="12" style="162" customWidth="1"/>
    <col min="3335" max="3335" width="4.21875" style="162" customWidth="1"/>
    <col min="3336" max="3336" width="27.6640625" style="162" customWidth="1"/>
    <col min="3337" max="3584" width="8.88671875" style="162"/>
    <col min="3585" max="3585" width="0.5546875" style="162" customWidth="1"/>
    <col min="3586" max="3587" width="2.109375" style="162" customWidth="1"/>
    <col min="3588" max="3588" width="15" style="162" customWidth="1"/>
    <col min="3589" max="3589" width="3.6640625" style="162" customWidth="1"/>
    <col min="3590" max="3590" width="12" style="162" customWidth="1"/>
    <col min="3591" max="3591" width="4.21875" style="162" customWidth="1"/>
    <col min="3592" max="3592" width="27.6640625" style="162" customWidth="1"/>
    <col min="3593" max="3840" width="8.88671875" style="162"/>
    <col min="3841" max="3841" width="0.5546875" style="162" customWidth="1"/>
    <col min="3842" max="3843" width="2.109375" style="162" customWidth="1"/>
    <col min="3844" max="3844" width="15" style="162" customWidth="1"/>
    <col min="3845" max="3845" width="3.6640625" style="162" customWidth="1"/>
    <col min="3846" max="3846" width="12" style="162" customWidth="1"/>
    <col min="3847" max="3847" width="4.21875" style="162" customWidth="1"/>
    <col min="3848" max="3848" width="27.6640625" style="162" customWidth="1"/>
    <col min="3849" max="4096" width="8.88671875" style="162"/>
    <col min="4097" max="4097" width="0.5546875" style="162" customWidth="1"/>
    <col min="4098" max="4099" width="2.109375" style="162" customWidth="1"/>
    <col min="4100" max="4100" width="15" style="162" customWidth="1"/>
    <col min="4101" max="4101" width="3.6640625" style="162" customWidth="1"/>
    <col min="4102" max="4102" width="12" style="162" customWidth="1"/>
    <col min="4103" max="4103" width="4.21875" style="162" customWidth="1"/>
    <col min="4104" max="4104" width="27.6640625" style="162" customWidth="1"/>
    <col min="4105" max="4352" width="8.88671875" style="162"/>
    <col min="4353" max="4353" width="0.5546875" style="162" customWidth="1"/>
    <col min="4354" max="4355" width="2.109375" style="162" customWidth="1"/>
    <col min="4356" max="4356" width="15" style="162" customWidth="1"/>
    <col min="4357" max="4357" width="3.6640625" style="162" customWidth="1"/>
    <col min="4358" max="4358" width="12" style="162" customWidth="1"/>
    <col min="4359" max="4359" width="4.21875" style="162" customWidth="1"/>
    <col min="4360" max="4360" width="27.6640625" style="162" customWidth="1"/>
    <col min="4361" max="4608" width="8.88671875" style="162"/>
    <col min="4609" max="4609" width="0.5546875" style="162" customWidth="1"/>
    <col min="4610" max="4611" width="2.109375" style="162" customWidth="1"/>
    <col min="4612" max="4612" width="15" style="162" customWidth="1"/>
    <col min="4613" max="4613" width="3.6640625" style="162" customWidth="1"/>
    <col min="4614" max="4614" width="12" style="162" customWidth="1"/>
    <col min="4615" max="4615" width="4.21875" style="162" customWidth="1"/>
    <col min="4616" max="4616" width="27.6640625" style="162" customWidth="1"/>
    <col min="4617" max="4864" width="8.88671875" style="162"/>
    <col min="4865" max="4865" width="0.5546875" style="162" customWidth="1"/>
    <col min="4866" max="4867" width="2.109375" style="162" customWidth="1"/>
    <col min="4868" max="4868" width="15" style="162" customWidth="1"/>
    <col min="4869" max="4869" width="3.6640625" style="162" customWidth="1"/>
    <col min="4870" max="4870" width="12" style="162" customWidth="1"/>
    <col min="4871" max="4871" width="4.21875" style="162" customWidth="1"/>
    <col min="4872" max="4872" width="27.6640625" style="162" customWidth="1"/>
    <col min="4873" max="5120" width="8.88671875" style="162"/>
    <col min="5121" max="5121" width="0.5546875" style="162" customWidth="1"/>
    <col min="5122" max="5123" width="2.109375" style="162" customWidth="1"/>
    <col min="5124" max="5124" width="15" style="162" customWidth="1"/>
    <col min="5125" max="5125" width="3.6640625" style="162" customWidth="1"/>
    <col min="5126" max="5126" width="12" style="162" customWidth="1"/>
    <col min="5127" max="5127" width="4.21875" style="162" customWidth="1"/>
    <col min="5128" max="5128" width="27.6640625" style="162" customWidth="1"/>
    <col min="5129" max="5376" width="8.88671875" style="162"/>
    <col min="5377" max="5377" width="0.5546875" style="162" customWidth="1"/>
    <col min="5378" max="5379" width="2.109375" style="162" customWidth="1"/>
    <col min="5380" max="5380" width="15" style="162" customWidth="1"/>
    <col min="5381" max="5381" width="3.6640625" style="162" customWidth="1"/>
    <col min="5382" max="5382" width="12" style="162" customWidth="1"/>
    <col min="5383" max="5383" width="4.21875" style="162" customWidth="1"/>
    <col min="5384" max="5384" width="27.6640625" style="162" customWidth="1"/>
    <col min="5385" max="5632" width="8.88671875" style="162"/>
    <col min="5633" max="5633" width="0.5546875" style="162" customWidth="1"/>
    <col min="5634" max="5635" width="2.109375" style="162" customWidth="1"/>
    <col min="5636" max="5636" width="15" style="162" customWidth="1"/>
    <col min="5637" max="5637" width="3.6640625" style="162" customWidth="1"/>
    <col min="5638" max="5638" width="12" style="162" customWidth="1"/>
    <col min="5639" max="5639" width="4.21875" style="162" customWidth="1"/>
    <col min="5640" max="5640" width="27.6640625" style="162" customWidth="1"/>
    <col min="5641" max="5888" width="8.88671875" style="162"/>
    <col min="5889" max="5889" width="0.5546875" style="162" customWidth="1"/>
    <col min="5890" max="5891" width="2.109375" style="162" customWidth="1"/>
    <col min="5892" max="5892" width="15" style="162" customWidth="1"/>
    <col min="5893" max="5893" width="3.6640625" style="162" customWidth="1"/>
    <col min="5894" max="5894" width="12" style="162" customWidth="1"/>
    <col min="5895" max="5895" width="4.21875" style="162" customWidth="1"/>
    <col min="5896" max="5896" width="27.6640625" style="162" customWidth="1"/>
    <col min="5897" max="6144" width="8.88671875" style="162"/>
    <col min="6145" max="6145" width="0.5546875" style="162" customWidth="1"/>
    <col min="6146" max="6147" width="2.109375" style="162" customWidth="1"/>
    <col min="6148" max="6148" width="15" style="162" customWidth="1"/>
    <col min="6149" max="6149" width="3.6640625" style="162" customWidth="1"/>
    <col min="6150" max="6150" width="12" style="162" customWidth="1"/>
    <col min="6151" max="6151" width="4.21875" style="162" customWidth="1"/>
    <col min="6152" max="6152" width="27.6640625" style="162" customWidth="1"/>
    <col min="6153" max="6400" width="8.88671875" style="162"/>
    <col min="6401" max="6401" width="0.5546875" style="162" customWidth="1"/>
    <col min="6402" max="6403" width="2.109375" style="162" customWidth="1"/>
    <col min="6404" max="6404" width="15" style="162" customWidth="1"/>
    <col min="6405" max="6405" width="3.6640625" style="162" customWidth="1"/>
    <col min="6406" max="6406" width="12" style="162" customWidth="1"/>
    <col min="6407" max="6407" width="4.21875" style="162" customWidth="1"/>
    <col min="6408" max="6408" width="27.6640625" style="162" customWidth="1"/>
    <col min="6409" max="6656" width="8.88671875" style="162"/>
    <col min="6657" max="6657" width="0.5546875" style="162" customWidth="1"/>
    <col min="6658" max="6659" width="2.109375" style="162" customWidth="1"/>
    <col min="6660" max="6660" width="15" style="162" customWidth="1"/>
    <col min="6661" max="6661" width="3.6640625" style="162" customWidth="1"/>
    <col min="6662" max="6662" width="12" style="162" customWidth="1"/>
    <col min="6663" max="6663" width="4.21875" style="162" customWidth="1"/>
    <col min="6664" max="6664" width="27.6640625" style="162" customWidth="1"/>
    <col min="6665" max="6912" width="8.88671875" style="162"/>
    <col min="6913" max="6913" width="0.5546875" style="162" customWidth="1"/>
    <col min="6914" max="6915" width="2.109375" style="162" customWidth="1"/>
    <col min="6916" max="6916" width="15" style="162" customWidth="1"/>
    <col min="6917" max="6917" width="3.6640625" style="162" customWidth="1"/>
    <col min="6918" max="6918" width="12" style="162" customWidth="1"/>
    <col min="6919" max="6919" width="4.21875" style="162" customWidth="1"/>
    <col min="6920" max="6920" width="27.6640625" style="162" customWidth="1"/>
    <col min="6921" max="7168" width="8.88671875" style="162"/>
    <col min="7169" max="7169" width="0.5546875" style="162" customWidth="1"/>
    <col min="7170" max="7171" width="2.109375" style="162" customWidth="1"/>
    <col min="7172" max="7172" width="15" style="162" customWidth="1"/>
    <col min="7173" max="7173" width="3.6640625" style="162" customWidth="1"/>
    <col min="7174" max="7174" width="12" style="162" customWidth="1"/>
    <col min="7175" max="7175" width="4.21875" style="162" customWidth="1"/>
    <col min="7176" max="7176" width="27.6640625" style="162" customWidth="1"/>
    <col min="7177" max="7424" width="8.88671875" style="162"/>
    <col min="7425" max="7425" width="0.5546875" style="162" customWidth="1"/>
    <col min="7426" max="7427" width="2.109375" style="162" customWidth="1"/>
    <col min="7428" max="7428" width="15" style="162" customWidth="1"/>
    <col min="7429" max="7429" width="3.6640625" style="162" customWidth="1"/>
    <col min="7430" max="7430" width="12" style="162" customWidth="1"/>
    <col min="7431" max="7431" width="4.21875" style="162" customWidth="1"/>
    <col min="7432" max="7432" width="27.6640625" style="162" customWidth="1"/>
    <col min="7433" max="7680" width="8.88671875" style="162"/>
    <col min="7681" max="7681" width="0.5546875" style="162" customWidth="1"/>
    <col min="7682" max="7683" width="2.109375" style="162" customWidth="1"/>
    <col min="7684" max="7684" width="15" style="162" customWidth="1"/>
    <col min="7685" max="7685" width="3.6640625" style="162" customWidth="1"/>
    <col min="7686" max="7686" width="12" style="162" customWidth="1"/>
    <col min="7687" max="7687" width="4.21875" style="162" customWidth="1"/>
    <col min="7688" max="7688" width="27.6640625" style="162" customWidth="1"/>
    <col min="7689" max="7936" width="8.88671875" style="162"/>
    <col min="7937" max="7937" width="0.5546875" style="162" customWidth="1"/>
    <col min="7938" max="7939" width="2.109375" style="162" customWidth="1"/>
    <col min="7940" max="7940" width="15" style="162" customWidth="1"/>
    <col min="7941" max="7941" width="3.6640625" style="162" customWidth="1"/>
    <col min="7942" max="7942" width="12" style="162" customWidth="1"/>
    <col min="7943" max="7943" width="4.21875" style="162" customWidth="1"/>
    <col min="7944" max="7944" width="27.6640625" style="162" customWidth="1"/>
    <col min="7945" max="8192" width="8.88671875" style="162"/>
    <col min="8193" max="8193" width="0.5546875" style="162" customWidth="1"/>
    <col min="8194" max="8195" width="2.109375" style="162" customWidth="1"/>
    <col min="8196" max="8196" width="15" style="162" customWidth="1"/>
    <col min="8197" max="8197" width="3.6640625" style="162" customWidth="1"/>
    <col min="8198" max="8198" width="12" style="162" customWidth="1"/>
    <col min="8199" max="8199" width="4.21875" style="162" customWidth="1"/>
    <col min="8200" max="8200" width="27.6640625" style="162" customWidth="1"/>
    <col min="8201" max="8448" width="8.88671875" style="162"/>
    <col min="8449" max="8449" width="0.5546875" style="162" customWidth="1"/>
    <col min="8450" max="8451" width="2.109375" style="162" customWidth="1"/>
    <col min="8452" max="8452" width="15" style="162" customWidth="1"/>
    <col min="8453" max="8453" width="3.6640625" style="162" customWidth="1"/>
    <col min="8454" max="8454" width="12" style="162" customWidth="1"/>
    <col min="8455" max="8455" width="4.21875" style="162" customWidth="1"/>
    <col min="8456" max="8456" width="27.6640625" style="162" customWidth="1"/>
    <col min="8457" max="8704" width="8.88671875" style="162"/>
    <col min="8705" max="8705" width="0.5546875" style="162" customWidth="1"/>
    <col min="8706" max="8707" width="2.109375" style="162" customWidth="1"/>
    <col min="8708" max="8708" width="15" style="162" customWidth="1"/>
    <col min="8709" max="8709" width="3.6640625" style="162" customWidth="1"/>
    <col min="8710" max="8710" width="12" style="162" customWidth="1"/>
    <col min="8711" max="8711" width="4.21875" style="162" customWidth="1"/>
    <col min="8712" max="8712" width="27.6640625" style="162" customWidth="1"/>
    <col min="8713" max="8960" width="8.88671875" style="162"/>
    <col min="8961" max="8961" width="0.5546875" style="162" customWidth="1"/>
    <col min="8962" max="8963" width="2.109375" style="162" customWidth="1"/>
    <col min="8964" max="8964" width="15" style="162" customWidth="1"/>
    <col min="8965" max="8965" width="3.6640625" style="162" customWidth="1"/>
    <col min="8966" max="8966" width="12" style="162" customWidth="1"/>
    <col min="8967" max="8967" width="4.21875" style="162" customWidth="1"/>
    <col min="8968" max="8968" width="27.6640625" style="162" customWidth="1"/>
    <col min="8969" max="9216" width="8.88671875" style="162"/>
    <col min="9217" max="9217" width="0.5546875" style="162" customWidth="1"/>
    <col min="9218" max="9219" width="2.109375" style="162" customWidth="1"/>
    <col min="9220" max="9220" width="15" style="162" customWidth="1"/>
    <col min="9221" max="9221" width="3.6640625" style="162" customWidth="1"/>
    <col min="9222" max="9222" width="12" style="162" customWidth="1"/>
    <col min="9223" max="9223" width="4.21875" style="162" customWidth="1"/>
    <col min="9224" max="9224" width="27.6640625" style="162" customWidth="1"/>
    <col min="9225" max="9472" width="8.88671875" style="162"/>
    <col min="9473" max="9473" width="0.5546875" style="162" customWidth="1"/>
    <col min="9474" max="9475" width="2.109375" style="162" customWidth="1"/>
    <col min="9476" max="9476" width="15" style="162" customWidth="1"/>
    <col min="9477" max="9477" width="3.6640625" style="162" customWidth="1"/>
    <col min="9478" max="9478" width="12" style="162" customWidth="1"/>
    <col min="9479" max="9479" width="4.21875" style="162" customWidth="1"/>
    <col min="9480" max="9480" width="27.6640625" style="162" customWidth="1"/>
    <col min="9481" max="9728" width="8.88671875" style="162"/>
    <col min="9729" max="9729" width="0.5546875" style="162" customWidth="1"/>
    <col min="9730" max="9731" width="2.109375" style="162" customWidth="1"/>
    <col min="9732" max="9732" width="15" style="162" customWidth="1"/>
    <col min="9733" max="9733" width="3.6640625" style="162" customWidth="1"/>
    <col min="9734" max="9734" width="12" style="162" customWidth="1"/>
    <col min="9735" max="9735" width="4.21875" style="162" customWidth="1"/>
    <col min="9736" max="9736" width="27.6640625" style="162" customWidth="1"/>
    <col min="9737" max="9984" width="8.88671875" style="162"/>
    <col min="9985" max="9985" width="0.5546875" style="162" customWidth="1"/>
    <col min="9986" max="9987" width="2.109375" style="162" customWidth="1"/>
    <col min="9988" max="9988" width="15" style="162" customWidth="1"/>
    <col min="9989" max="9989" width="3.6640625" style="162" customWidth="1"/>
    <col min="9990" max="9990" width="12" style="162" customWidth="1"/>
    <col min="9991" max="9991" width="4.21875" style="162" customWidth="1"/>
    <col min="9992" max="9992" width="27.6640625" style="162" customWidth="1"/>
    <col min="9993" max="10240" width="8.88671875" style="162"/>
    <col min="10241" max="10241" width="0.5546875" style="162" customWidth="1"/>
    <col min="10242" max="10243" width="2.109375" style="162" customWidth="1"/>
    <col min="10244" max="10244" width="15" style="162" customWidth="1"/>
    <col min="10245" max="10245" width="3.6640625" style="162" customWidth="1"/>
    <col min="10246" max="10246" width="12" style="162" customWidth="1"/>
    <col min="10247" max="10247" width="4.21875" style="162" customWidth="1"/>
    <col min="10248" max="10248" width="27.6640625" style="162" customWidth="1"/>
    <col min="10249" max="10496" width="8.88671875" style="162"/>
    <col min="10497" max="10497" width="0.5546875" style="162" customWidth="1"/>
    <col min="10498" max="10499" width="2.109375" style="162" customWidth="1"/>
    <col min="10500" max="10500" width="15" style="162" customWidth="1"/>
    <col min="10501" max="10501" width="3.6640625" style="162" customWidth="1"/>
    <col min="10502" max="10502" width="12" style="162" customWidth="1"/>
    <col min="10503" max="10503" width="4.21875" style="162" customWidth="1"/>
    <col min="10504" max="10504" width="27.6640625" style="162" customWidth="1"/>
    <col min="10505" max="10752" width="8.88671875" style="162"/>
    <col min="10753" max="10753" width="0.5546875" style="162" customWidth="1"/>
    <col min="10754" max="10755" width="2.109375" style="162" customWidth="1"/>
    <col min="10756" max="10756" width="15" style="162" customWidth="1"/>
    <col min="10757" max="10757" width="3.6640625" style="162" customWidth="1"/>
    <col min="10758" max="10758" width="12" style="162" customWidth="1"/>
    <col min="10759" max="10759" width="4.21875" style="162" customWidth="1"/>
    <col min="10760" max="10760" width="27.6640625" style="162" customWidth="1"/>
    <col min="10761" max="11008" width="8.88671875" style="162"/>
    <col min="11009" max="11009" width="0.5546875" style="162" customWidth="1"/>
    <col min="11010" max="11011" width="2.109375" style="162" customWidth="1"/>
    <col min="11012" max="11012" width="15" style="162" customWidth="1"/>
    <col min="11013" max="11013" width="3.6640625" style="162" customWidth="1"/>
    <col min="11014" max="11014" width="12" style="162" customWidth="1"/>
    <col min="11015" max="11015" width="4.21875" style="162" customWidth="1"/>
    <col min="11016" max="11016" width="27.6640625" style="162" customWidth="1"/>
    <col min="11017" max="11264" width="8.88671875" style="162"/>
    <col min="11265" max="11265" width="0.5546875" style="162" customWidth="1"/>
    <col min="11266" max="11267" width="2.109375" style="162" customWidth="1"/>
    <col min="11268" max="11268" width="15" style="162" customWidth="1"/>
    <col min="11269" max="11269" width="3.6640625" style="162" customWidth="1"/>
    <col min="11270" max="11270" width="12" style="162" customWidth="1"/>
    <col min="11271" max="11271" width="4.21875" style="162" customWidth="1"/>
    <col min="11272" max="11272" width="27.6640625" style="162" customWidth="1"/>
    <col min="11273" max="11520" width="8.88671875" style="162"/>
    <col min="11521" max="11521" width="0.5546875" style="162" customWidth="1"/>
    <col min="11522" max="11523" width="2.109375" style="162" customWidth="1"/>
    <col min="11524" max="11524" width="15" style="162" customWidth="1"/>
    <col min="11525" max="11525" width="3.6640625" style="162" customWidth="1"/>
    <col min="11526" max="11526" width="12" style="162" customWidth="1"/>
    <col min="11527" max="11527" width="4.21875" style="162" customWidth="1"/>
    <col min="11528" max="11528" width="27.6640625" style="162" customWidth="1"/>
    <col min="11529" max="11776" width="8.88671875" style="162"/>
    <col min="11777" max="11777" width="0.5546875" style="162" customWidth="1"/>
    <col min="11778" max="11779" width="2.109375" style="162" customWidth="1"/>
    <col min="11780" max="11780" width="15" style="162" customWidth="1"/>
    <col min="11781" max="11781" width="3.6640625" style="162" customWidth="1"/>
    <col min="11782" max="11782" width="12" style="162" customWidth="1"/>
    <col min="11783" max="11783" width="4.21875" style="162" customWidth="1"/>
    <col min="11784" max="11784" width="27.6640625" style="162" customWidth="1"/>
    <col min="11785" max="12032" width="8.88671875" style="162"/>
    <col min="12033" max="12033" width="0.5546875" style="162" customWidth="1"/>
    <col min="12034" max="12035" width="2.109375" style="162" customWidth="1"/>
    <col min="12036" max="12036" width="15" style="162" customWidth="1"/>
    <col min="12037" max="12037" width="3.6640625" style="162" customWidth="1"/>
    <col min="12038" max="12038" width="12" style="162" customWidth="1"/>
    <col min="12039" max="12039" width="4.21875" style="162" customWidth="1"/>
    <col min="12040" max="12040" width="27.6640625" style="162" customWidth="1"/>
    <col min="12041" max="12288" width="8.88671875" style="162"/>
    <col min="12289" max="12289" width="0.5546875" style="162" customWidth="1"/>
    <col min="12290" max="12291" width="2.109375" style="162" customWidth="1"/>
    <col min="12292" max="12292" width="15" style="162" customWidth="1"/>
    <col min="12293" max="12293" width="3.6640625" style="162" customWidth="1"/>
    <col min="12294" max="12294" width="12" style="162" customWidth="1"/>
    <col min="12295" max="12295" width="4.21875" style="162" customWidth="1"/>
    <col min="12296" max="12296" width="27.6640625" style="162" customWidth="1"/>
    <col min="12297" max="12544" width="8.88671875" style="162"/>
    <col min="12545" max="12545" width="0.5546875" style="162" customWidth="1"/>
    <col min="12546" max="12547" width="2.109375" style="162" customWidth="1"/>
    <col min="12548" max="12548" width="15" style="162" customWidth="1"/>
    <col min="12549" max="12549" width="3.6640625" style="162" customWidth="1"/>
    <col min="12550" max="12550" width="12" style="162" customWidth="1"/>
    <col min="12551" max="12551" width="4.21875" style="162" customWidth="1"/>
    <col min="12552" max="12552" width="27.6640625" style="162" customWidth="1"/>
    <col min="12553" max="12800" width="8.88671875" style="162"/>
    <col min="12801" max="12801" width="0.5546875" style="162" customWidth="1"/>
    <col min="12802" max="12803" width="2.109375" style="162" customWidth="1"/>
    <col min="12804" max="12804" width="15" style="162" customWidth="1"/>
    <col min="12805" max="12805" width="3.6640625" style="162" customWidth="1"/>
    <col min="12806" max="12806" width="12" style="162" customWidth="1"/>
    <col min="12807" max="12807" width="4.21875" style="162" customWidth="1"/>
    <col min="12808" max="12808" width="27.6640625" style="162" customWidth="1"/>
    <col min="12809" max="13056" width="8.88671875" style="162"/>
    <col min="13057" max="13057" width="0.5546875" style="162" customWidth="1"/>
    <col min="13058" max="13059" width="2.109375" style="162" customWidth="1"/>
    <col min="13060" max="13060" width="15" style="162" customWidth="1"/>
    <col min="13061" max="13061" width="3.6640625" style="162" customWidth="1"/>
    <col min="13062" max="13062" width="12" style="162" customWidth="1"/>
    <col min="13063" max="13063" width="4.21875" style="162" customWidth="1"/>
    <col min="13064" max="13064" width="27.6640625" style="162" customWidth="1"/>
    <col min="13065" max="13312" width="8.88671875" style="162"/>
    <col min="13313" max="13313" width="0.5546875" style="162" customWidth="1"/>
    <col min="13314" max="13315" width="2.109375" style="162" customWidth="1"/>
    <col min="13316" max="13316" width="15" style="162" customWidth="1"/>
    <col min="13317" max="13317" width="3.6640625" style="162" customWidth="1"/>
    <col min="13318" max="13318" width="12" style="162" customWidth="1"/>
    <col min="13319" max="13319" width="4.21875" style="162" customWidth="1"/>
    <col min="13320" max="13320" width="27.6640625" style="162" customWidth="1"/>
    <col min="13321" max="13568" width="8.88671875" style="162"/>
    <col min="13569" max="13569" width="0.5546875" style="162" customWidth="1"/>
    <col min="13570" max="13571" width="2.109375" style="162" customWidth="1"/>
    <col min="13572" max="13572" width="15" style="162" customWidth="1"/>
    <col min="13573" max="13573" width="3.6640625" style="162" customWidth="1"/>
    <col min="13574" max="13574" width="12" style="162" customWidth="1"/>
    <col min="13575" max="13575" width="4.21875" style="162" customWidth="1"/>
    <col min="13576" max="13576" width="27.6640625" style="162" customWidth="1"/>
    <col min="13577" max="13824" width="8.88671875" style="162"/>
    <col min="13825" max="13825" width="0.5546875" style="162" customWidth="1"/>
    <col min="13826" max="13827" width="2.109375" style="162" customWidth="1"/>
    <col min="13828" max="13828" width="15" style="162" customWidth="1"/>
    <col min="13829" max="13829" width="3.6640625" style="162" customWidth="1"/>
    <col min="13830" max="13830" width="12" style="162" customWidth="1"/>
    <col min="13831" max="13831" width="4.21875" style="162" customWidth="1"/>
    <col min="13832" max="13832" width="27.6640625" style="162" customWidth="1"/>
    <col min="13833" max="14080" width="8.88671875" style="162"/>
    <col min="14081" max="14081" width="0.5546875" style="162" customWidth="1"/>
    <col min="14082" max="14083" width="2.109375" style="162" customWidth="1"/>
    <col min="14084" max="14084" width="15" style="162" customWidth="1"/>
    <col min="14085" max="14085" width="3.6640625" style="162" customWidth="1"/>
    <col min="14086" max="14086" width="12" style="162" customWidth="1"/>
    <col min="14087" max="14087" width="4.21875" style="162" customWidth="1"/>
    <col min="14088" max="14088" width="27.6640625" style="162" customWidth="1"/>
    <col min="14089" max="14336" width="8.88671875" style="162"/>
    <col min="14337" max="14337" width="0.5546875" style="162" customWidth="1"/>
    <col min="14338" max="14339" width="2.109375" style="162" customWidth="1"/>
    <col min="14340" max="14340" width="15" style="162" customWidth="1"/>
    <col min="14341" max="14341" width="3.6640625" style="162" customWidth="1"/>
    <col min="14342" max="14342" width="12" style="162" customWidth="1"/>
    <col min="14343" max="14343" width="4.21875" style="162" customWidth="1"/>
    <col min="14344" max="14344" width="27.6640625" style="162" customWidth="1"/>
    <col min="14345" max="14592" width="8.88671875" style="162"/>
    <col min="14593" max="14593" width="0.5546875" style="162" customWidth="1"/>
    <col min="14594" max="14595" width="2.109375" style="162" customWidth="1"/>
    <col min="14596" max="14596" width="15" style="162" customWidth="1"/>
    <col min="14597" max="14597" width="3.6640625" style="162" customWidth="1"/>
    <col min="14598" max="14598" width="12" style="162" customWidth="1"/>
    <col min="14599" max="14599" width="4.21875" style="162" customWidth="1"/>
    <col min="14600" max="14600" width="27.6640625" style="162" customWidth="1"/>
    <col min="14601" max="14848" width="8.88671875" style="162"/>
    <col min="14849" max="14849" width="0.5546875" style="162" customWidth="1"/>
    <col min="14850" max="14851" width="2.109375" style="162" customWidth="1"/>
    <col min="14852" max="14852" width="15" style="162" customWidth="1"/>
    <col min="14853" max="14853" width="3.6640625" style="162" customWidth="1"/>
    <col min="14854" max="14854" width="12" style="162" customWidth="1"/>
    <col min="14855" max="14855" width="4.21875" style="162" customWidth="1"/>
    <col min="14856" max="14856" width="27.6640625" style="162" customWidth="1"/>
    <col min="14857" max="15104" width="8.88671875" style="162"/>
    <col min="15105" max="15105" width="0.5546875" style="162" customWidth="1"/>
    <col min="15106" max="15107" width="2.109375" style="162" customWidth="1"/>
    <col min="15108" max="15108" width="15" style="162" customWidth="1"/>
    <col min="15109" max="15109" width="3.6640625" style="162" customWidth="1"/>
    <col min="15110" max="15110" width="12" style="162" customWidth="1"/>
    <col min="15111" max="15111" width="4.21875" style="162" customWidth="1"/>
    <col min="15112" max="15112" width="27.6640625" style="162" customWidth="1"/>
    <col min="15113" max="15360" width="8.88671875" style="162"/>
    <col min="15361" max="15361" width="0.5546875" style="162" customWidth="1"/>
    <col min="15362" max="15363" width="2.109375" style="162" customWidth="1"/>
    <col min="15364" max="15364" width="15" style="162" customWidth="1"/>
    <col min="15365" max="15365" width="3.6640625" style="162" customWidth="1"/>
    <col min="15366" max="15366" width="12" style="162" customWidth="1"/>
    <col min="15367" max="15367" width="4.21875" style="162" customWidth="1"/>
    <col min="15368" max="15368" width="27.6640625" style="162" customWidth="1"/>
    <col min="15369" max="15616" width="8.88671875" style="162"/>
    <col min="15617" max="15617" width="0.5546875" style="162" customWidth="1"/>
    <col min="15618" max="15619" width="2.109375" style="162" customWidth="1"/>
    <col min="15620" max="15620" width="15" style="162" customWidth="1"/>
    <col min="15621" max="15621" width="3.6640625" style="162" customWidth="1"/>
    <col min="15622" max="15622" width="12" style="162" customWidth="1"/>
    <col min="15623" max="15623" width="4.21875" style="162" customWidth="1"/>
    <col min="15624" max="15624" width="27.6640625" style="162" customWidth="1"/>
    <col min="15625" max="15872" width="8.88671875" style="162"/>
    <col min="15873" max="15873" width="0.5546875" style="162" customWidth="1"/>
    <col min="15874" max="15875" width="2.109375" style="162" customWidth="1"/>
    <col min="15876" max="15876" width="15" style="162" customWidth="1"/>
    <col min="15877" max="15877" width="3.6640625" style="162" customWidth="1"/>
    <col min="15878" max="15878" width="12" style="162" customWidth="1"/>
    <col min="15879" max="15879" width="4.21875" style="162" customWidth="1"/>
    <col min="15880" max="15880" width="27.6640625" style="162" customWidth="1"/>
    <col min="15881" max="16128" width="8.88671875" style="162"/>
    <col min="16129" max="16129" width="0.5546875" style="162" customWidth="1"/>
    <col min="16130" max="16131" width="2.109375" style="162" customWidth="1"/>
    <col min="16132" max="16132" width="15" style="162" customWidth="1"/>
    <col min="16133" max="16133" width="3.6640625" style="162" customWidth="1"/>
    <col min="16134" max="16134" width="12" style="162" customWidth="1"/>
    <col min="16135" max="16135" width="4.21875" style="162" customWidth="1"/>
    <col min="16136" max="16136" width="27.6640625" style="162" customWidth="1"/>
    <col min="16137" max="16384" width="8.88671875" style="162"/>
  </cols>
  <sheetData>
    <row r="1" spans="2:9" ht="15" customHeight="1">
      <c r="B1" s="330" t="s">
        <v>186</v>
      </c>
      <c r="C1" s="330"/>
      <c r="D1" s="330"/>
      <c r="E1" s="330"/>
      <c r="F1" s="330"/>
      <c r="G1" s="330"/>
      <c r="H1" s="330"/>
    </row>
    <row r="2" spans="2:9" ht="15" customHeight="1">
      <c r="B2" s="331"/>
      <c r="C2" s="331"/>
      <c r="D2" s="331"/>
      <c r="E2" s="331"/>
      <c r="F2" s="331"/>
      <c r="G2" s="331"/>
      <c r="H2" s="331"/>
    </row>
    <row r="3" spans="2:9" ht="21.95" customHeight="1">
      <c r="B3" s="332" t="s">
        <v>187</v>
      </c>
      <c r="C3" s="333"/>
      <c r="D3" s="333"/>
      <c r="E3" s="163" t="s">
        <v>188</v>
      </c>
      <c r="F3" s="192" t="s">
        <v>189</v>
      </c>
      <c r="G3" s="184" t="s">
        <v>190</v>
      </c>
      <c r="H3" s="164" t="s">
        <v>191</v>
      </c>
      <c r="I3" s="182"/>
    </row>
    <row r="4" spans="2:9" ht="21.95" customHeight="1">
      <c r="B4" s="327" t="s">
        <v>222</v>
      </c>
      <c r="C4" s="323" t="s">
        <v>219</v>
      </c>
      <c r="D4" s="186" t="s">
        <v>232</v>
      </c>
      <c r="E4" s="176" t="s">
        <v>192</v>
      </c>
      <c r="F4" s="193">
        <f>내역서총괄표!I8</f>
        <v>0</v>
      </c>
      <c r="G4" s="165" t="s">
        <v>11</v>
      </c>
      <c r="H4" s="183" t="s">
        <v>11</v>
      </c>
      <c r="I4" s="181"/>
    </row>
    <row r="5" spans="2:9" ht="21.95" customHeight="1">
      <c r="B5" s="328"/>
      <c r="C5" s="324"/>
      <c r="D5" s="186" t="s">
        <v>233</v>
      </c>
      <c r="E5" s="176" t="s">
        <v>12</v>
      </c>
      <c r="F5" s="194"/>
      <c r="G5" s="165" t="s">
        <v>11</v>
      </c>
      <c r="H5" s="183" t="s">
        <v>11</v>
      </c>
      <c r="I5" s="181"/>
    </row>
    <row r="6" spans="2:9" ht="21.95" customHeight="1">
      <c r="B6" s="328"/>
      <c r="C6" s="324"/>
      <c r="D6" s="186" t="s">
        <v>223</v>
      </c>
      <c r="E6" s="177" t="s">
        <v>17</v>
      </c>
      <c r="F6" s="195"/>
      <c r="G6" s="167" t="s">
        <v>11</v>
      </c>
      <c r="H6" s="183" t="s">
        <v>11</v>
      </c>
      <c r="I6" s="181"/>
    </row>
    <row r="7" spans="2:9" ht="21.95" customHeight="1">
      <c r="B7" s="328"/>
      <c r="C7" s="325"/>
      <c r="D7" s="187" t="s">
        <v>224</v>
      </c>
      <c r="E7" s="177" t="s">
        <v>193</v>
      </c>
      <c r="F7" s="195">
        <f>TRUNC((F4+F5+F6),0)</f>
        <v>0</v>
      </c>
      <c r="G7" s="167" t="s">
        <v>11</v>
      </c>
      <c r="H7" s="185" t="s">
        <v>194</v>
      </c>
      <c r="I7" s="181"/>
    </row>
    <row r="8" spans="2:9" ht="21.95" customHeight="1">
      <c r="B8" s="328"/>
      <c r="C8" s="326" t="s">
        <v>220</v>
      </c>
      <c r="D8" s="186" t="s">
        <v>234</v>
      </c>
      <c r="E8" s="176" t="s">
        <v>18</v>
      </c>
      <c r="F8" s="194">
        <f>내역서총괄표!H8</f>
        <v>0</v>
      </c>
      <c r="G8" s="165" t="s">
        <v>11</v>
      </c>
      <c r="H8" s="183" t="s">
        <v>11</v>
      </c>
      <c r="I8" s="181"/>
    </row>
    <row r="9" spans="2:9" ht="21.95" customHeight="1">
      <c r="B9" s="328"/>
      <c r="C9" s="324"/>
      <c r="D9" s="186" t="s">
        <v>235</v>
      </c>
      <c r="E9" s="177" t="s">
        <v>19</v>
      </c>
      <c r="F9" s="195">
        <f>INT(F8*G9)</f>
        <v>0</v>
      </c>
      <c r="G9" s="189">
        <v>0.14399999999999999</v>
      </c>
      <c r="H9" s="168" t="s">
        <v>332</v>
      </c>
    </row>
    <row r="10" spans="2:9" ht="21.95" customHeight="1">
      <c r="B10" s="328"/>
      <c r="C10" s="325"/>
      <c r="D10" s="187" t="s">
        <v>123</v>
      </c>
      <c r="E10" s="177" t="s">
        <v>195</v>
      </c>
      <c r="F10" s="195">
        <f>INT((F8+F9))</f>
        <v>0</v>
      </c>
      <c r="G10" s="167" t="s">
        <v>11</v>
      </c>
      <c r="H10" s="168" t="s">
        <v>196</v>
      </c>
    </row>
    <row r="11" spans="2:9" ht="21.95" customHeight="1">
      <c r="B11" s="328"/>
      <c r="C11" s="326" t="s">
        <v>221</v>
      </c>
      <c r="D11" s="186" t="s">
        <v>236</v>
      </c>
      <c r="E11" s="176" t="s">
        <v>197</v>
      </c>
      <c r="F11" s="194">
        <f>내역서총괄표!J8</f>
        <v>0</v>
      </c>
      <c r="G11" s="165" t="s">
        <v>11</v>
      </c>
      <c r="H11" s="166" t="s">
        <v>11</v>
      </c>
    </row>
    <row r="12" spans="2:9" ht="21.95" customHeight="1">
      <c r="B12" s="328"/>
      <c r="C12" s="324"/>
      <c r="D12" s="186" t="s">
        <v>237</v>
      </c>
      <c r="E12" s="176" t="s">
        <v>20</v>
      </c>
      <c r="F12" s="193">
        <f>INT(F10*G12)</f>
        <v>0</v>
      </c>
      <c r="G12" s="190">
        <v>3.6999999999999998E-2</v>
      </c>
      <c r="H12" s="166" t="s">
        <v>313</v>
      </c>
    </row>
    <row r="13" spans="2:9" ht="21.95" customHeight="1">
      <c r="B13" s="328"/>
      <c r="C13" s="324"/>
      <c r="D13" s="186" t="s">
        <v>238</v>
      </c>
      <c r="E13" s="176" t="s">
        <v>21</v>
      </c>
      <c r="F13" s="193">
        <f>INT(F10*G13)</f>
        <v>0</v>
      </c>
      <c r="G13" s="169">
        <v>1.01E-2</v>
      </c>
      <c r="H13" s="166" t="s">
        <v>346</v>
      </c>
    </row>
    <row r="14" spans="2:9" ht="21.95" customHeight="1">
      <c r="B14" s="328"/>
      <c r="C14" s="324"/>
      <c r="D14" s="186" t="s">
        <v>182</v>
      </c>
      <c r="E14" s="176" t="s">
        <v>22</v>
      </c>
      <c r="F14" s="193">
        <f>내역서총괄표!G12</f>
        <v>3601590</v>
      </c>
      <c r="G14" s="180">
        <v>3.4950000000000002E-2</v>
      </c>
      <c r="H14" s="166" t="s">
        <v>333</v>
      </c>
    </row>
    <row r="15" spans="2:9" ht="21.95" customHeight="1">
      <c r="B15" s="328"/>
      <c r="C15" s="324"/>
      <c r="D15" s="186" t="s">
        <v>239</v>
      </c>
      <c r="E15" s="176" t="s">
        <v>23</v>
      </c>
      <c r="F15" s="193">
        <f>내역서총괄표!G13</f>
        <v>4637241</v>
      </c>
      <c r="G15" s="190">
        <v>4.4999999999999998E-2</v>
      </c>
      <c r="H15" s="166" t="s">
        <v>212</v>
      </c>
    </row>
    <row r="16" spans="2:9" ht="21.95" customHeight="1">
      <c r="B16" s="328"/>
      <c r="C16" s="324"/>
      <c r="D16" s="186" t="s">
        <v>181</v>
      </c>
      <c r="E16" s="176" t="s">
        <v>24</v>
      </c>
      <c r="F16" s="193">
        <f>내역서총괄표!G14</f>
        <v>441915</v>
      </c>
      <c r="G16" s="169">
        <v>0.1227</v>
      </c>
      <c r="H16" s="166" t="s">
        <v>334</v>
      </c>
    </row>
    <row r="17" spans="2:8" ht="21.95" customHeight="1">
      <c r="B17" s="328"/>
      <c r="C17" s="324"/>
      <c r="D17" s="186" t="s">
        <v>183</v>
      </c>
      <c r="E17" s="188" t="s">
        <v>25</v>
      </c>
      <c r="F17" s="196">
        <f>내역서총괄표!G15</f>
        <v>2370145</v>
      </c>
      <c r="G17" s="190">
        <v>2.3E-2</v>
      </c>
      <c r="H17" s="166" t="s">
        <v>213</v>
      </c>
    </row>
    <row r="18" spans="2:8" ht="21.95" customHeight="1">
      <c r="B18" s="328"/>
      <c r="C18" s="324"/>
      <c r="D18" s="186" t="s">
        <v>225</v>
      </c>
      <c r="E18" s="176" t="s">
        <v>26</v>
      </c>
      <c r="F18" s="193">
        <f>INT((F7+F8+F11)*G18)</f>
        <v>0</v>
      </c>
      <c r="G18" s="169">
        <v>6.7999999999999996E-3</v>
      </c>
      <c r="H18" s="166" t="s">
        <v>214</v>
      </c>
    </row>
    <row r="19" spans="2:8" ht="21.95" customHeight="1">
      <c r="B19" s="328"/>
      <c r="C19" s="324"/>
      <c r="D19" s="186" t="s">
        <v>229</v>
      </c>
      <c r="E19" s="176" t="s">
        <v>27</v>
      </c>
      <c r="F19" s="193">
        <f>내역서총괄표!G17</f>
        <v>3512955</v>
      </c>
      <c r="G19" s="169">
        <v>1.8499999999999999E-2</v>
      </c>
      <c r="H19" s="166" t="s">
        <v>216</v>
      </c>
    </row>
    <row r="20" spans="2:8" ht="21.95" customHeight="1">
      <c r="B20" s="328"/>
      <c r="C20" s="324"/>
      <c r="D20" s="186" t="s">
        <v>226</v>
      </c>
      <c r="E20" s="176" t="s">
        <v>28</v>
      </c>
      <c r="F20" s="193">
        <f>INT((F7+F8+F11)*G20)</f>
        <v>0</v>
      </c>
      <c r="G20" s="190">
        <v>8.0000000000000002E-3</v>
      </c>
      <c r="H20" s="166" t="s">
        <v>215</v>
      </c>
    </row>
    <row r="21" spans="2:8" ht="21.95" customHeight="1">
      <c r="B21" s="328"/>
      <c r="C21" s="324"/>
      <c r="D21" s="186" t="s">
        <v>230</v>
      </c>
      <c r="E21" s="176" t="s">
        <v>29</v>
      </c>
      <c r="F21" s="193"/>
      <c r="G21" s="165" t="s">
        <v>11</v>
      </c>
      <c r="H21" s="166"/>
    </row>
    <row r="22" spans="2:8" ht="21.95" customHeight="1">
      <c r="B22" s="328"/>
      <c r="C22" s="324"/>
      <c r="D22" s="186" t="s">
        <v>227</v>
      </c>
      <c r="E22" s="176" t="s">
        <v>30</v>
      </c>
      <c r="F22" s="193"/>
      <c r="G22" s="180"/>
      <c r="H22" s="166"/>
    </row>
    <row r="23" spans="2:8" ht="21.95" customHeight="1">
      <c r="B23" s="328"/>
      <c r="C23" s="324"/>
      <c r="D23" s="186" t="s">
        <v>231</v>
      </c>
      <c r="E23" s="177" t="s">
        <v>31</v>
      </c>
      <c r="F23" s="195">
        <f>INT((F7+F10)*G23)</f>
        <v>0</v>
      </c>
      <c r="G23" s="189">
        <v>8.3000000000000004E-2</v>
      </c>
      <c r="H23" s="168" t="s">
        <v>335</v>
      </c>
    </row>
    <row r="24" spans="2:8" ht="21.95" customHeight="1">
      <c r="B24" s="329"/>
      <c r="C24" s="325"/>
      <c r="D24" s="187" t="s">
        <v>224</v>
      </c>
      <c r="E24" s="177" t="s">
        <v>198</v>
      </c>
      <c r="F24" s="195"/>
      <c r="G24" s="167" t="s">
        <v>11</v>
      </c>
      <c r="H24" s="168" t="s">
        <v>218</v>
      </c>
    </row>
    <row r="25" spans="2:8" ht="21.95" customHeight="1">
      <c r="B25" s="334" t="s">
        <v>248</v>
      </c>
      <c r="C25" s="335"/>
      <c r="D25" s="336"/>
      <c r="E25" s="177" t="s">
        <v>199</v>
      </c>
      <c r="F25" s="195"/>
      <c r="G25" s="167" t="s">
        <v>11</v>
      </c>
      <c r="H25" s="168" t="s">
        <v>200</v>
      </c>
    </row>
    <row r="26" spans="2:8" ht="21.95" customHeight="1">
      <c r="B26" s="334" t="s">
        <v>240</v>
      </c>
      <c r="C26" s="335"/>
      <c r="D26" s="336"/>
      <c r="E26" s="177" t="s">
        <v>201</v>
      </c>
      <c r="F26" s="195"/>
      <c r="G26" s="170">
        <v>0.06</v>
      </c>
      <c r="H26" s="168" t="s">
        <v>336</v>
      </c>
    </row>
    <row r="27" spans="2:8" ht="21.95" customHeight="1">
      <c r="B27" s="334" t="s">
        <v>241</v>
      </c>
      <c r="C27" s="335"/>
      <c r="D27" s="336"/>
      <c r="E27" s="177" t="s">
        <v>202</v>
      </c>
      <c r="F27" s="195"/>
      <c r="G27" s="170">
        <v>0.15</v>
      </c>
      <c r="H27" s="168" t="s">
        <v>228</v>
      </c>
    </row>
    <row r="28" spans="2:8" ht="21.95" customHeight="1">
      <c r="B28" s="334" t="s">
        <v>242</v>
      </c>
      <c r="C28" s="335"/>
      <c r="D28" s="336"/>
      <c r="E28" s="177" t="s">
        <v>203</v>
      </c>
      <c r="F28" s="195"/>
      <c r="G28" s="167" t="s">
        <v>11</v>
      </c>
      <c r="H28" s="168" t="s">
        <v>204</v>
      </c>
    </row>
    <row r="29" spans="2:8" ht="21.95" customHeight="1">
      <c r="B29" s="334" t="s">
        <v>243</v>
      </c>
      <c r="C29" s="335"/>
      <c r="D29" s="336"/>
      <c r="E29" s="177" t="s">
        <v>205</v>
      </c>
      <c r="F29" s="195"/>
      <c r="G29" s="299">
        <v>0.1</v>
      </c>
      <c r="H29" s="168" t="s">
        <v>206</v>
      </c>
    </row>
    <row r="30" spans="2:8" ht="21.95" customHeight="1">
      <c r="B30" s="334" t="s">
        <v>244</v>
      </c>
      <c r="C30" s="335"/>
      <c r="D30" s="336"/>
      <c r="E30" s="177" t="s">
        <v>207</v>
      </c>
      <c r="F30" s="195"/>
      <c r="G30" s="167" t="s">
        <v>11</v>
      </c>
      <c r="H30" s="168" t="s">
        <v>208</v>
      </c>
    </row>
    <row r="31" spans="2:8" ht="21.95" customHeight="1">
      <c r="B31" s="334" t="s">
        <v>245</v>
      </c>
      <c r="C31" s="335"/>
      <c r="D31" s="336"/>
      <c r="E31" s="177" t="s">
        <v>209</v>
      </c>
      <c r="F31" s="195"/>
      <c r="G31" s="167" t="s">
        <v>11</v>
      </c>
      <c r="H31" s="168" t="s">
        <v>11</v>
      </c>
    </row>
    <row r="32" spans="2:8" ht="21.95" customHeight="1">
      <c r="B32" s="334" t="s">
        <v>246</v>
      </c>
      <c r="C32" s="335"/>
      <c r="D32" s="336"/>
      <c r="E32" s="177" t="s">
        <v>210</v>
      </c>
      <c r="F32" s="195"/>
      <c r="G32" s="167" t="s">
        <v>11</v>
      </c>
      <c r="H32" s="168" t="s">
        <v>11</v>
      </c>
    </row>
    <row r="33" spans="2:8" ht="21.95" customHeight="1">
      <c r="B33" s="337" t="s">
        <v>247</v>
      </c>
      <c r="C33" s="338"/>
      <c r="D33" s="339"/>
      <c r="E33" s="178" t="s">
        <v>211</v>
      </c>
      <c r="F33" s="197"/>
      <c r="G33" s="171" t="s">
        <v>11</v>
      </c>
      <c r="H33" s="172" t="s">
        <v>217</v>
      </c>
    </row>
    <row r="34" spans="2:8">
      <c r="B34" s="173"/>
      <c r="C34" s="173"/>
      <c r="D34" s="173"/>
      <c r="E34" s="179"/>
      <c r="F34" s="198"/>
      <c r="G34" s="174"/>
      <c r="H34" s="173"/>
    </row>
    <row r="83" spans="2:15">
      <c r="G83" s="175">
        <f>+G84+G89</f>
        <v>0</v>
      </c>
    </row>
    <row r="84" spans="2:15">
      <c r="B84" s="298" t="s">
        <v>328</v>
      </c>
    </row>
    <row r="85" spans="2:15">
      <c r="D85" s="162">
        <v>1300</v>
      </c>
    </row>
    <row r="86" spans="2:15">
      <c r="D86" s="162">
        <v>1300</v>
      </c>
    </row>
    <row r="87" spans="2:15">
      <c r="D87" s="162">
        <v>1300</v>
      </c>
    </row>
    <row r="88" spans="2:15">
      <c r="D88" s="162">
        <v>1300</v>
      </c>
    </row>
    <row r="90" spans="2:15">
      <c r="F90" s="199">
        <f>G84</f>
        <v>0</v>
      </c>
      <c r="G90" s="175">
        <f>ROUND(D90%*F90,0)+535</f>
        <v>535</v>
      </c>
      <c r="O90" s="298" t="s">
        <v>329</v>
      </c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0"/>
  <sheetViews>
    <sheetView showZeros="0" view="pageBreakPreview" zoomScale="115" zoomScaleNormal="100" zoomScaleSheetLayoutView="115" workbookViewId="0">
      <selection activeCell="G20" sqref="G20:K26"/>
    </sheetView>
  </sheetViews>
  <sheetFormatPr defaultRowHeight="13.5"/>
  <cols>
    <col min="1" max="1" width="0.5546875" style="244" customWidth="1"/>
    <col min="2" max="2" width="6" style="244" customWidth="1"/>
    <col min="3" max="3" width="18.109375" style="244" customWidth="1"/>
    <col min="4" max="4" width="16.6640625" style="244" customWidth="1"/>
    <col min="5" max="5" width="10.5546875" style="244" customWidth="1"/>
    <col min="6" max="6" width="11.6640625" style="244" customWidth="1"/>
    <col min="7" max="7" width="14.33203125" style="244" customWidth="1"/>
    <col min="8" max="8" width="12.5546875" style="244" customWidth="1"/>
    <col min="9" max="9" width="12.109375" style="244" customWidth="1"/>
    <col min="10" max="10" width="12.6640625" style="244" customWidth="1"/>
    <col min="11" max="11" width="10.5546875" style="244" customWidth="1"/>
    <col min="12" max="256" width="8.88671875" style="244"/>
    <col min="257" max="257" width="0.5546875" style="244" customWidth="1"/>
    <col min="258" max="258" width="6" style="244" customWidth="1"/>
    <col min="259" max="259" width="18.109375" style="244" customWidth="1"/>
    <col min="260" max="260" width="16.6640625" style="244" customWidth="1"/>
    <col min="261" max="261" width="10.5546875" style="244" customWidth="1"/>
    <col min="262" max="262" width="6" style="244" customWidth="1"/>
    <col min="263" max="263" width="14.33203125" style="244" customWidth="1"/>
    <col min="264" max="264" width="12.5546875" style="244" customWidth="1"/>
    <col min="265" max="265" width="12.109375" style="244" customWidth="1"/>
    <col min="266" max="266" width="12.6640625" style="244" customWidth="1"/>
    <col min="267" max="267" width="10.5546875" style="244" customWidth="1"/>
    <col min="268" max="512" width="8.88671875" style="244"/>
    <col min="513" max="513" width="0.5546875" style="244" customWidth="1"/>
    <col min="514" max="514" width="6" style="244" customWidth="1"/>
    <col min="515" max="515" width="18.109375" style="244" customWidth="1"/>
    <col min="516" max="516" width="16.6640625" style="244" customWidth="1"/>
    <col min="517" max="517" width="10.5546875" style="244" customWidth="1"/>
    <col min="518" max="518" width="6" style="244" customWidth="1"/>
    <col min="519" max="519" width="14.33203125" style="244" customWidth="1"/>
    <col min="520" max="520" width="12.5546875" style="244" customWidth="1"/>
    <col min="521" max="521" width="12.109375" style="244" customWidth="1"/>
    <col min="522" max="522" width="12.6640625" style="244" customWidth="1"/>
    <col min="523" max="523" width="10.5546875" style="244" customWidth="1"/>
    <col min="524" max="768" width="8.88671875" style="244"/>
    <col min="769" max="769" width="0.5546875" style="244" customWidth="1"/>
    <col min="770" max="770" width="6" style="244" customWidth="1"/>
    <col min="771" max="771" width="18.109375" style="244" customWidth="1"/>
    <col min="772" max="772" width="16.6640625" style="244" customWidth="1"/>
    <col min="773" max="773" width="10.5546875" style="244" customWidth="1"/>
    <col min="774" max="774" width="6" style="244" customWidth="1"/>
    <col min="775" max="775" width="14.33203125" style="244" customWidth="1"/>
    <col min="776" max="776" width="12.5546875" style="244" customWidth="1"/>
    <col min="777" max="777" width="12.109375" style="244" customWidth="1"/>
    <col min="778" max="778" width="12.6640625" style="244" customWidth="1"/>
    <col min="779" max="779" width="10.5546875" style="244" customWidth="1"/>
    <col min="780" max="1024" width="8.88671875" style="244"/>
    <col min="1025" max="1025" width="0.5546875" style="244" customWidth="1"/>
    <col min="1026" max="1026" width="6" style="244" customWidth="1"/>
    <col min="1027" max="1027" width="18.109375" style="244" customWidth="1"/>
    <col min="1028" max="1028" width="16.6640625" style="244" customWidth="1"/>
    <col min="1029" max="1029" width="10.5546875" style="244" customWidth="1"/>
    <col min="1030" max="1030" width="6" style="244" customWidth="1"/>
    <col min="1031" max="1031" width="14.33203125" style="244" customWidth="1"/>
    <col min="1032" max="1032" width="12.5546875" style="244" customWidth="1"/>
    <col min="1033" max="1033" width="12.109375" style="244" customWidth="1"/>
    <col min="1034" max="1034" width="12.6640625" style="244" customWidth="1"/>
    <col min="1035" max="1035" width="10.5546875" style="244" customWidth="1"/>
    <col min="1036" max="1280" width="8.88671875" style="244"/>
    <col min="1281" max="1281" width="0.5546875" style="244" customWidth="1"/>
    <col min="1282" max="1282" width="6" style="244" customWidth="1"/>
    <col min="1283" max="1283" width="18.109375" style="244" customWidth="1"/>
    <col min="1284" max="1284" width="16.6640625" style="244" customWidth="1"/>
    <col min="1285" max="1285" width="10.5546875" style="244" customWidth="1"/>
    <col min="1286" max="1286" width="6" style="244" customWidth="1"/>
    <col min="1287" max="1287" width="14.33203125" style="244" customWidth="1"/>
    <col min="1288" max="1288" width="12.5546875" style="244" customWidth="1"/>
    <col min="1289" max="1289" width="12.109375" style="244" customWidth="1"/>
    <col min="1290" max="1290" width="12.6640625" style="244" customWidth="1"/>
    <col min="1291" max="1291" width="10.5546875" style="244" customWidth="1"/>
    <col min="1292" max="1536" width="8.88671875" style="244"/>
    <col min="1537" max="1537" width="0.5546875" style="244" customWidth="1"/>
    <col min="1538" max="1538" width="6" style="244" customWidth="1"/>
    <col min="1539" max="1539" width="18.109375" style="244" customWidth="1"/>
    <col min="1540" max="1540" width="16.6640625" style="244" customWidth="1"/>
    <col min="1541" max="1541" width="10.5546875" style="244" customWidth="1"/>
    <col min="1542" max="1542" width="6" style="244" customWidth="1"/>
    <col min="1543" max="1543" width="14.33203125" style="244" customWidth="1"/>
    <col min="1544" max="1544" width="12.5546875" style="244" customWidth="1"/>
    <col min="1545" max="1545" width="12.109375" style="244" customWidth="1"/>
    <col min="1546" max="1546" width="12.6640625" style="244" customWidth="1"/>
    <col min="1547" max="1547" width="10.5546875" style="244" customWidth="1"/>
    <col min="1548" max="1792" width="8.88671875" style="244"/>
    <col min="1793" max="1793" width="0.5546875" style="244" customWidth="1"/>
    <col min="1794" max="1794" width="6" style="244" customWidth="1"/>
    <col min="1795" max="1795" width="18.109375" style="244" customWidth="1"/>
    <col min="1796" max="1796" width="16.6640625" style="244" customWidth="1"/>
    <col min="1797" max="1797" width="10.5546875" style="244" customWidth="1"/>
    <col min="1798" max="1798" width="6" style="244" customWidth="1"/>
    <col min="1799" max="1799" width="14.33203125" style="244" customWidth="1"/>
    <col min="1800" max="1800" width="12.5546875" style="244" customWidth="1"/>
    <col min="1801" max="1801" width="12.109375" style="244" customWidth="1"/>
    <col min="1802" max="1802" width="12.6640625" style="244" customWidth="1"/>
    <col min="1803" max="1803" width="10.5546875" style="244" customWidth="1"/>
    <col min="1804" max="2048" width="8.88671875" style="244"/>
    <col min="2049" max="2049" width="0.5546875" style="244" customWidth="1"/>
    <col min="2050" max="2050" width="6" style="244" customWidth="1"/>
    <col min="2051" max="2051" width="18.109375" style="244" customWidth="1"/>
    <col min="2052" max="2052" width="16.6640625" style="244" customWidth="1"/>
    <col min="2053" max="2053" width="10.5546875" style="244" customWidth="1"/>
    <col min="2054" max="2054" width="6" style="244" customWidth="1"/>
    <col min="2055" max="2055" width="14.33203125" style="244" customWidth="1"/>
    <col min="2056" max="2056" width="12.5546875" style="244" customWidth="1"/>
    <col min="2057" max="2057" width="12.109375" style="244" customWidth="1"/>
    <col min="2058" max="2058" width="12.6640625" style="244" customWidth="1"/>
    <col min="2059" max="2059" width="10.5546875" style="244" customWidth="1"/>
    <col min="2060" max="2304" width="8.88671875" style="244"/>
    <col min="2305" max="2305" width="0.5546875" style="244" customWidth="1"/>
    <col min="2306" max="2306" width="6" style="244" customWidth="1"/>
    <col min="2307" max="2307" width="18.109375" style="244" customWidth="1"/>
    <col min="2308" max="2308" width="16.6640625" style="244" customWidth="1"/>
    <col min="2309" max="2309" width="10.5546875" style="244" customWidth="1"/>
    <col min="2310" max="2310" width="6" style="244" customWidth="1"/>
    <col min="2311" max="2311" width="14.33203125" style="244" customWidth="1"/>
    <col min="2312" max="2312" width="12.5546875" style="244" customWidth="1"/>
    <col min="2313" max="2313" width="12.109375" style="244" customWidth="1"/>
    <col min="2314" max="2314" width="12.6640625" style="244" customWidth="1"/>
    <col min="2315" max="2315" width="10.5546875" style="244" customWidth="1"/>
    <col min="2316" max="2560" width="8.88671875" style="244"/>
    <col min="2561" max="2561" width="0.5546875" style="244" customWidth="1"/>
    <col min="2562" max="2562" width="6" style="244" customWidth="1"/>
    <col min="2563" max="2563" width="18.109375" style="244" customWidth="1"/>
    <col min="2564" max="2564" width="16.6640625" style="244" customWidth="1"/>
    <col min="2565" max="2565" width="10.5546875" style="244" customWidth="1"/>
    <col min="2566" max="2566" width="6" style="244" customWidth="1"/>
    <col min="2567" max="2567" width="14.33203125" style="244" customWidth="1"/>
    <col min="2568" max="2568" width="12.5546875" style="244" customWidth="1"/>
    <col min="2569" max="2569" width="12.109375" style="244" customWidth="1"/>
    <col min="2570" max="2570" width="12.6640625" style="244" customWidth="1"/>
    <col min="2571" max="2571" width="10.5546875" style="244" customWidth="1"/>
    <col min="2572" max="2816" width="8.88671875" style="244"/>
    <col min="2817" max="2817" width="0.5546875" style="244" customWidth="1"/>
    <col min="2818" max="2818" width="6" style="244" customWidth="1"/>
    <col min="2819" max="2819" width="18.109375" style="244" customWidth="1"/>
    <col min="2820" max="2820" width="16.6640625" style="244" customWidth="1"/>
    <col min="2821" max="2821" width="10.5546875" style="244" customWidth="1"/>
    <col min="2822" max="2822" width="6" style="244" customWidth="1"/>
    <col min="2823" max="2823" width="14.33203125" style="244" customWidth="1"/>
    <col min="2824" max="2824" width="12.5546875" style="244" customWidth="1"/>
    <col min="2825" max="2825" width="12.109375" style="244" customWidth="1"/>
    <col min="2826" max="2826" width="12.6640625" style="244" customWidth="1"/>
    <col min="2827" max="2827" width="10.5546875" style="244" customWidth="1"/>
    <col min="2828" max="3072" width="8.88671875" style="244"/>
    <col min="3073" max="3073" width="0.5546875" style="244" customWidth="1"/>
    <col min="3074" max="3074" width="6" style="244" customWidth="1"/>
    <col min="3075" max="3075" width="18.109375" style="244" customWidth="1"/>
    <col min="3076" max="3076" width="16.6640625" style="244" customWidth="1"/>
    <col min="3077" max="3077" width="10.5546875" style="244" customWidth="1"/>
    <col min="3078" max="3078" width="6" style="244" customWidth="1"/>
    <col min="3079" max="3079" width="14.33203125" style="244" customWidth="1"/>
    <col min="3080" max="3080" width="12.5546875" style="244" customWidth="1"/>
    <col min="3081" max="3081" width="12.109375" style="244" customWidth="1"/>
    <col min="3082" max="3082" width="12.6640625" style="244" customWidth="1"/>
    <col min="3083" max="3083" width="10.5546875" style="244" customWidth="1"/>
    <col min="3084" max="3328" width="8.88671875" style="244"/>
    <col min="3329" max="3329" width="0.5546875" style="244" customWidth="1"/>
    <col min="3330" max="3330" width="6" style="244" customWidth="1"/>
    <col min="3331" max="3331" width="18.109375" style="244" customWidth="1"/>
    <col min="3332" max="3332" width="16.6640625" style="244" customWidth="1"/>
    <col min="3333" max="3333" width="10.5546875" style="244" customWidth="1"/>
    <col min="3334" max="3334" width="6" style="244" customWidth="1"/>
    <col min="3335" max="3335" width="14.33203125" style="244" customWidth="1"/>
    <col min="3336" max="3336" width="12.5546875" style="244" customWidth="1"/>
    <col min="3337" max="3337" width="12.109375" style="244" customWidth="1"/>
    <col min="3338" max="3338" width="12.6640625" style="244" customWidth="1"/>
    <col min="3339" max="3339" width="10.5546875" style="244" customWidth="1"/>
    <col min="3340" max="3584" width="8.88671875" style="244"/>
    <col min="3585" max="3585" width="0.5546875" style="244" customWidth="1"/>
    <col min="3586" max="3586" width="6" style="244" customWidth="1"/>
    <col min="3587" max="3587" width="18.109375" style="244" customWidth="1"/>
    <col min="3588" max="3588" width="16.6640625" style="244" customWidth="1"/>
    <col min="3589" max="3589" width="10.5546875" style="244" customWidth="1"/>
    <col min="3590" max="3590" width="6" style="244" customWidth="1"/>
    <col min="3591" max="3591" width="14.33203125" style="244" customWidth="1"/>
    <col min="3592" max="3592" width="12.5546875" style="244" customWidth="1"/>
    <col min="3593" max="3593" width="12.109375" style="244" customWidth="1"/>
    <col min="3594" max="3594" width="12.6640625" style="244" customWidth="1"/>
    <col min="3595" max="3595" width="10.5546875" style="244" customWidth="1"/>
    <col min="3596" max="3840" width="8.88671875" style="244"/>
    <col min="3841" max="3841" width="0.5546875" style="244" customWidth="1"/>
    <col min="3842" max="3842" width="6" style="244" customWidth="1"/>
    <col min="3843" max="3843" width="18.109375" style="244" customWidth="1"/>
    <col min="3844" max="3844" width="16.6640625" style="244" customWidth="1"/>
    <col min="3845" max="3845" width="10.5546875" style="244" customWidth="1"/>
    <col min="3846" max="3846" width="6" style="244" customWidth="1"/>
    <col min="3847" max="3847" width="14.33203125" style="244" customWidth="1"/>
    <col min="3848" max="3848" width="12.5546875" style="244" customWidth="1"/>
    <col min="3849" max="3849" width="12.109375" style="244" customWidth="1"/>
    <col min="3850" max="3850" width="12.6640625" style="244" customWidth="1"/>
    <col min="3851" max="3851" width="10.5546875" style="244" customWidth="1"/>
    <col min="3852" max="4096" width="8.88671875" style="244"/>
    <col min="4097" max="4097" width="0.5546875" style="244" customWidth="1"/>
    <col min="4098" max="4098" width="6" style="244" customWidth="1"/>
    <col min="4099" max="4099" width="18.109375" style="244" customWidth="1"/>
    <col min="4100" max="4100" width="16.6640625" style="244" customWidth="1"/>
    <col min="4101" max="4101" width="10.5546875" style="244" customWidth="1"/>
    <col min="4102" max="4102" width="6" style="244" customWidth="1"/>
    <col min="4103" max="4103" width="14.33203125" style="244" customWidth="1"/>
    <col min="4104" max="4104" width="12.5546875" style="244" customWidth="1"/>
    <col min="4105" max="4105" width="12.109375" style="244" customWidth="1"/>
    <col min="4106" max="4106" width="12.6640625" style="244" customWidth="1"/>
    <col min="4107" max="4107" width="10.5546875" style="244" customWidth="1"/>
    <col min="4108" max="4352" width="8.88671875" style="244"/>
    <col min="4353" max="4353" width="0.5546875" style="244" customWidth="1"/>
    <col min="4354" max="4354" width="6" style="244" customWidth="1"/>
    <col min="4355" max="4355" width="18.109375" style="244" customWidth="1"/>
    <col min="4356" max="4356" width="16.6640625" style="244" customWidth="1"/>
    <col min="4357" max="4357" width="10.5546875" style="244" customWidth="1"/>
    <col min="4358" max="4358" width="6" style="244" customWidth="1"/>
    <col min="4359" max="4359" width="14.33203125" style="244" customWidth="1"/>
    <col min="4360" max="4360" width="12.5546875" style="244" customWidth="1"/>
    <col min="4361" max="4361" width="12.109375" style="244" customWidth="1"/>
    <col min="4362" max="4362" width="12.6640625" style="244" customWidth="1"/>
    <col min="4363" max="4363" width="10.5546875" style="244" customWidth="1"/>
    <col min="4364" max="4608" width="8.88671875" style="244"/>
    <col min="4609" max="4609" width="0.5546875" style="244" customWidth="1"/>
    <col min="4610" max="4610" width="6" style="244" customWidth="1"/>
    <col min="4611" max="4611" width="18.109375" style="244" customWidth="1"/>
    <col min="4612" max="4612" width="16.6640625" style="244" customWidth="1"/>
    <col min="4613" max="4613" width="10.5546875" style="244" customWidth="1"/>
    <col min="4614" max="4614" width="6" style="244" customWidth="1"/>
    <col min="4615" max="4615" width="14.33203125" style="244" customWidth="1"/>
    <col min="4616" max="4616" width="12.5546875" style="244" customWidth="1"/>
    <col min="4617" max="4617" width="12.109375" style="244" customWidth="1"/>
    <col min="4618" max="4618" width="12.6640625" style="244" customWidth="1"/>
    <col min="4619" max="4619" width="10.5546875" style="244" customWidth="1"/>
    <col min="4620" max="4864" width="8.88671875" style="244"/>
    <col min="4865" max="4865" width="0.5546875" style="244" customWidth="1"/>
    <col min="4866" max="4866" width="6" style="244" customWidth="1"/>
    <col min="4867" max="4867" width="18.109375" style="244" customWidth="1"/>
    <col min="4868" max="4868" width="16.6640625" style="244" customWidth="1"/>
    <col min="4869" max="4869" width="10.5546875" style="244" customWidth="1"/>
    <col min="4870" max="4870" width="6" style="244" customWidth="1"/>
    <col min="4871" max="4871" width="14.33203125" style="244" customWidth="1"/>
    <col min="4872" max="4872" width="12.5546875" style="244" customWidth="1"/>
    <col min="4873" max="4873" width="12.109375" style="244" customWidth="1"/>
    <col min="4874" max="4874" width="12.6640625" style="244" customWidth="1"/>
    <col min="4875" max="4875" width="10.5546875" style="244" customWidth="1"/>
    <col min="4876" max="5120" width="8.88671875" style="244"/>
    <col min="5121" max="5121" width="0.5546875" style="244" customWidth="1"/>
    <col min="5122" max="5122" width="6" style="244" customWidth="1"/>
    <col min="5123" max="5123" width="18.109375" style="244" customWidth="1"/>
    <col min="5124" max="5124" width="16.6640625" style="244" customWidth="1"/>
    <col min="5125" max="5125" width="10.5546875" style="244" customWidth="1"/>
    <col min="5126" max="5126" width="6" style="244" customWidth="1"/>
    <col min="5127" max="5127" width="14.33203125" style="244" customWidth="1"/>
    <col min="5128" max="5128" width="12.5546875" style="244" customWidth="1"/>
    <col min="5129" max="5129" width="12.109375" style="244" customWidth="1"/>
    <col min="5130" max="5130" width="12.6640625" style="244" customWidth="1"/>
    <col min="5131" max="5131" width="10.5546875" style="244" customWidth="1"/>
    <col min="5132" max="5376" width="8.88671875" style="244"/>
    <col min="5377" max="5377" width="0.5546875" style="244" customWidth="1"/>
    <col min="5378" max="5378" width="6" style="244" customWidth="1"/>
    <col min="5379" max="5379" width="18.109375" style="244" customWidth="1"/>
    <col min="5380" max="5380" width="16.6640625" style="244" customWidth="1"/>
    <col min="5381" max="5381" width="10.5546875" style="244" customWidth="1"/>
    <col min="5382" max="5382" width="6" style="244" customWidth="1"/>
    <col min="5383" max="5383" width="14.33203125" style="244" customWidth="1"/>
    <col min="5384" max="5384" width="12.5546875" style="244" customWidth="1"/>
    <col min="5385" max="5385" width="12.109375" style="244" customWidth="1"/>
    <col min="5386" max="5386" width="12.6640625" style="244" customWidth="1"/>
    <col min="5387" max="5387" width="10.5546875" style="244" customWidth="1"/>
    <col min="5388" max="5632" width="8.88671875" style="244"/>
    <col min="5633" max="5633" width="0.5546875" style="244" customWidth="1"/>
    <col min="5634" max="5634" width="6" style="244" customWidth="1"/>
    <col min="5635" max="5635" width="18.109375" style="244" customWidth="1"/>
    <col min="5636" max="5636" width="16.6640625" style="244" customWidth="1"/>
    <col min="5637" max="5637" width="10.5546875" style="244" customWidth="1"/>
    <col min="5638" max="5638" width="6" style="244" customWidth="1"/>
    <col min="5639" max="5639" width="14.33203125" style="244" customWidth="1"/>
    <col min="5640" max="5640" width="12.5546875" style="244" customWidth="1"/>
    <col min="5641" max="5641" width="12.109375" style="244" customWidth="1"/>
    <col min="5642" max="5642" width="12.6640625" style="244" customWidth="1"/>
    <col min="5643" max="5643" width="10.5546875" style="244" customWidth="1"/>
    <col min="5644" max="5888" width="8.88671875" style="244"/>
    <col min="5889" max="5889" width="0.5546875" style="244" customWidth="1"/>
    <col min="5890" max="5890" width="6" style="244" customWidth="1"/>
    <col min="5891" max="5891" width="18.109375" style="244" customWidth="1"/>
    <col min="5892" max="5892" width="16.6640625" style="244" customWidth="1"/>
    <col min="5893" max="5893" width="10.5546875" style="244" customWidth="1"/>
    <col min="5894" max="5894" width="6" style="244" customWidth="1"/>
    <col min="5895" max="5895" width="14.33203125" style="244" customWidth="1"/>
    <col min="5896" max="5896" width="12.5546875" style="244" customWidth="1"/>
    <col min="5897" max="5897" width="12.109375" style="244" customWidth="1"/>
    <col min="5898" max="5898" width="12.6640625" style="244" customWidth="1"/>
    <col min="5899" max="5899" width="10.5546875" style="244" customWidth="1"/>
    <col min="5900" max="6144" width="8.88671875" style="244"/>
    <col min="6145" max="6145" width="0.5546875" style="244" customWidth="1"/>
    <col min="6146" max="6146" width="6" style="244" customWidth="1"/>
    <col min="6147" max="6147" width="18.109375" style="244" customWidth="1"/>
    <col min="6148" max="6148" width="16.6640625" style="244" customWidth="1"/>
    <col min="6149" max="6149" width="10.5546875" style="244" customWidth="1"/>
    <col min="6150" max="6150" width="6" style="244" customWidth="1"/>
    <col min="6151" max="6151" width="14.33203125" style="244" customWidth="1"/>
    <col min="6152" max="6152" width="12.5546875" style="244" customWidth="1"/>
    <col min="6153" max="6153" width="12.109375" style="244" customWidth="1"/>
    <col min="6154" max="6154" width="12.6640625" style="244" customWidth="1"/>
    <col min="6155" max="6155" width="10.5546875" style="244" customWidth="1"/>
    <col min="6156" max="6400" width="8.88671875" style="244"/>
    <col min="6401" max="6401" width="0.5546875" style="244" customWidth="1"/>
    <col min="6402" max="6402" width="6" style="244" customWidth="1"/>
    <col min="6403" max="6403" width="18.109375" style="244" customWidth="1"/>
    <col min="6404" max="6404" width="16.6640625" style="244" customWidth="1"/>
    <col min="6405" max="6405" width="10.5546875" style="244" customWidth="1"/>
    <col min="6406" max="6406" width="6" style="244" customWidth="1"/>
    <col min="6407" max="6407" width="14.33203125" style="244" customWidth="1"/>
    <col min="6408" max="6408" width="12.5546875" style="244" customWidth="1"/>
    <col min="6409" max="6409" width="12.109375" style="244" customWidth="1"/>
    <col min="6410" max="6410" width="12.6640625" style="244" customWidth="1"/>
    <col min="6411" max="6411" width="10.5546875" style="244" customWidth="1"/>
    <col min="6412" max="6656" width="8.88671875" style="244"/>
    <col min="6657" max="6657" width="0.5546875" style="244" customWidth="1"/>
    <col min="6658" max="6658" width="6" style="244" customWidth="1"/>
    <col min="6659" max="6659" width="18.109375" style="244" customWidth="1"/>
    <col min="6660" max="6660" width="16.6640625" style="244" customWidth="1"/>
    <col min="6661" max="6661" width="10.5546875" style="244" customWidth="1"/>
    <col min="6662" max="6662" width="6" style="244" customWidth="1"/>
    <col min="6663" max="6663" width="14.33203125" style="244" customWidth="1"/>
    <col min="6664" max="6664" width="12.5546875" style="244" customWidth="1"/>
    <col min="6665" max="6665" width="12.109375" style="244" customWidth="1"/>
    <col min="6666" max="6666" width="12.6640625" style="244" customWidth="1"/>
    <col min="6667" max="6667" width="10.5546875" style="244" customWidth="1"/>
    <col min="6668" max="6912" width="8.88671875" style="244"/>
    <col min="6913" max="6913" width="0.5546875" style="244" customWidth="1"/>
    <col min="6914" max="6914" width="6" style="244" customWidth="1"/>
    <col min="6915" max="6915" width="18.109375" style="244" customWidth="1"/>
    <col min="6916" max="6916" width="16.6640625" style="244" customWidth="1"/>
    <col min="6917" max="6917" width="10.5546875" style="244" customWidth="1"/>
    <col min="6918" max="6918" width="6" style="244" customWidth="1"/>
    <col min="6919" max="6919" width="14.33203125" style="244" customWidth="1"/>
    <col min="6920" max="6920" width="12.5546875" style="244" customWidth="1"/>
    <col min="6921" max="6921" width="12.109375" style="244" customWidth="1"/>
    <col min="6922" max="6922" width="12.6640625" style="244" customWidth="1"/>
    <col min="6923" max="6923" width="10.5546875" style="244" customWidth="1"/>
    <col min="6924" max="7168" width="8.88671875" style="244"/>
    <col min="7169" max="7169" width="0.5546875" style="244" customWidth="1"/>
    <col min="7170" max="7170" width="6" style="244" customWidth="1"/>
    <col min="7171" max="7171" width="18.109375" style="244" customWidth="1"/>
    <col min="7172" max="7172" width="16.6640625" style="244" customWidth="1"/>
    <col min="7173" max="7173" width="10.5546875" style="244" customWidth="1"/>
    <col min="7174" max="7174" width="6" style="244" customWidth="1"/>
    <col min="7175" max="7175" width="14.33203125" style="244" customWidth="1"/>
    <col min="7176" max="7176" width="12.5546875" style="244" customWidth="1"/>
    <col min="7177" max="7177" width="12.109375" style="244" customWidth="1"/>
    <col min="7178" max="7178" width="12.6640625" style="244" customWidth="1"/>
    <col min="7179" max="7179" width="10.5546875" style="244" customWidth="1"/>
    <col min="7180" max="7424" width="8.88671875" style="244"/>
    <col min="7425" max="7425" width="0.5546875" style="244" customWidth="1"/>
    <col min="7426" max="7426" width="6" style="244" customWidth="1"/>
    <col min="7427" max="7427" width="18.109375" style="244" customWidth="1"/>
    <col min="7428" max="7428" width="16.6640625" style="244" customWidth="1"/>
    <col min="7429" max="7429" width="10.5546875" style="244" customWidth="1"/>
    <col min="7430" max="7430" width="6" style="244" customWidth="1"/>
    <col min="7431" max="7431" width="14.33203125" style="244" customWidth="1"/>
    <col min="7432" max="7432" width="12.5546875" style="244" customWidth="1"/>
    <col min="7433" max="7433" width="12.109375" style="244" customWidth="1"/>
    <col min="7434" max="7434" width="12.6640625" style="244" customWidth="1"/>
    <col min="7435" max="7435" width="10.5546875" style="244" customWidth="1"/>
    <col min="7436" max="7680" width="8.88671875" style="244"/>
    <col min="7681" max="7681" width="0.5546875" style="244" customWidth="1"/>
    <col min="7682" max="7682" width="6" style="244" customWidth="1"/>
    <col min="7683" max="7683" width="18.109375" style="244" customWidth="1"/>
    <col min="7684" max="7684" width="16.6640625" style="244" customWidth="1"/>
    <col min="7685" max="7685" width="10.5546875" style="244" customWidth="1"/>
    <col min="7686" max="7686" width="6" style="244" customWidth="1"/>
    <col min="7687" max="7687" width="14.33203125" style="244" customWidth="1"/>
    <col min="7688" max="7688" width="12.5546875" style="244" customWidth="1"/>
    <col min="7689" max="7689" width="12.109375" style="244" customWidth="1"/>
    <col min="7690" max="7690" width="12.6640625" style="244" customWidth="1"/>
    <col min="7691" max="7691" width="10.5546875" style="244" customWidth="1"/>
    <col min="7692" max="7936" width="8.88671875" style="244"/>
    <col min="7937" max="7937" width="0.5546875" style="244" customWidth="1"/>
    <col min="7938" max="7938" width="6" style="244" customWidth="1"/>
    <col min="7939" max="7939" width="18.109375" style="244" customWidth="1"/>
    <col min="7940" max="7940" width="16.6640625" style="244" customWidth="1"/>
    <col min="7941" max="7941" width="10.5546875" style="244" customWidth="1"/>
    <col min="7942" max="7942" width="6" style="244" customWidth="1"/>
    <col min="7943" max="7943" width="14.33203125" style="244" customWidth="1"/>
    <col min="7944" max="7944" width="12.5546875" style="244" customWidth="1"/>
    <col min="7945" max="7945" width="12.109375" style="244" customWidth="1"/>
    <col min="7946" max="7946" width="12.6640625" style="244" customWidth="1"/>
    <col min="7947" max="7947" width="10.5546875" style="244" customWidth="1"/>
    <col min="7948" max="8192" width="8.88671875" style="244"/>
    <col min="8193" max="8193" width="0.5546875" style="244" customWidth="1"/>
    <col min="8194" max="8194" width="6" style="244" customWidth="1"/>
    <col min="8195" max="8195" width="18.109375" style="244" customWidth="1"/>
    <col min="8196" max="8196" width="16.6640625" style="244" customWidth="1"/>
    <col min="8197" max="8197" width="10.5546875" style="244" customWidth="1"/>
    <col min="8198" max="8198" width="6" style="244" customWidth="1"/>
    <col min="8199" max="8199" width="14.33203125" style="244" customWidth="1"/>
    <col min="8200" max="8200" width="12.5546875" style="244" customWidth="1"/>
    <col min="8201" max="8201" width="12.109375" style="244" customWidth="1"/>
    <col min="8202" max="8202" width="12.6640625" style="244" customWidth="1"/>
    <col min="8203" max="8203" width="10.5546875" style="244" customWidth="1"/>
    <col min="8204" max="8448" width="8.88671875" style="244"/>
    <col min="8449" max="8449" width="0.5546875" style="244" customWidth="1"/>
    <col min="8450" max="8450" width="6" style="244" customWidth="1"/>
    <col min="8451" max="8451" width="18.109375" style="244" customWidth="1"/>
    <col min="8452" max="8452" width="16.6640625" style="244" customWidth="1"/>
    <col min="8453" max="8453" width="10.5546875" style="244" customWidth="1"/>
    <col min="8454" max="8454" width="6" style="244" customWidth="1"/>
    <col min="8455" max="8455" width="14.33203125" style="244" customWidth="1"/>
    <col min="8456" max="8456" width="12.5546875" style="244" customWidth="1"/>
    <col min="8457" max="8457" width="12.109375" style="244" customWidth="1"/>
    <col min="8458" max="8458" width="12.6640625" style="244" customWidth="1"/>
    <col min="8459" max="8459" width="10.5546875" style="244" customWidth="1"/>
    <col min="8460" max="8704" width="8.88671875" style="244"/>
    <col min="8705" max="8705" width="0.5546875" style="244" customWidth="1"/>
    <col min="8706" max="8706" width="6" style="244" customWidth="1"/>
    <col min="8707" max="8707" width="18.109375" style="244" customWidth="1"/>
    <col min="8708" max="8708" width="16.6640625" style="244" customWidth="1"/>
    <col min="8709" max="8709" width="10.5546875" style="244" customWidth="1"/>
    <col min="8710" max="8710" width="6" style="244" customWidth="1"/>
    <col min="8711" max="8711" width="14.33203125" style="244" customWidth="1"/>
    <col min="8712" max="8712" width="12.5546875" style="244" customWidth="1"/>
    <col min="8713" max="8713" width="12.109375" style="244" customWidth="1"/>
    <col min="8714" max="8714" width="12.6640625" style="244" customWidth="1"/>
    <col min="8715" max="8715" width="10.5546875" style="244" customWidth="1"/>
    <col min="8716" max="8960" width="8.88671875" style="244"/>
    <col min="8961" max="8961" width="0.5546875" style="244" customWidth="1"/>
    <col min="8962" max="8962" width="6" style="244" customWidth="1"/>
    <col min="8963" max="8963" width="18.109375" style="244" customWidth="1"/>
    <col min="8964" max="8964" width="16.6640625" style="244" customWidth="1"/>
    <col min="8965" max="8965" width="10.5546875" style="244" customWidth="1"/>
    <col min="8966" max="8966" width="6" style="244" customWidth="1"/>
    <col min="8967" max="8967" width="14.33203125" style="244" customWidth="1"/>
    <col min="8968" max="8968" width="12.5546875" style="244" customWidth="1"/>
    <col min="8969" max="8969" width="12.109375" style="244" customWidth="1"/>
    <col min="8970" max="8970" width="12.6640625" style="244" customWidth="1"/>
    <col min="8971" max="8971" width="10.5546875" style="244" customWidth="1"/>
    <col min="8972" max="9216" width="8.88671875" style="244"/>
    <col min="9217" max="9217" width="0.5546875" style="244" customWidth="1"/>
    <col min="9218" max="9218" width="6" style="244" customWidth="1"/>
    <col min="9219" max="9219" width="18.109375" style="244" customWidth="1"/>
    <col min="9220" max="9220" width="16.6640625" style="244" customWidth="1"/>
    <col min="9221" max="9221" width="10.5546875" style="244" customWidth="1"/>
    <col min="9222" max="9222" width="6" style="244" customWidth="1"/>
    <col min="9223" max="9223" width="14.33203125" style="244" customWidth="1"/>
    <col min="9224" max="9224" width="12.5546875" style="244" customWidth="1"/>
    <col min="9225" max="9225" width="12.109375" style="244" customWidth="1"/>
    <col min="9226" max="9226" width="12.6640625" style="244" customWidth="1"/>
    <col min="9227" max="9227" width="10.5546875" style="244" customWidth="1"/>
    <col min="9228" max="9472" width="8.88671875" style="244"/>
    <col min="9473" max="9473" width="0.5546875" style="244" customWidth="1"/>
    <col min="9474" max="9474" width="6" style="244" customWidth="1"/>
    <col min="9475" max="9475" width="18.109375" style="244" customWidth="1"/>
    <col min="9476" max="9476" width="16.6640625" style="244" customWidth="1"/>
    <col min="9477" max="9477" width="10.5546875" style="244" customWidth="1"/>
    <col min="9478" max="9478" width="6" style="244" customWidth="1"/>
    <col min="9479" max="9479" width="14.33203125" style="244" customWidth="1"/>
    <col min="9480" max="9480" width="12.5546875" style="244" customWidth="1"/>
    <col min="9481" max="9481" width="12.109375" style="244" customWidth="1"/>
    <col min="9482" max="9482" width="12.6640625" style="244" customWidth="1"/>
    <col min="9483" max="9483" width="10.5546875" style="244" customWidth="1"/>
    <col min="9484" max="9728" width="8.88671875" style="244"/>
    <col min="9729" max="9729" width="0.5546875" style="244" customWidth="1"/>
    <col min="9730" max="9730" width="6" style="244" customWidth="1"/>
    <col min="9731" max="9731" width="18.109375" style="244" customWidth="1"/>
    <col min="9732" max="9732" width="16.6640625" style="244" customWidth="1"/>
    <col min="9733" max="9733" width="10.5546875" style="244" customWidth="1"/>
    <col min="9734" max="9734" width="6" style="244" customWidth="1"/>
    <col min="9735" max="9735" width="14.33203125" style="244" customWidth="1"/>
    <col min="9736" max="9736" width="12.5546875" style="244" customWidth="1"/>
    <col min="9737" max="9737" width="12.109375" style="244" customWidth="1"/>
    <col min="9738" max="9738" width="12.6640625" style="244" customWidth="1"/>
    <col min="9739" max="9739" width="10.5546875" style="244" customWidth="1"/>
    <col min="9740" max="9984" width="8.88671875" style="244"/>
    <col min="9985" max="9985" width="0.5546875" style="244" customWidth="1"/>
    <col min="9986" max="9986" width="6" style="244" customWidth="1"/>
    <col min="9987" max="9987" width="18.109375" style="244" customWidth="1"/>
    <col min="9988" max="9988" width="16.6640625" style="244" customWidth="1"/>
    <col min="9989" max="9989" width="10.5546875" style="244" customWidth="1"/>
    <col min="9990" max="9990" width="6" style="244" customWidth="1"/>
    <col min="9991" max="9991" width="14.33203125" style="244" customWidth="1"/>
    <col min="9992" max="9992" width="12.5546875" style="244" customWidth="1"/>
    <col min="9993" max="9993" width="12.109375" style="244" customWidth="1"/>
    <col min="9994" max="9994" width="12.6640625" style="244" customWidth="1"/>
    <col min="9995" max="9995" width="10.5546875" style="244" customWidth="1"/>
    <col min="9996" max="10240" width="8.88671875" style="244"/>
    <col min="10241" max="10241" width="0.5546875" style="244" customWidth="1"/>
    <col min="10242" max="10242" width="6" style="244" customWidth="1"/>
    <col min="10243" max="10243" width="18.109375" style="244" customWidth="1"/>
    <col min="10244" max="10244" width="16.6640625" style="244" customWidth="1"/>
    <col min="10245" max="10245" width="10.5546875" style="244" customWidth="1"/>
    <col min="10246" max="10246" width="6" style="244" customWidth="1"/>
    <col min="10247" max="10247" width="14.33203125" style="244" customWidth="1"/>
    <col min="10248" max="10248" width="12.5546875" style="244" customWidth="1"/>
    <col min="10249" max="10249" width="12.109375" style="244" customWidth="1"/>
    <col min="10250" max="10250" width="12.6640625" style="244" customWidth="1"/>
    <col min="10251" max="10251" width="10.5546875" style="244" customWidth="1"/>
    <col min="10252" max="10496" width="8.88671875" style="244"/>
    <col min="10497" max="10497" width="0.5546875" style="244" customWidth="1"/>
    <col min="10498" max="10498" width="6" style="244" customWidth="1"/>
    <col min="10499" max="10499" width="18.109375" style="244" customWidth="1"/>
    <col min="10500" max="10500" width="16.6640625" style="244" customWidth="1"/>
    <col min="10501" max="10501" width="10.5546875" style="244" customWidth="1"/>
    <col min="10502" max="10502" width="6" style="244" customWidth="1"/>
    <col min="10503" max="10503" width="14.33203125" style="244" customWidth="1"/>
    <col min="10504" max="10504" width="12.5546875" style="244" customWidth="1"/>
    <col min="10505" max="10505" width="12.109375" style="244" customWidth="1"/>
    <col min="10506" max="10506" width="12.6640625" style="244" customWidth="1"/>
    <col min="10507" max="10507" width="10.5546875" style="244" customWidth="1"/>
    <col min="10508" max="10752" width="8.88671875" style="244"/>
    <col min="10753" max="10753" width="0.5546875" style="244" customWidth="1"/>
    <col min="10754" max="10754" width="6" style="244" customWidth="1"/>
    <col min="10755" max="10755" width="18.109375" style="244" customWidth="1"/>
    <col min="10756" max="10756" width="16.6640625" style="244" customWidth="1"/>
    <col min="10757" max="10757" width="10.5546875" style="244" customWidth="1"/>
    <col min="10758" max="10758" width="6" style="244" customWidth="1"/>
    <col min="10759" max="10759" width="14.33203125" style="244" customWidth="1"/>
    <col min="10760" max="10760" width="12.5546875" style="244" customWidth="1"/>
    <col min="10761" max="10761" width="12.109375" style="244" customWidth="1"/>
    <col min="10762" max="10762" width="12.6640625" style="244" customWidth="1"/>
    <col min="10763" max="10763" width="10.5546875" style="244" customWidth="1"/>
    <col min="10764" max="11008" width="8.88671875" style="244"/>
    <col min="11009" max="11009" width="0.5546875" style="244" customWidth="1"/>
    <col min="11010" max="11010" width="6" style="244" customWidth="1"/>
    <col min="11011" max="11011" width="18.109375" style="244" customWidth="1"/>
    <col min="11012" max="11012" width="16.6640625" style="244" customWidth="1"/>
    <col min="11013" max="11013" width="10.5546875" style="244" customWidth="1"/>
    <col min="11014" max="11014" width="6" style="244" customWidth="1"/>
    <col min="11015" max="11015" width="14.33203125" style="244" customWidth="1"/>
    <col min="11016" max="11016" width="12.5546875" style="244" customWidth="1"/>
    <col min="11017" max="11017" width="12.109375" style="244" customWidth="1"/>
    <col min="11018" max="11018" width="12.6640625" style="244" customWidth="1"/>
    <col min="11019" max="11019" width="10.5546875" style="244" customWidth="1"/>
    <col min="11020" max="11264" width="8.88671875" style="244"/>
    <col min="11265" max="11265" width="0.5546875" style="244" customWidth="1"/>
    <col min="11266" max="11266" width="6" style="244" customWidth="1"/>
    <col min="11267" max="11267" width="18.109375" style="244" customWidth="1"/>
    <col min="11268" max="11268" width="16.6640625" style="244" customWidth="1"/>
    <col min="11269" max="11269" width="10.5546875" style="244" customWidth="1"/>
    <col min="11270" max="11270" width="6" style="244" customWidth="1"/>
    <col min="11271" max="11271" width="14.33203125" style="244" customWidth="1"/>
    <col min="11272" max="11272" width="12.5546875" style="244" customWidth="1"/>
    <col min="11273" max="11273" width="12.109375" style="244" customWidth="1"/>
    <col min="11274" max="11274" width="12.6640625" style="244" customWidth="1"/>
    <col min="11275" max="11275" width="10.5546875" style="244" customWidth="1"/>
    <col min="11276" max="11520" width="8.88671875" style="244"/>
    <col min="11521" max="11521" width="0.5546875" style="244" customWidth="1"/>
    <col min="11522" max="11522" width="6" style="244" customWidth="1"/>
    <col min="11523" max="11523" width="18.109375" style="244" customWidth="1"/>
    <col min="11524" max="11524" width="16.6640625" style="244" customWidth="1"/>
    <col min="11525" max="11525" width="10.5546875" style="244" customWidth="1"/>
    <col min="11526" max="11526" width="6" style="244" customWidth="1"/>
    <col min="11527" max="11527" width="14.33203125" style="244" customWidth="1"/>
    <col min="11528" max="11528" width="12.5546875" style="244" customWidth="1"/>
    <col min="11529" max="11529" width="12.109375" style="244" customWidth="1"/>
    <col min="11530" max="11530" width="12.6640625" style="244" customWidth="1"/>
    <col min="11531" max="11531" width="10.5546875" style="244" customWidth="1"/>
    <col min="11532" max="11776" width="8.88671875" style="244"/>
    <col min="11777" max="11777" width="0.5546875" style="244" customWidth="1"/>
    <col min="11778" max="11778" width="6" style="244" customWidth="1"/>
    <col min="11779" max="11779" width="18.109375" style="244" customWidth="1"/>
    <col min="11780" max="11780" width="16.6640625" style="244" customWidth="1"/>
    <col min="11781" max="11781" width="10.5546875" style="244" customWidth="1"/>
    <col min="11782" max="11782" width="6" style="244" customWidth="1"/>
    <col min="11783" max="11783" width="14.33203125" style="244" customWidth="1"/>
    <col min="11784" max="11784" width="12.5546875" style="244" customWidth="1"/>
    <col min="11785" max="11785" width="12.109375" style="244" customWidth="1"/>
    <col min="11786" max="11786" width="12.6640625" style="244" customWidth="1"/>
    <col min="11787" max="11787" width="10.5546875" style="244" customWidth="1"/>
    <col min="11788" max="12032" width="8.88671875" style="244"/>
    <col min="12033" max="12033" width="0.5546875" style="244" customWidth="1"/>
    <col min="12034" max="12034" width="6" style="244" customWidth="1"/>
    <col min="12035" max="12035" width="18.109375" style="244" customWidth="1"/>
    <col min="12036" max="12036" width="16.6640625" style="244" customWidth="1"/>
    <col min="12037" max="12037" width="10.5546875" style="244" customWidth="1"/>
    <col min="12038" max="12038" width="6" style="244" customWidth="1"/>
    <col min="12039" max="12039" width="14.33203125" style="244" customWidth="1"/>
    <col min="12040" max="12040" width="12.5546875" style="244" customWidth="1"/>
    <col min="12041" max="12041" width="12.109375" style="244" customWidth="1"/>
    <col min="12042" max="12042" width="12.6640625" style="244" customWidth="1"/>
    <col min="12043" max="12043" width="10.5546875" style="244" customWidth="1"/>
    <col min="12044" max="12288" width="8.88671875" style="244"/>
    <col min="12289" max="12289" width="0.5546875" style="244" customWidth="1"/>
    <col min="12290" max="12290" width="6" style="244" customWidth="1"/>
    <col min="12291" max="12291" width="18.109375" style="244" customWidth="1"/>
    <col min="12292" max="12292" width="16.6640625" style="244" customWidth="1"/>
    <col min="12293" max="12293" width="10.5546875" style="244" customWidth="1"/>
    <col min="12294" max="12294" width="6" style="244" customWidth="1"/>
    <col min="12295" max="12295" width="14.33203125" style="244" customWidth="1"/>
    <col min="12296" max="12296" width="12.5546875" style="244" customWidth="1"/>
    <col min="12297" max="12297" width="12.109375" style="244" customWidth="1"/>
    <col min="12298" max="12298" width="12.6640625" style="244" customWidth="1"/>
    <col min="12299" max="12299" width="10.5546875" style="244" customWidth="1"/>
    <col min="12300" max="12544" width="8.88671875" style="244"/>
    <col min="12545" max="12545" width="0.5546875" style="244" customWidth="1"/>
    <col min="12546" max="12546" width="6" style="244" customWidth="1"/>
    <col min="12547" max="12547" width="18.109375" style="244" customWidth="1"/>
    <col min="12548" max="12548" width="16.6640625" style="244" customWidth="1"/>
    <col min="12549" max="12549" width="10.5546875" style="244" customWidth="1"/>
    <col min="12550" max="12550" width="6" style="244" customWidth="1"/>
    <col min="12551" max="12551" width="14.33203125" style="244" customWidth="1"/>
    <col min="12552" max="12552" width="12.5546875" style="244" customWidth="1"/>
    <col min="12553" max="12553" width="12.109375" style="244" customWidth="1"/>
    <col min="12554" max="12554" width="12.6640625" style="244" customWidth="1"/>
    <col min="12555" max="12555" width="10.5546875" style="244" customWidth="1"/>
    <col min="12556" max="12800" width="8.88671875" style="244"/>
    <col min="12801" max="12801" width="0.5546875" style="244" customWidth="1"/>
    <col min="12802" max="12802" width="6" style="244" customWidth="1"/>
    <col min="12803" max="12803" width="18.109375" style="244" customWidth="1"/>
    <col min="12804" max="12804" width="16.6640625" style="244" customWidth="1"/>
    <col min="12805" max="12805" width="10.5546875" style="244" customWidth="1"/>
    <col min="12806" max="12806" width="6" style="244" customWidth="1"/>
    <col min="12807" max="12807" width="14.33203125" style="244" customWidth="1"/>
    <col min="12808" max="12808" width="12.5546875" style="244" customWidth="1"/>
    <col min="12809" max="12809" width="12.109375" style="244" customWidth="1"/>
    <col min="12810" max="12810" width="12.6640625" style="244" customWidth="1"/>
    <col min="12811" max="12811" width="10.5546875" style="244" customWidth="1"/>
    <col min="12812" max="13056" width="8.88671875" style="244"/>
    <col min="13057" max="13057" width="0.5546875" style="244" customWidth="1"/>
    <col min="13058" max="13058" width="6" style="244" customWidth="1"/>
    <col min="13059" max="13059" width="18.109375" style="244" customWidth="1"/>
    <col min="13060" max="13060" width="16.6640625" style="244" customWidth="1"/>
    <col min="13061" max="13061" width="10.5546875" style="244" customWidth="1"/>
    <col min="13062" max="13062" width="6" style="244" customWidth="1"/>
    <col min="13063" max="13063" width="14.33203125" style="244" customWidth="1"/>
    <col min="13064" max="13064" width="12.5546875" style="244" customWidth="1"/>
    <col min="13065" max="13065" width="12.109375" style="244" customWidth="1"/>
    <col min="13066" max="13066" width="12.6640625" style="244" customWidth="1"/>
    <col min="13067" max="13067" width="10.5546875" style="244" customWidth="1"/>
    <col min="13068" max="13312" width="8.88671875" style="244"/>
    <col min="13313" max="13313" width="0.5546875" style="244" customWidth="1"/>
    <col min="13314" max="13314" width="6" style="244" customWidth="1"/>
    <col min="13315" max="13315" width="18.109375" style="244" customWidth="1"/>
    <col min="13316" max="13316" width="16.6640625" style="244" customWidth="1"/>
    <col min="13317" max="13317" width="10.5546875" style="244" customWidth="1"/>
    <col min="13318" max="13318" width="6" style="244" customWidth="1"/>
    <col min="13319" max="13319" width="14.33203125" style="244" customWidth="1"/>
    <col min="13320" max="13320" width="12.5546875" style="244" customWidth="1"/>
    <col min="13321" max="13321" width="12.109375" style="244" customWidth="1"/>
    <col min="13322" max="13322" width="12.6640625" style="244" customWidth="1"/>
    <col min="13323" max="13323" width="10.5546875" style="244" customWidth="1"/>
    <col min="13324" max="13568" width="8.88671875" style="244"/>
    <col min="13569" max="13569" width="0.5546875" style="244" customWidth="1"/>
    <col min="13570" max="13570" width="6" style="244" customWidth="1"/>
    <col min="13571" max="13571" width="18.109375" style="244" customWidth="1"/>
    <col min="13572" max="13572" width="16.6640625" style="244" customWidth="1"/>
    <col min="13573" max="13573" width="10.5546875" style="244" customWidth="1"/>
    <col min="13574" max="13574" width="6" style="244" customWidth="1"/>
    <col min="13575" max="13575" width="14.33203125" style="244" customWidth="1"/>
    <col min="13576" max="13576" width="12.5546875" style="244" customWidth="1"/>
    <col min="13577" max="13577" width="12.109375" style="244" customWidth="1"/>
    <col min="13578" max="13578" width="12.6640625" style="244" customWidth="1"/>
    <col min="13579" max="13579" width="10.5546875" style="244" customWidth="1"/>
    <col min="13580" max="13824" width="8.88671875" style="244"/>
    <col min="13825" max="13825" width="0.5546875" style="244" customWidth="1"/>
    <col min="13826" max="13826" width="6" style="244" customWidth="1"/>
    <col min="13827" max="13827" width="18.109375" style="244" customWidth="1"/>
    <col min="13828" max="13828" width="16.6640625" style="244" customWidth="1"/>
    <col min="13829" max="13829" width="10.5546875" style="244" customWidth="1"/>
    <col min="13830" max="13830" width="6" style="244" customWidth="1"/>
    <col min="13831" max="13831" width="14.33203125" style="244" customWidth="1"/>
    <col min="13832" max="13832" width="12.5546875" style="244" customWidth="1"/>
    <col min="13833" max="13833" width="12.109375" style="244" customWidth="1"/>
    <col min="13834" max="13834" width="12.6640625" style="244" customWidth="1"/>
    <col min="13835" max="13835" width="10.5546875" style="244" customWidth="1"/>
    <col min="13836" max="14080" width="8.88671875" style="244"/>
    <col min="14081" max="14081" width="0.5546875" style="244" customWidth="1"/>
    <col min="14082" max="14082" width="6" style="244" customWidth="1"/>
    <col min="14083" max="14083" width="18.109375" style="244" customWidth="1"/>
    <col min="14084" max="14084" width="16.6640625" style="244" customWidth="1"/>
    <col min="14085" max="14085" width="10.5546875" style="244" customWidth="1"/>
    <col min="14086" max="14086" width="6" style="244" customWidth="1"/>
    <col min="14087" max="14087" width="14.33203125" style="244" customWidth="1"/>
    <col min="14088" max="14088" width="12.5546875" style="244" customWidth="1"/>
    <col min="14089" max="14089" width="12.109375" style="244" customWidth="1"/>
    <col min="14090" max="14090" width="12.6640625" style="244" customWidth="1"/>
    <col min="14091" max="14091" width="10.5546875" style="244" customWidth="1"/>
    <col min="14092" max="14336" width="8.88671875" style="244"/>
    <col min="14337" max="14337" width="0.5546875" style="244" customWidth="1"/>
    <col min="14338" max="14338" width="6" style="244" customWidth="1"/>
    <col min="14339" max="14339" width="18.109375" style="244" customWidth="1"/>
    <col min="14340" max="14340" width="16.6640625" style="244" customWidth="1"/>
    <col min="14341" max="14341" width="10.5546875" style="244" customWidth="1"/>
    <col min="14342" max="14342" width="6" style="244" customWidth="1"/>
    <col min="14343" max="14343" width="14.33203125" style="244" customWidth="1"/>
    <col min="14344" max="14344" width="12.5546875" style="244" customWidth="1"/>
    <col min="14345" max="14345" width="12.109375" style="244" customWidth="1"/>
    <col min="14346" max="14346" width="12.6640625" style="244" customWidth="1"/>
    <col min="14347" max="14347" width="10.5546875" style="244" customWidth="1"/>
    <col min="14348" max="14592" width="8.88671875" style="244"/>
    <col min="14593" max="14593" width="0.5546875" style="244" customWidth="1"/>
    <col min="14594" max="14594" width="6" style="244" customWidth="1"/>
    <col min="14595" max="14595" width="18.109375" style="244" customWidth="1"/>
    <col min="14596" max="14596" width="16.6640625" style="244" customWidth="1"/>
    <col min="14597" max="14597" width="10.5546875" style="244" customWidth="1"/>
    <col min="14598" max="14598" width="6" style="244" customWidth="1"/>
    <col min="14599" max="14599" width="14.33203125" style="244" customWidth="1"/>
    <col min="14600" max="14600" width="12.5546875" style="244" customWidth="1"/>
    <col min="14601" max="14601" width="12.109375" style="244" customWidth="1"/>
    <col min="14602" max="14602" width="12.6640625" style="244" customWidth="1"/>
    <col min="14603" max="14603" width="10.5546875" style="244" customWidth="1"/>
    <col min="14604" max="14848" width="8.88671875" style="244"/>
    <col min="14849" max="14849" width="0.5546875" style="244" customWidth="1"/>
    <col min="14850" max="14850" width="6" style="244" customWidth="1"/>
    <col min="14851" max="14851" width="18.109375" style="244" customWidth="1"/>
    <col min="14852" max="14852" width="16.6640625" style="244" customWidth="1"/>
    <col min="14853" max="14853" width="10.5546875" style="244" customWidth="1"/>
    <col min="14854" max="14854" width="6" style="244" customWidth="1"/>
    <col min="14855" max="14855" width="14.33203125" style="244" customWidth="1"/>
    <col min="14856" max="14856" width="12.5546875" style="244" customWidth="1"/>
    <col min="14857" max="14857" width="12.109375" style="244" customWidth="1"/>
    <col min="14858" max="14858" width="12.6640625" style="244" customWidth="1"/>
    <col min="14859" max="14859" width="10.5546875" style="244" customWidth="1"/>
    <col min="14860" max="15104" width="8.88671875" style="244"/>
    <col min="15105" max="15105" width="0.5546875" style="244" customWidth="1"/>
    <col min="15106" max="15106" width="6" style="244" customWidth="1"/>
    <col min="15107" max="15107" width="18.109375" style="244" customWidth="1"/>
    <col min="15108" max="15108" width="16.6640625" style="244" customWidth="1"/>
    <col min="15109" max="15109" width="10.5546875" style="244" customWidth="1"/>
    <col min="15110" max="15110" width="6" style="244" customWidth="1"/>
    <col min="15111" max="15111" width="14.33203125" style="244" customWidth="1"/>
    <col min="15112" max="15112" width="12.5546875" style="244" customWidth="1"/>
    <col min="15113" max="15113" width="12.109375" style="244" customWidth="1"/>
    <col min="15114" max="15114" width="12.6640625" style="244" customWidth="1"/>
    <col min="15115" max="15115" width="10.5546875" style="244" customWidth="1"/>
    <col min="15116" max="15360" width="8.88671875" style="244"/>
    <col min="15361" max="15361" width="0.5546875" style="244" customWidth="1"/>
    <col min="15362" max="15362" width="6" style="244" customWidth="1"/>
    <col min="15363" max="15363" width="18.109375" style="244" customWidth="1"/>
    <col min="15364" max="15364" width="16.6640625" style="244" customWidth="1"/>
    <col min="15365" max="15365" width="10.5546875" style="244" customWidth="1"/>
    <col min="15366" max="15366" width="6" style="244" customWidth="1"/>
    <col min="15367" max="15367" width="14.33203125" style="244" customWidth="1"/>
    <col min="15368" max="15368" width="12.5546875" style="244" customWidth="1"/>
    <col min="15369" max="15369" width="12.109375" style="244" customWidth="1"/>
    <col min="15370" max="15370" width="12.6640625" style="244" customWidth="1"/>
    <col min="15371" max="15371" width="10.5546875" style="244" customWidth="1"/>
    <col min="15372" max="15616" width="8.88671875" style="244"/>
    <col min="15617" max="15617" width="0.5546875" style="244" customWidth="1"/>
    <col min="15618" max="15618" width="6" style="244" customWidth="1"/>
    <col min="15619" max="15619" width="18.109375" style="244" customWidth="1"/>
    <col min="15620" max="15620" width="16.6640625" style="244" customWidth="1"/>
    <col min="15621" max="15621" width="10.5546875" style="244" customWidth="1"/>
    <col min="15622" max="15622" width="6" style="244" customWidth="1"/>
    <col min="15623" max="15623" width="14.33203125" style="244" customWidth="1"/>
    <col min="15624" max="15624" width="12.5546875" style="244" customWidth="1"/>
    <col min="15625" max="15625" width="12.109375" style="244" customWidth="1"/>
    <col min="15626" max="15626" width="12.6640625" style="244" customWidth="1"/>
    <col min="15627" max="15627" width="10.5546875" style="244" customWidth="1"/>
    <col min="15628" max="15872" width="8.88671875" style="244"/>
    <col min="15873" max="15873" width="0.5546875" style="244" customWidth="1"/>
    <col min="15874" max="15874" width="6" style="244" customWidth="1"/>
    <col min="15875" max="15875" width="18.109375" style="244" customWidth="1"/>
    <col min="15876" max="15876" width="16.6640625" style="244" customWidth="1"/>
    <col min="15877" max="15877" width="10.5546875" style="244" customWidth="1"/>
    <col min="15878" max="15878" width="6" style="244" customWidth="1"/>
    <col min="15879" max="15879" width="14.33203125" style="244" customWidth="1"/>
    <col min="15880" max="15880" width="12.5546875" style="244" customWidth="1"/>
    <col min="15881" max="15881" width="12.109375" style="244" customWidth="1"/>
    <col min="15882" max="15882" width="12.6640625" style="244" customWidth="1"/>
    <col min="15883" max="15883" width="10.5546875" style="244" customWidth="1"/>
    <col min="15884" max="16128" width="8.88671875" style="244"/>
    <col min="16129" max="16129" width="0.5546875" style="244" customWidth="1"/>
    <col min="16130" max="16130" width="6" style="244" customWidth="1"/>
    <col min="16131" max="16131" width="18.109375" style="244" customWidth="1"/>
    <col min="16132" max="16132" width="16.6640625" style="244" customWidth="1"/>
    <col min="16133" max="16133" width="10.5546875" style="244" customWidth="1"/>
    <col min="16134" max="16134" width="6" style="244" customWidth="1"/>
    <col min="16135" max="16135" width="14.33203125" style="244" customWidth="1"/>
    <col min="16136" max="16136" width="12.5546875" style="244" customWidth="1"/>
    <col min="16137" max="16137" width="12.109375" style="244" customWidth="1"/>
    <col min="16138" max="16138" width="12.6640625" style="244" customWidth="1"/>
    <col min="16139" max="16139" width="10.5546875" style="244" customWidth="1"/>
    <col min="16140" max="16384" width="8.88671875" style="244"/>
  </cols>
  <sheetData>
    <row r="1" spans="2:11" ht="24.95" customHeight="1">
      <c r="B1" s="330" t="s">
        <v>291</v>
      </c>
      <c r="C1" s="330"/>
      <c r="D1" s="330"/>
      <c r="E1" s="330"/>
      <c r="F1" s="330"/>
      <c r="G1" s="330"/>
      <c r="H1" s="330"/>
      <c r="I1" s="330"/>
      <c r="J1" s="330"/>
      <c r="K1" s="330"/>
    </row>
    <row r="2" spans="2:11" ht="9.9499999999999993" customHeight="1">
      <c r="B2" s="331"/>
      <c r="C2" s="331"/>
      <c r="D2" s="331"/>
      <c r="E2" s="331"/>
      <c r="F2" s="331"/>
      <c r="G2" s="331"/>
      <c r="H2" s="331"/>
      <c r="I2" s="331"/>
      <c r="J2" s="331"/>
      <c r="K2" s="331"/>
    </row>
    <row r="3" spans="2:11" ht="30.75" customHeight="1">
      <c r="B3" s="245" t="s">
        <v>292</v>
      </c>
      <c r="C3" s="163" t="s">
        <v>32</v>
      </c>
      <c r="D3" s="163" t="s">
        <v>16</v>
      </c>
      <c r="E3" s="163" t="s">
        <v>0</v>
      </c>
      <c r="F3" s="163" t="s">
        <v>10</v>
      </c>
      <c r="G3" s="163" t="s">
        <v>13</v>
      </c>
      <c r="H3" s="163" t="s">
        <v>2</v>
      </c>
      <c r="I3" s="163" t="s">
        <v>1</v>
      </c>
      <c r="J3" s="163" t="s">
        <v>14</v>
      </c>
      <c r="K3" s="246" t="s">
        <v>15</v>
      </c>
    </row>
    <row r="4" spans="2:11" s="4" customFormat="1" ht="18" customHeight="1">
      <c r="B4" s="247">
        <v>1</v>
      </c>
      <c r="C4" s="248" t="s">
        <v>293</v>
      </c>
      <c r="D4" s="248" t="s">
        <v>11</v>
      </c>
      <c r="E4" s="249"/>
      <c r="F4" s="250" t="s">
        <v>11</v>
      </c>
      <c r="G4" s="251">
        <f>H4+I4+J4</f>
        <v>0</v>
      </c>
      <c r="H4" s="251">
        <f>내역서!I3</f>
        <v>0</v>
      </c>
      <c r="I4" s="251">
        <f>내역서!K3</f>
        <v>0</v>
      </c>
      <c r="J4" s="251">
        <f>내역서!M3</f>
        <v>0</v>
      </c>
      <c r="K4" s="252" t="s">
        <v>11</v>
      </c>
    </row>
    <row r="5" spans="2:11" s="4" customFormat="1" ht="18" customHeight="1">
      <c r="B5" s="259">
        <v>2</v>
      </c>
      <c r="C5" s="260" t="s">
        <v>294</v>
      </c>
      <c r="D5" s="260" t="s">
        <v>11</v>
      </c>
      <c r="E5" s="261"/>
      <c r="F5" s="262" t="s">
        <v>11</v>
      </c>
      <c r="G5" s="263">
        <f>H5+I5+J5</f>
        <v>0</v>
      </c>
      <c r="H5" s="263">
        <f>내역서!I63</f>
        <v>0</v>
      </c>
      <c r="I5" s="263">
        <f>내역서!K63</f>
        <v>0</v>
      </c>
      <c r="J5" s="263">
        <f>내역서!M63</f>
        <v>0</v>
      </c>
      <c r="K5" s="258" t="s">
        <v>11</v>
      </c>
    </row>
    <row r="6" spans="2:11" s="4" customFormat="1" ht="18" customHeight="1">
      <c r="B6" s="259">
        <v>3</v>
      </c>
      <c r="C6" s="260" t="s">
        <v>324</v>
      </c>
      <c r="D6" s="260"/>
      <c r="E6" s="261"/>
      <c r="F6" s="262"/>
      <c r="G6" s="263">
        <f>H6+I6+J6</f>
        <v>0</v>
      </c>
      <c r="H6" s="263">
        <f>내역서!I77</f>
        <v>0</v>
      </c>
      <c r="I6" s="263">
        <f>내역서!K77</f>
        <v>0</v>
      </c>
      <c r="J6" s="263">
        <f>내역서!M77</f>
        <v>0</v>
      </c>
      <c r="K6" s="258"/>
    </row>
    <row r="7" spans="2:11" s="4" customFormat="1" ht="18" customHeight="1">
      <c r="B7" s="253"/>
      <c r="C7" s="254"/>
      <c r="D7" s="254"/>
      <c r="E7" s="255"/>
      <c r="F7" s="256"/>
      <c r="G7" s="257"/>
      <c r="H7" s="257"/>
      <c r="I7" s="257"/>
      <c r="J7" s="257"/>
      <c r="K7" s="258"/>
    </row>
    <row r="8" spans="2:11" s="4" customFormat="1" ht="18" customHeight="1">
      <c r="B8" s="253"/>
      <c r="C8" s="254" t="s">
        <v>295</v>
      </c>
      <c r="D8" s="254"/>
      <c r="E8" s="264"/>
      <c r="F8" s="256"/>
      <c r="G8" s="263">
        <f>H8+I8+J8</f>
        <v>0</v>
      </c>
      <c r="H8" s="255">
        <f>SUM(H4,H5,H6)</f>
        <v>0</v>
      </c>
      <c r="I8" s="255">
        <f>SUM(I4,I5,I6)</f>
        <v>0</v>
      </c>
      <c r="J8" s="255">
        <f>SUM(J4,J5,J6)</f>
        <v>0</v>
      </c>
      <c r="K8" s="258"/>
    </row>
    <row r="9" spans="2:11" s="4" customFormat="1" ht="18" customHeight="1">
      <c r="B9" s="253"/>
      <c r="C9" s="254" t="s">
        <v>296</v>
      </c>
      <c r="D9" s="254"/>
      <c r="E9" s="264">
        <v>14.4</v>
      </c>
      <c r="F9" s="256" t="s">
        <v>297</v>
      </c>
      <c r="G9" s="257">
        <f>INT(H8*E9%)</f>
        <v>0</v>
      </c>
      <c r="H9" s="255"/>
      <c r="I9" s="255"/>
      <c r="J9" s="255"/>
      <c r="K9" s="258"/>
    </row>
    <row r="10" spans="2:11" s="4" customFormat="1" ht="18" customHeight="1">
      <c r="B10" s="259"/>
      <c r="C10" s="254" t="s">
        <v>237</v>
      </c>
      <c r="D10" s="254"/>
      <c r="E10" s="264">
        <v>3.7</v>
      </c>
      <c r="F10" s="256" t="s">
        <v>297</v>
      </c>
      <c r="G10" s="257">
        <f>INT((H8+G9)*E10%)</f>
        <v>0</v>
      </c>
      <c r="H10" s="255"/>
      <c r="I10" s="255"/>
      <c r="J10" s="255"/>
      <c r="K10" s="258"/>
    </row>
    <row r="11" spans="2:11" s="4" customFormat="1" ht="18" customHeight="1">
      <c r="B11" s="253"/>
      <c r="C11" s="254" t="s">
        <v>238</v>
      </c>
      <c r="D11" s="254"/>
      <c r="E11" s="264">
        <v>1.01</v>
      </c>
      <c r="F11" s="256" t="s">
        <v>297</v>
      </c>
      <c r="G11" s="257">
        <f>INT((H8+G9)*E11%)</f>
        <v>0</v>
      </c>
      <c r="H11" s="255"/>
      <c r="I11" s="255"/>
      <c r="J11" s="255"/>
      <c r="K11" s="258"/>
    </row>
    <row r="12" spans="2:11" s="4" customFormat="1" ht="18" customHeight="1">
      <c r="B12" s="253"/>
      <c r="C12" s="254" t="s">
        <v>310</v>
      </c>
      <c r="D12" s="254"/>
      <c r="E12" s="264">
        <v>3.4950000000000001</v>
      </c>
      <c r="F12" s="256" t="s">
        <v>297</v>
      </c>
      <c r="G12" s="257">
        <v>3601590</v>
      </c>
      <c r="H12" s="255"/>
      <c r="I12" s="255"/>
      <c r="J12" s="255"/>
      <c r="K12" s="258"/>
    </row>
    <row r="13" spans="2:11" s="4" customFormat="1" ht="18" customHeight="1">
      <c r="B13" s="253"/>
      <c r="C13" s="254" t="s">
        <v>311</v>
      </c>
      <c r="D13" s="254"/>
      <c r="E13" s="264">
        <v>4.5</v>
      </c>
      <c r="F13" s="256" t="s">
        <v>297</v>
      </c>
      <c r="G13" s="257">
        <v>4637241</v>
      </c>
      <c r="H13" s="255"/>
      <c r="I13" s="255"/>
      <c r="J13" s="255"/>
      <c r="K13" s="258"/>
    </row>
    <row r="14" spans="2:11" s="4" customFormat="1" ht="18" customHeight="1">
      <c r="B14" s="253"/>
      <c r="C14" s="254" t="s">
        <v>312</v>
      </c>
      <c r="D14" s="254"/>
      <c r="E14" s="264">
        <v>12.27</v>
      </c>
      <c r="F14" s="256" t="s">
        <v>297</v>
      </c>
      <c r="G14" s="257">
        <v>441915</v>
      </c>
      <c r="H14" s="255"/>
      <c r="I14" s="255"/>
      <c r="J14" s="255"/>
      <c r="K14" s="258"/>
    </row>
    <row r="15" spans="2:11" s="4" customFormat="1" ht="18" customHeight="1">
      <c r="B15" s="253"/>
      <c r="C15" s="254" t="s">
        <v>183</v>
      </c>
      <c r="D15" s="254"/>
      <c r="E15" s="264">
        <v>2.2999999999999998</v>
      </c>
      <c r="F15" s="256" t="s">
        <v>297</v>
      </c>
      <c r="G15" s="257">
        <v>2370145</v>
      </c>
      <c r="H15" s="255"/>
      <c r="I15" s="255"/>
      <c r="J15" s="255"/>
      <c r="K15" s="258"/>
    </row>
    <row r="16" spans="2:11" s="4" customFormat="1" ht="18" customHeight="1">
      <c r="B16" s="253"/>
      <c r="C16" s="254" t="s">
        <v>298</v>
      </c>
      <c r="D16" s="254"/>
      <c r="E16" s="264">
        <v>0.68</v>
      </c>
      <c r="F16" s="256" t="s">
        <v>297</v>
      </c>
      <c r="G16" s="257">
        <f>INT(G8*E16%)</f>
        <v>0</v>
      </c>
      <c r="H16" s="255"/>
      <c r="I16" s="255"/>
      <c r="J16" s="255"/>
      <c r="K16" s="258"/>
    </row>
    <row r="17" spans="2:11" ht="18" customHeight="1">
      <c r="B17" s="253"/>
      <c r="C17" s="254" t="s">
        <v>229</v>
      </c>
      <c r="D17" s="254"/>
      <c r="E17" s="264">
        <v>1.85</v>
      </c>
      <c r="F17" s="256" t="s">
        <v>297</v>
      </c>
      <c r="G17" s="257">
        <v>3512955</v>
      </c>
      <c r="H17" s="255"/>
      <c r="I17" s="255"/>
      <c r="J17" s="255"/>
      <c r="K17" s="258" t="s">
        <v>11</v>
      </c>
    </row>
    <row r="18" spans="2:11" s="4" customFormat="1" ht="18" customHeight="1">
      <c r="B18" s="253"/>
      <c r="C18" s="254" t="s">
        <v>299</v>
      </c>
      <c r="D18" s="254"/>
      <c r="E18" s="265">
        <v>0.8</v>
      </c>
      <c r="F18" s="256" t="s">
        <v>297</v>
      </c>
      <c r="G18" s="257">
        <f>INT(G8*E18%)</f>
        <v>0</v>
      </c>
      <c r="H18" s="255"/>
      <c r="I18" s="255"/>
      <c r="J18" s="255"/>
      <c r="K18" s="258" t="s">
        <v>11</v>
      </c>
    </row>
    <row r="19" spans="2:11" ht="18" customHeight="1">
      <c r="B19" s="253"/>
      <c r="C19" s="254" t="s">
        <v>231</v>
      </c>
      <c r="D19" s="254"/>
      <c r="E19" s="265">
        <v>8.3000000000000007</v>
      </c>
      <c r="F19" s="256" t="s">
        <v>297</v>
      </c>
      <c r="G19" s="257">
        <f>INT((H8+I8+G9)*E19%)</f>
        <v>0</v>
      </c>
      <c r="H19" s="255"/>
      <c r="I19" s="255"/>
      <c r="J19" s="255"/>
      <c r="K19" s="258" t="s">
        <v>11</v>
      </c>
    </row>
    <row r="20" spans="2:11" ht="18" customHeight="1">
      <c r="B20" s="253"/>
      <c r="C20" s="254" t="s">
        <v>248</v>
      </c>
      <c r="D20" s="254"/>
      <c r="E20" s="255"/>
      <c r="F20" s="256"/>
      <c r="G20" s="257"/>
      <c r="H20" s="255"/>
      <c r="I20" s="255"/>
      <c r="J20" s="255"/>
      <c r="K20" s="258"/>
    </row>
    <row r="21" spans="2:11" ht="18" customHeight="1">
      <c r="B21" s="253"/>
      <c r="C21" s="254" t="s">
        <v>300</v>
      </c>
      <c r="D21" s="254"/>
      <c r="E21" s="255">
        <v>6</v>
      </c>
      <c r="F21" s="256" t="s">
        <v>297</v>
      </c>
      <c r="G21" s="257"/>
      <c r="H21" s="255"/>
      <c r="I21" s="255"/>
      <c r="J21" s="255"/>
      <c r="K21" s="258"/>
    </row>
    <row r="22" spans="2:11" ht="18" customHeight="1">
      <c r="B22" s="253"/>
      <c r="C22" s="254" t="s">
        <v>241</v>
      </c>
      <c r="D22" s="254"/>
      <c r="E22" s="255">
        <v>15</v>
      </c>
      <c r="F22" s="256" t="s">
        <v>297</v>
      </c>
      <c r="G22" s="257"/>
      <c r="H22" s="255"/>
      <c r="I22" s="255"/>
      <c r="J22" s="255"/>
      <c r="K22" s="280"/>
    </row>
    <row r="23" spans="2:11" ht="18" customHeight="1">
      <c r="B23" s="253"/>
      <c r="C23" s="254" t="s">
        <v>301</v>
      </c>
      <c r="D23" s="254"/>
      <c r="E23" s="255"/>
      <c r="F23" s="256"/>
      <c r="G23" s="257"/>
      <c r="H23" s="255"/>
      <c r="I23" s="255"/>
      <c r="J23" s="255"/>
      <c r="K23" s="258"/>
    </row>
    <row r="24" spans="2:11" ht="18" customHeight="1">
      <c r="B24" s="253"/>
      <c r="C24" s="254" t="s">
        <v>243</v>
      </c>
      <c r="D24" s="254"/>
      <c r="E24" s="255">
        <v>10</v>
      </c>
      <c r="F24" s="256" t="s">
        <v>297</v>
      </c>
      <c r="G24" s="257"/>
      <c r="H24" s="255"/>
      <c r="I24" s="255"/>
      <c r="J24" s="255"/>
      <c r="K24" s="258"/>
    </row>
    <row r="25" spans="2:11" ht="18" customHeight="1">
      <c r="B25" s="253"/>
      <c r="C25" s="254" t="s">
        <v>302</v>
      </c>
      <c r="D25" s="254"/>
      <c r="E25" s="255"/>
      <c r="F25" s="256"/>
      <c r="G25" s="257"/>
      <c r="H25" s="255"/>
      <c r="I25" s="255"/>
      <c r="J25" s="255"/>
      <c r="K25" s="280"/>
    </row>
    <row r="26" spans="2:11" ht="18" customHeight="1">
      <c r="B26" s="253"/>
      <c r="C26" s="254" t="s">
        <v>247</v>
      </c>
      <c r="D26" s="254"/>
      <c r="E26" s="255"/>
      <c r="F26" s="256"/>
      <c r="G26" s="257"/>
      <c r="H26" s="255"/>
      <c r="I26" s="255"/>
      <c r="J26" s="255"/>
      <c r="K26" s="258"/>
    </row>
    <row r="27" spans="2:11" ht="18" customHeight="1">
      <c r="B27" s="266"/>
      <c r="C27" s="267"/>
      <c r="D27" s="267"/>
      <c r="E27" s="268"/>
      <c r="F27" s="269"/>
      <c r="G27" s="270"/>
      <c r="H27" s="268"/>
      <c r="I27" s="268"/>
      <c r="J27" s="268"/>
      <c r="K27" s="271" t="s">
        <v>11</v>
      </c>
    </row>
    <row r="83" spans="2:15">
      <c r="G83" s="244">
        <f>+G84+G89</f>
        <v>0</v>
      </c>
    </row>
    <row r="84" spans="2:15">
      <c r="B84" s="298" t="s">
        <v>328</v>
      </c>
    </row>
    <row r="85" spans="2:15">
      <c r="D85" s="244">
        <v>1300</v>
      </c>
    </row>
    <row r="86" spans="2:15">
      <c r="D86" s="244">
        <v>1300</v>
      </c>
    </row>
    <row r="87" spans="2:15">
      <c r="D87" s="244">
        <v>1300</v>
      </c>
    </row>
    <row r="88" spans="2:15">
      <c r="D88" s="244">
        <v>1300</v>
      </c>
    </row>
    <row r="90" spans="2:15">
      <c r="F90" s="244">
        <f>G84</f>
        <v>0</v>
      </c>
      <c r="G90" s="244">
        <f>ROUND(D90%*F90,0)+535</f>
        <v>535</v>
      </c>
      <c r="O90" s="298" t="s">
        <v>329</v>
      </c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Zeros="0" tabSelected="1" view="pageBreakPreview" zoomScale="85" zoomScaleSheetLayoutView="85" workbookViewId="0">
      <pane ySplit="2" topLeftCell="A3" activePane="bottomLeft" state="frozen"/>
      <selection activeCell="P18" sqref="P18"/>
      <selection pane="bottomLeft" activeCell="B1" sqref="B1:B2"/>
    </sheetView>
  </sheetViews>
  <sheetFormatPr defaultRowHeight="20.100000000000001" customHeight="1"/>
  <cols>
    <col min="1" max="1" width="5.77734375" style="56" bestFit="1" customWidth="1"/>
    <col min="2" max="2" width="23.21875" customWidth="1"/>
    <col min="3" max="3" width="27.33203125" style="204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56">
        <v>1</v>
      </c>
      <c r="B1" s="340" t="s">
        <v>124</v>
      </c>
      <c r="C1" s="342" t="s">
        <v>125</v>
      </c>
      <c r="D1" s="344" t="s">
        <v>126</v>
      </c>
      <c r="E1" s="346" t="s">
        <v>127</v>
      </c>
      <c r="F1" s="346" t="s">
        <v>255</v>
      </c>
      <c r="G1" s="346"/>
      <c r="H1" s="346" t="s">
        <v>129</v>
      </c>
      <c r="I1" s="346"/>
      <c r="J1" s="346" t="s">
        <v>128</v>
      </c>
      <c r="K1" s="346"/>
      <c r="L1" s="346" t="s">
        <v>130</v>
      </c>
      <c r="M1" s="346"/>
      <c r="N1" s="346" t="s">
        <v>266</v>
      </c>
      <c r="O1" s="348" t="s">
        <v>86</v>
      </c>
    </row>
    <row r="2" spans="1:15" ht="20.100000000000001" customHeight="1">
      <c r="A2" s="56">
        <v>1</v>
      </c>
      <c r="B2" s="341"/>
      <c r="C2" s="343"/>
      <c r="D2" s="345"/>
      <c r="E2" s="347"/>
      <c r="F2" s="228" t="s">
        <v>131</v>
      </c>
      <c r="G2" s="228" t="s">
        <v>33</v>
      </c>
      <c r="H2" s="228" t="s">
        <v>131</v>
      </c>
      <c r="I2" s="228" t="s">
        <v>132</v>
      </c>
      <c r="J2" s="228" t="s">
        <v>131</v>
      </c>
      <c r="K2" s="228" t="s">
        <v>132</v>
      </c>
      <c r="L2" s="228" t="s">
        <v>131</v>
      </c>
      <c r="M2" s="228" t="s">
        <v>132</v>
      </c>
      <c r="N2" s="347"/>
      <c r="O2" s="349"/>
    </row>
    <row r="3" spans="1:15" ht="20.100000000000001" customHeight="1">
      <c r="A3" s="57">
        <v>1</v>
      </c>
      <c r="B3" s="205" t="s">
        <v>254</v>
      </c>
      <c r="C3" s="229"/>
      <c r="D3" s="206"/>
      <c r="E3" s="207"/>
      <c r="F3" s="208"/>
      <c r="G3" s="243"/>
      <c r="H3" s="210"/>
      <c r="I3" s="209"/>
      <c r="J3" s="210"/>
      <c r="K3" s="209"/>
      <c r="L3" s="210"/>
      <c r="M3" s="209"/>
      <c r="N3" s="211"/>
      <c r="O3" s="212"/>
    </row>
    <row r="4" spans="1:15" ht="20.100000000000001" customHeight="1">
      <c r="A4" s="57">
        <v>1</v>
      </c>
      <c r="B4" s="221" t="s">
        <v>256</v>
      </c>
      <c r="C4" s="230" t="s">
        <v>257</v>
      </c>
      <c r="D4" s="222">
        <v>7000</v>
      </c>
      <c r="E4" s="223" t="s">
        <v>184</v>
      </c>
      <c r="F4" s="224"/>
      <c r="G4" s="224"/>
      <c r="H4" s="224"/>
      <c r="I4" s="224"/>
      <c r="J4" s="224"/>
      <c r="K4" s="224"/>
      <c r="L4" s="224"/>
      <c r="M4" s="224"/>
      <c r="N4" s="225"/>
      <c r="O4" s="226"/>
    </row>
    <row r="5" spans="1:15" ht="20.100000000000001" customHeight="1">
      <c r="A5" s="57">
        <v>1</v>
      </c>
      <c r="B5" s="221" t="s">
        <v>256</v>
      </c>
      <c r="C5" s="230" t="s">
        <v>257</v>
      </c>
      <c r="D5" s="222">
        <v>7000</v>
      </c>
      <c r="E5" s="223" t="s">
        <v>184</v>
      </c>
      <c r="F5" s="224"/>
      <c r="G5" s="224"/>
      <c r="H5" s="224"/>
      <c r="I5" s="224"/>
      <c r="J5" s="224"/>
      <c r="K5" s="224"/>
      <c r="L5" s="224"/>
      <c r="M5" s="224"/>
      <c r="N5" s="225"/>
      <c r="O5" s="226"/>
    </row>
    <row r="6" spans="1:15" ht="20.100000000000001" customHeight="1">
      <c r="A6" s="57">
        <v>1</v>
      </c>
      <c r="B6" s="221" t="s">
        <v>256</v>
      </c>
      <c r="C6" s="230" t="s">
        <v>264</v>
      </c>
      <c r="D6" s="222">
        <v>7000</v>
      </c>
      <c r="E6" s="223" t="s">
        <v>184</v>
      </c>
      <c r="F6" s="224"/>
      <c r="G6" s="224"/>
      <c r="H6" s="224"/>
      <c r="I6" s="224"/>
      <c r="J6" s="224"/>
      <c r="K6" s="224"/>
      <c r="L6" s="224"/>
      <c r="M6" s="224"/>
      <c r="N6" s="225"/>
      <c r="O6" s="226"/>
    </row>
    <row r="7" spans="1:15" ht="20.100000000000001" customHeight="1">
      <c r="A7" s="57">
        <v>1</v>
      </c>
      <c r="B7" s="221" t="s">
        <v>256</v>
      </c>
      <c r="C7" s="230" t="s">
        <v>264</v>
      </c>
      <c r="D7" s="222">
        <v>7000</v>
      </c>
      <c r="E7" s="223" t="s">
        <v>184</v>
      </c>
      <c r="F7" s="224"/>
      <c r="G7" s="224"/>
      <c r="H7" s="224"/>
      <c r="I7" s="224"/>
      <c r="J7" s="224"/>
      <c r="K7" s="224"/>
      <c r="L7" s="224"/>
      <c r="M7" s="224"/>
      <c r="N7" s="225"/>
      <c r="O7" s="226"/>
    </row>
    <row r="8" spans="1:15" ht="20.100000000000001" customHeight="1">
      <c r="A8" s="57">
        <v>1</v>
      </c>
      <c r="B8" s="221" t="s">
        <v>256</v>
      </c>
      <c r="C8" s="230" t="s">
        <v>265</v>
      </c>
      <c r="D8" s="222">
        <v>7000</v>
      </c>
      <c r="E8" s="223" t="s">
        <v>184</v>
      </c>
      <c r="F8" s="224"/>
      <c r="G8" s="224"/>
      <c r="H8" s="224"/>
      <c r="I8" s="224"/>
      <c r="J8" s="224"/>
      <c r="K8" s="224"/>
      <c r="L8" s="224"/>
      <c r="M8" s="224"/>
      <c r="N8" s="225"/>
      <c r="O8" s="226"/>
    </row>
    <row r="9" spans="1:15" ht="20.100000000000001" customHeight="1">
      <c r="A9" s="57">
        <v>1</v>
      </c>
      <c r="B9" s="221" t="s">
        <v>256</v>
      </c>
      <c r="C9" s="230" t="s">
        <v>265</v>
      </c>
      <c r="D9" s="222">
        <v>7000</v>
      </c>
      <c r="E9" s="223" t="s">
        <v>184</v>
      </c>
      <c r="F9" s="224"/>
      <c r="G9" s="224"/>
      <c r="H9" s="224"/>
      <c r="I9" s="224"/>
      <c r="J9" s="224"/>
      <c r="K9" s="224"/>
      <c r="L9" s="224"/>
      <c r="M9" s="224"/>
      <c r="N9" s="225"/>
      <c r="O9" s="226"/>
    </row>
    <row r="10" spans="1:15" ht="20.100000000000001" customHeight="1">
      <c r="A10" s="203">
        <v>1</v>
      </c>
      <c r="B10" s="221" t="s">
        <v>258</v>
      </c>
      <c r="C10" s="230" t="s">
        <v>257</v>
      </c>
      <c r="D10" s="222">
        <v>1</v>
      </c>
      <c r="E10" s="223" t="s">
        <v>122</v>
      </c>
      <c r="F10" s="224"/>
      <c r="G10" s="224"/>
      <c r="H10" s="224"/>
      <c r="I10" s="224"/>
      <c r="J10" s="224"/>
      <c r="K10" s="224"/>
      <c r="L10" s="224"/>
      <c r="M10" s="224"/>
      <c r="N10" s="225"/>
      <c r="O10" s="226"/>
    </row>
    <row r="11" spans="1:15" ht="20.100000000000001" customHeight="1">
      <c r="A11" s="203">
        <v>1</v>
      </c>
      <c r="B11" s="221" t="s">
        <v>258</v>
      </c>
      <c r="C11" s="230" t="s">
        <v>257</v>
      </c>
      <c r="D11" s="222">
        <v>1</v>
      </c>
      <c r="E11" s="223" t="s">
        <v>122</v>
      </c>
      <c r="F11" s="224"/>
      <c r="G11" s="224"/>
      <c r="H11" s="224"/>
      <c r="I11" s="224"/>
      <c r="J11" s="224"/>
      <c r="K11" s="224"/>
      <c r="L11" s="224"/>
      <c r="M11" s="224"/>
      <c r="N11" s="225"/>
      <c r="O11" s="226"/>
    </row>
    <row r="12" spans="1:15" ht="20.100000000000001" customHeight="1">
      <c r="A12" s="203">
        <v>1</v>
      </c>
      <c r="B12" s="221" t="s">
        <v>258</v>
      </c>
      <c r="C12" s="230" t="s">
        <v>264</v>
      </c>
      <c r="D12" s="222">
        <v>1</v>
      </c>
      <c r="E12" s="223" t="s">
        <v>122</v>
      </c>
      <c r="F12" s="224"/>
      <c r="G12" s="224"/>
      <c r="H12" s="224"/>
      <c r="I12" s="224"/>
      <c r="J12" s="224"/>
      <c r="K12" s="224"/>
      <c r="L12" s="224"/>
      <c r="M12" s="224"/>
      <c r="N12" s="225"/>
      <c r="O12" s="226"/>
    </row>
    <row r="13" spans="1:15" ht="20.100000000000001" customHeight="1">
      <c r="A13" s="203">
        <v>1</v>
      </c>
      <c r="B13" s="221" t="s">
        <v>258</v>
      </c>
      <c r="C13" s="230" t="s">
        <v>264</v>
      </c>
      <c r="D13" s="222">
        <v>1</v>
      </c>
      <c r="E13" s="223" t="s">
        <v>122</v>
      </c>
      <c r="F13" s="224"/>
      <c r="G13" s="224"/>
      <c r="H13" s="224"/>
      <c r="I13" s="224"/>
      <c r="J13" s="224"/>
      <c r="K13" s="224"/>
      <c r="L13" s="224"/>
      <c r="M13" s="224"/>
      <c r="N13" s="225"/>
      <c r="O13" s="226"/>
    </row>
    <row r="14" spans="1:15" ht="20.100000000000001" customHeight="1">
      <c r="A14" s="203">
        <v>1</v>
      </c>
      <c r="B14" s="221" t="s">
        <v>258</v>
      </c>
      <c r="C14" s="230" t="s">
        <v>265</v>
      </c>
      <c r="D14" s="222">
        <v>1</v>
      </c>
      <c r="E14" s="223" t="s">
        <v>122</v>
      </c>
      <c r="F14" s="224"/>
      <c r="G14" s="224"/>
      <c r="H14" s="224"/>
      <c r="I14" s="224"/>
      <c r="J14" s="224"/>
      <c r="K14" s="224"/>
      <c r="L14" s="224"/>
      <c r="M14" s="224"/>
      <c r="N14" s="225"/>
      <c r="O14" s="226"/>
    </row>
    <row r="15" spans="1:15" ht="20.100000000000001" customHeight="1">
      <c r="A15" s="203">
        <v>1</v>
      </c>
      <c r="B15" s="221" t="s">
        <v>258</v>
      </c>
      <c r="C15" s="230" t="s">
        <v>265</v>
      </c>
      <c r="D15" s="222">
        <v>1</v>
      </c>
      <c r="E15" s="223" t="s">
        <v>122</v>
      </c>
      <c r="F15" s="224"/>
      <c r="G15" s="224"/>
      <c r="H15" s="224"/>
      <c r="I15" s="224"/>
      <c r="J15" s="224"/>
      <c r="K15" s="224"/>
      <c r="L15" s="224"/>
      <c r="M15" s="224"/>
      <c r="N15" s="225"/>
      <c r="O15" s="226"/>
    </row>
    <row r="16" spans="1:15" ht="20.100000000000001" customHeight="1">
      <c r="A16" s="203">
        <v>1</v>
      </c>
      <c r="B16" s="221" t="s">
        <v>263</v>
      </c>
      <c r="C16" s="230" t="s">
        <v>267</v>
      </c>
      <c r="D16" s="222">
        <v>100</v>
      </c>
      <c r="E16" s="223" t="s">
        <v>122</v>
      </c>
      <c r="F16" s="224"/>
      <c r="G16" s="224"/>
      <c r="H16" s="224"/>
      <c r="I16" s="224"/>
      <c r="J16" s="224"/>
      <c r="K16" s="224"/>
      <c r="L16" s="224"/>
      <c r="M16" s="224"/>
      <c r="N16" s="225"/>
      <c r="O16" s="226"/>
    </row>
    <row r="17" spans="1:15" ht="20.100000000000001" customHeight="1">
      <c r="A17" s="203">
        <v>1</v>
      </c>
      <c r="B17" s="221" t="s">
        <v>263</v>
      </c>
      <c r="C17" s="230" t="s">
        <v>267</v>
      </c>
      <c r="D17" s="222">
        <v>100</v>
      </c>
      <c r="E17" s="223" t="s">
        <v>122</v>
      </c>
      <c r="F17" s="224"/>
      <c r="G17" s="224"/>
      <c r="H17" s="224"/>
      <c r="I17" s="224"/>
      <c r="J17" s="224"/>
      <c r="K17" s="224"/>
      <c r="L17" s="224"/>
      <c r="M17" s="224"/>
      <c r="N17" s="225"/>
      <c r="O17" s="226"/>
    </row>
    <row r="18" spans="1:15" ht="20.100000000000001" customHeight="1">
      <c r="A18" s="203">
        <v>1</v>
      </c>
      <c r="B18" s="221" t="s">
        <v>263</v>
      </c>
      <c r="C18" s="230" t="s">
        <v>268</v>
      </c>
      <c r="D18" s="222">
        <v>100</v>
      </c>
      <c r="E18" s="223" t="s">
        <v>122</v>
      </c>
      <c r="F18" s="224"/>
      <c r="G18" s="224"/>
      <c r="H18" s="224"/>
      <c r="I18" s="224"/>
      <c r="J18" s="224"/>
      <c r="K18" s="224"/>
      <c r="L18" s="224"/>
      <c r="M18" s="224"/>
      <c r="N18" s="225"/>
      <c r="O18" s="226"/>
    </row>
    <row r="19" spans="1:15" ht="20.100000000000001" customHeight="1">
      <c r="A19" s="203">
        <v>1</v>
      </c>
      <c r="B19" s="221" t="s">
        <v>263</v>
      </c>
      <c r="C19" s="230" t="s">
        <v>268</v>
      </c>
      <c r="D19" s="222">
        <v>100</v>
      </c>
      <c r="E19" s="223" t="s">
        <v>122</v>
      </c>
      <c r="F19" s="224"/>
      <c r="G19" s="224"/>
      <c r="H19" s="224"/>
      <c r="I19" s="224"/>
      <c r="J19" s="224"/>
      <c r="K19" s="224"/>
      <c r="L19" s="224"/>
      <c r="M19" s="224"/>
      <c r="N19" s="225"/>
      <c r="O19" s="226"/>
    </row>
    <row r="20" spans="1:15" ht="20.100000000000001" customHeight="1">
      <c r="A20" s="203">
        <v>1</v>
      </c>
      <c r="B20" s="221" t="s">
        <v>263</v>
      </c>
      <c r="C20" s="230" t="s">
        <v>269</v>
      </c>
      <c r="D20" s="222">
        <v>100</v>
      </c>
      <c r="E20" s="223" t="s">
        <v>122</v>
      </c>
      <c r="F20" s="224"/>
      <c r="G20" s="224"/>
      <c r="H20" s="224"/>
      <c r="I20" s="224"/>
      <c r="J20" s="224"/>
      <c r="K20" s="224"/>
      <c r="L20" s="224"/>
      <c r="M20" s="224"/>
      <c r="N20" s="225"/>
      <c r="O20" s="226"/>
    </row>
    <row r="21" spans="1:15" ht="20.100000000000001" customHeight="1">
      <c r="A21" s="203">
        <v>1</v>
      </c>
      <c r="B21" s="221" t="s">
        <v>263</v>
      </c>
      <c r="C21" s="230" t="s">
        <v>269</v>
      </c>
      <c r="D21" s="222">
        <v>100</v>
      </c>
      <c r="E21" s="223" t="s">
        <v>122</v>
      </c>
      <c r="F21" s="224"/>
      <c r="G21" s="224"/>
      <c r="H21" s="224"/>
      <c r="I21" s="224"/>
      <c r="J21" s="224"/>
      <c r="K21" s="224"/>
      <c r="L21" s="224"/>
      <c r="M21" s="224"/>
      <c r="N21" s="225"/>
      <c r="O21" s="226"/>
    </row>
    <row r="22" spans="1:15" ht="20.100000000000001" customHeight="1">
      <c r="A22" s="203">
        <v>1</v>
      </c>
      <c r="B22" s="221" t="s">
        <v>263</v>
      </c>
      <c r="C22" s="230" t="s">
        <v>270</v>
      </c>
      <c r="D22" s="222">
        <v>100</v>
      </c>
      <c r="E22" s="223" t="s">
        <v>122</v>
      </c>
      <c r="F22" s="224"/>
      <c r="G22" s="224"/>
      <c r="H22" s="224"/>
      <c r="I22" s="224"/>
      <c r="J22" s="224"/>
      <c r="K22" s="224"/>
      <c r="L22" s="224"/>
      <c r="M22" s="224"/>
      <c r="N22" s="225"/>
      <c r="O22" s="226"/>
    </row>
    <row r="23" spans="1:15" ht="20.100000000000001" customHeight="1">
      <c r="A23" s="203">
        <v>1</v>
      </c>
      <c r="B23" s="221" t="s">
        <v>263</v>
      </c>
      <c r="C23" s="230" t="s">
        <v>270</v>
      </c>
      <c r="D23" s="222">
        <v>100</v>
      </c>
      <c r="E23" s="223" t="s">
        <v>122</v>
      </c>
      <c r="F23" s="224"/>
      <c r="G23" s="224"/>
      <c r="H23" s="224"/>
      <c r="I23" s="224"/>
      <c r="J23" s="224"/>
      <c r="K23" s="224"/>
      <c r="L23" s="224"/>
      <c r="M23" s="224"/>
      <c r="N23" s="225"/>
      <c r="O23" s="226"/>
    </row>
    <row r="24" spans="1:15" ht="20.100000000000001" customHeight="1">
      <c r="A24" s="203">
        <v>1</v>
      </c>
      <c r="B24" s="221" t="s">
        <v>262</v>
      </c>
      <c r="C24" s="230" t="s">
        <v>271</v>
      </c>
      <c r="D24" s="222">
        <v>100</v>
      </c>
      <c r="E24" s="223" t="s">
        <v>122</v>
      </c>
      <c r="F24" s="224"/>
      <c r="G24" s="224"/>
      <c r="H24" s="224"/>
      <c r="I24" s="224"/>
      <c r="J24" s="224"/>
      <c r="K24" s="224"/>
      <c r="L24" s="224"/>
      <c r="M24" s="224"/>
      <c r="N24" s="225"/>
      <c r="O24" s="226"/>
    </row>
    <row r="25" spans="1:15" ht="20.100000000000001" customHeight="1">
      <c r="A25" s="203">
        <v>1</v>
      </c>
      <c r="B25" s="221" t="s">
        <v>262</v>
      </c>
      <c r="C25" s="230" t="s">
        <v>271</v>
      </c>
      <c r="D25" s="222">
        <v>100</v>
      </c>
      <c r="E25" s="223" t="s">
        <v>122</v>
      </c>
      <c r="F25" s="224"/>
      <c r="G25" s="224"/>
      <c r="H25" s="224"/>
      <c r="I25" s="224"/>
      <c r="J25" s="224"/>
      <c r="K25" s="224"/>
      <c r="L25" s="224"/>
      <c r="M25" s="224"/>
      <c r="N25" s="225"/>
      <c r="O25" s="226"/>
    </row>
    <row r="26" spans="1:15" ht="20.100000000000001" customHeight="1">
      <c r="A26" s="203">
        <v>1</v>
      </c>
      <c r="B26" s="221" t="s">
        <v>262</v>
      </c>
      <c r="C26" s="230" t="s">
        <v>272</v>
      </c>
      <c r="D26" s="222">
        <v>100</v>
      </c>
      <c r="E26" s="223" t="s">
        <v>122</v>
      </c>
      <c r="F26" s="224"/>
      <c r="G26" s="224"/>
      <c r="H26" s="224"/>
      <c r="I26" s="224"/>
      <c r="J26" s="224"/>
      <c r="K26" s="224"/>
      <c r="L26" s="224"/>
      <c r="M26" s="224"/>
      <c r="N26" s="225"/>
      <c r="O26" s="226"/>
    </row>
    <row r="27" spans="1:15" ht="20.100000000000001" customHeight="1">
      <c r="A27" s="203">
        <v>1</v>
      </c>
      <c r="B27" s="221" t="s">
        <v>262</v>
      </c>
      <c r="C27" s="230" t="s">
        <v>272</v>
      </c>
      <c r="D27" s="222">
        <v>100</v>
      </c>
      <c r="E27" s="223" t="s">
        <v>122</v>
      </c>
      <c r="F27" s="224"/>
      <c r="G27" s="224"/>
      <c r="H27" s="224"/>
      <c r="I27" s="224"/>
      <c r="J27" s="224"/>
      <c r="K27" s="224"/>
      <c r="L27" s="224"/>
      <c r="M27" s="224"/>
      <c r="N27" s="225"/>
      <c r="O27" s="226"/>
    </row>
    <row r="28" spans="1:15" ht="20.100000000000001" customHeight="1">
      <c r="A28" s="203">
        <v>1</v>
      </c>
      <c r="B28" s="221" t="s">
        <v>343</v>
      </c>
      <c r="C28" s="230" t="s">
        <v>276</v>
      </c>
      <c r="D28" s="222">
        <v>100</v>
      </c>
      <c r="E28" s="223" t="s">
        <v>122</v>
      </c>
      <c r="F28" s="224"/>
      <c r="G28" s="224"/>
      <c r="H28" s="224"/>
      <c r="I28" s="224"/>
      <c r="J28" s="224"/>
      <c r="K28" s="224"/>
      <c r="L28" s="224"/>
      <c r="M28" s="224"/>
      <c r="N28" s="225"/>
      <c r="O28" s="226"/>
    </row>
    <row r="29" spans="1:15" ht="20.100000000000001" customHeight="1">
      <c r="A29" s="203">
        <v>1</v>
      </c>
      <c r="B29" s="221" t="s">
        <v>343</v>
      </c>
      <c r="C29" s="230" t="s">
        <v>276</v>
      </c>
      <c r="D29" s="222">
        <v>100</v>
      </c>
      <c r="E29" s="223" t="s">
        <v>122</v>
      </c>
      <c r="F29" s="224"/>
      <c r="G29" s="224"/>
      <c r="H29" s="224"/>
      <c r="I29" s="224"/>
      <c r="J29" s="224"/>
      <c r="K29" s="224"/>
      <c r="L29" s="224"/>
      <c r="M29" s="224"/>
      <c r="N29" s="225"/>
      <c r="O29" s="226"/>
    </row>
    <row r="30" spans="1:15" ht="20.100000000000001" customHeight="1">
      <c r="A30" s="203">
        <v>1</v>
      </c>
      <c r="B30" s="221" t="s">
        <v>261</v>
      </c>
      <c r="C30" s="230" t="s">
        <v>277</v>
      </c>
      <c r="D30" s="222">
        <v>100</v>
      </c>
      <c r="E30" s="223" t="s">
        <v>122</v>
      </c>
      <c r="F30" s="224"/>
      <c r="G30" s="224"/>
      <c r="H30" s="224"/>
      <c r="I30" s="224"/>
      <c r="J30" s="224"/>
      <c r="K30" s="224"/>
      <c r="L30" s="224"/>
      <c r="M30" s="224"/>
      <c r="N30" s="225"/>
      <c r="O30" s="226"/>
    </row>
    <row r="31" spans="1:15" ht="20.100000000000001" customHeight="1">
      <c r="A31" s="203">
        <v>1</v>
      </c>
      <c r="B31" s="221" t="s">
        <v>261</v>
      </c>
      <c r="C31" s="230" t="s">
        <v>277</v>
      </c>
      <c r="D31" s="222">
        <v>100</v>
      </c>
      <c r="E31" s="223" t="s">
        <v>122</v>
      </c>
      <c r="F31" s="224"/>
      <c r="G31" s="224"/>
      <c r="H31" s="224"/>
      <c r="I31" s="224"/>
      <c r="J31" s="224"/>
      <c r="K31" s="224"/>
      <c r="L31" s="224"/>
      <c r="M31" s="224"/>
      <c r="N31" s="225"/>
      <c r="O31" s="226"/>
    </row>
    <row r="32" spans="1:15" ht="20.100000000000001" customHeight="1">
      <c r="A32" s="203">
        <v>1</v>
      </c>
      <c r="B32" s="221" t="s">
        <v>261</v>
      </c>
      <c r="C32" s="230" t="s">
        <v>278</v>
      </c>
      <c r="D32" s="222">
        <v>100</v>
      </c>
      <c r="E32" s="223" t="s">
        <v>122</v>
      </c>
      <c r="F32" s="224"/>
      <c r="G32" s="224"/>
      <c r="H32" s="224"/>
      <c r="I32" s="224"/>
      <c r="J32" s="224"/>
      <c r="K32" s="224"/>
      <c r="L32" s="224"/>
      <c r="M32" s="224"/>
      <c r="N32" s="225"/>
      <c r="O32" s="226"/>
    </row>
    <row r="33" spans="1:15" ht="20.100000000000001" customHeight="1">
      <c r="A33" s="203">
        <v>1</v>
      </c>
      <c r="B33" s="221" t="s">
        <v>261</v>
      </c>
      <c r="C33" s="230" t="s">
        <v>278</v>
      </c>
      <c r="D33" s="222">
        <v>100</v>
      </c>
      <c r="E33" s="223" t="s">
        <v>122</v>
      </c>
      <c r="F33" s="224"/>
      <c r="G33" s="224"/>
      <c r="H33" s="224"/>
      <c r="I33" s="224"/>
      <c r="J33" s="224"/>
      <c r="K33" s="224"/>
      <c r="L33" s="224"/>
      <c r="M33" s="224"/>
      <c r="N33" s="225"/>
      <c r="O33" s="226"/>
    </row>
    <row r="34" spans="1:15" ht="20.100000000000001" customHeight="1">
      <c r="A34" s="203">
        <v>1</v>
      </c>
      <c r="B34" s="275" t="s">
        <v>261</v>
      </c>
      <c r="C34" s="276" t="s">
        <v>279</v>
      </c>
      <c r="D34" s="222">
        <v>100</v>
      </c>
      <c r="E34" s="277" t="s">
        <v>122</v>
      </c>
      <c r="F34" s="273"/>
      <c r="G34" s="273"/>
      <c r="H34" s="273"/>
      <c r="I34" s="273"/>
      <c r="J34" s="273"/>
      <c r="K34" s="273"/>
      <c r="L34" s="273"/>
      <c r="M34" s="273"/>
      <c r="N34" s="278"/>
      <c r="O34" s="279"/>
    </row>
    <row r="35" spans="1:15" ht="20.100000000000001" customHeight="1">
      <c r="A35" s="203">
        <v>1</v>
      </c>
      <c r="B35" s="283" t="s">
        <v>261</v>
      </c>
      <c r="C35" s="284" t="s">
        <v>279</v>
      </c>
      <c r="D35" s="222">
        <v>100</v>
      </c>
      <c r="E35" s="285" t="s">
        <v>122</v>
      </c>
      <c r="F35" s="286"/>
      <c r="G35" s="286"/>
      <c r="H35" s="286"/>
      <c r="I35" s="286"/>
      <c r="J35" s="286"/>
      <c r="K35" s="286"/>
      <c r="L35" s="286"/>
      <c r="M35" s="286"/>
      <c r="N35" s="287"/>
      <c r="O35" s="288"/>
    </row>
    <row r="36" spans="1:15" ht="20.100000000000001" customHeight="1">
      <c r="A36" s="203">
        <v>1</v>
      </c>
      <c r="B36" s="221" t="s">
        <v>273</v>
      </c>
      <c r="C36" s="230" t="s">
        <v>277</v>
      </c>
      <c r="D36" s="222">
        <v>100</v>
      </c>
      <c r="E36" s="223" t="s">
        <v>122</v>
      </c>
      <c r="F36" s="224"/>
      <c r="G36" s="224"/>
      <c r="H36" s="224"/>
      <c r="I36" s="224"/>
      <c r="J36" s="224"/>
      <c r="K36" s="224"/>
      <c r="L36" s="224"/>
      <c r="M36" s="224"/>
      <c r="N36" s="225"/>
      <c r="O36" s="226"/>
    </row>
    <row r="37" spans="1:15" ht="20.100000000000001" customHeight="1">
      <c r="A37" s="203">
        <v>1</v>
      </c>
      <c r="B37" s="221" t="s">
        <v>273</v>
      </c>
      <c r="C37" s="230" t="s">
        <v>277</v>
      </c>
      <c r="D37" s="222">
        <v>100</v>
      </c>
      <c r="E37" s="223" t="s">
        <v>122</v>
      </c>
      <c r="F37" s="224"/>
      <c r="G37" s="224"/>
      <c r="H37" s="224"/>
      <c r="I37" s="224"/>
      <c r="J37" s="224"/>
      <c r="K37" s="224"/>
      <c r="L37" s="224"/>
      <c r="M37" s="224"/>
      <c r="N37" s="225"/>
      <c r="O37" s="226"/>
    </row>
    <row r="38" spans="1:15" ht="20.100000000000001" customHeight="1">
      <c r="A38" s="203">
        <v>1</v>
      </c>
      <c r="B38" s="221" t="s">
        <v>273</v>
      </c>
      <c r="C38" s="230" t="s">
        <v>278</v>
      </c>
      <c r="D38" s="222">
        <v>100</v>
      </c>
      <c r="E38" s="223" t="s">
        <v>122</v>
      </c>
      <c r="F38" s="224"/>
      <c r="G38" s="224"/>
      <c r="H38" s="224"/>
      <c r="I38" s="224"/>
      <c r="J38" s="224"/>
      <c r="K38" s="224"/>
      <c r="L38" s="224"/>
      <c r="M38" s="224"/>
      <c r="N38" s="225"/>
      <c r="O38" s="226"/>
    </row>
    <row r="39" spans="1:15" ht="20.100000000000001" customHeight="1">
      <c r="A39" s="203">
        <v>1</v>
      </c>
      <c r="B39" s="221" t="s">
        <v>273</v>
      </c>
      <c r="C39" s="230" t="s">
        <v>278</v>
      </c>
      <c r="D39" s="222">
        <v>100</v>
      </c>
      <c r="E39" s="223" t="s">
        <v>122</v>
      </c>
      <c r="F39" s="224"/>
      <c r="G39" s="224"/>
      <c r="H39" s="224"/>
      <c r="I39" s="224"/>
      <c r="J39" s="224"/>
      <c r="K39" s="224"/>
      <c r="L39" s="224"/>
      <c r="M39" s="224"/>
      <c r="N39" s="225"/>
      <c r="O39" s="226"/>
    </row>
    <row r="40" spans="1:15" ht="20.100000000000001" customHeight="1">
      <c r="A40" s="203">
        <v>1</v>
      </c>
      <c r="B40" s="221" t="s">
        <v>273</v>
      </c>
      <c r="C40" s="230" t="s">
        <v>279</v>
      </c>
      <c r="D40" s="222">
        <v>100</v>
      </c>
      <c r="E40" s="223" t="s">
        <v>122</v>
      </c>
      <c r="F40" s="224"/>
      <c r="G40" s="224"/>
      <c r="H40" s="224"/>
      <c r="I40" s="224"/>
      <c r="J40" s="224"/>
      <c r="K40" s="224"/>
      <c r="L40" s="224"/>
      <c r="M40" s="224"/>
      <c r="N40" s="225"/>
      <c r="O40" s="226"/>
    </row>
    <row r="41" spans="1:15" ht="20.100000000000001" customHeight="1">
      <c r="A41" s="203">
        <v>1</v>
      </c>
      <c r="B41" s="221" t="s">
        <v>273</v>
      </c>
      <c r="C41" s="230" t="s">
        <v>279</v>
      </c>
      <c r="D41" s="222">
        <v>100</v>
      </c>
      <c r="E41" s="223" t="s">
        <v>122</v>
      </c>
      <c r="F41" s="224"/>
      <c r="G41" s="224"/>
      <c r="H41" s="224"/>
      <c r="I41" s="224"/>
      <c r="J41" s="224"/>
      <c r="K41" s="224"/>
      <c r="L41" s="224"/>
      <c r="M41" s="224"/>
      <c r="N41" s="225"/>
      <c r="O41" s="226"/>
    </row>
    <row r="42" spans="1:15" ht="20.100000000000001" customHeight="1">
      <c r="A42" s="203">
        <v>1</v>
      </c>
      <c r="B42" s="221" t="s">
        <v>274</v>
      </c>
      <c r="C42" s="230" t="s">
        <v>277</v>
      </c>
      <c r="D42" s="222">
        <v>100</v>
      </c>
      <c r="E42" s="223" t="s">
        <v>122</v>
      </c>
      <c r="F42" s="224"/>
      <c r="G42" s="224"/>
      <c r="H42" s="224"/>
      <c r="I42" s="224"/>
      <c r="J42" s="224"/>
      <c r="K42" s="224"/>
      <c r="L42" s="224"/>
      <c r="M42" s="224"/>
      <c r="N42" s="225"/>
      <c r="O42" s="226"/>
    </row>
    <row r="43" spans="1:15" ht="20.100000000000001" customHeight="1">
      <c r="A43" s="203">
        <v>1</v>
      </c>
      <c r="B43" s="221" t="s">
        <v>274</v>
      </c>
      <c r="C43" s="230" t="s">
        <v>277</v>
      </c>
      <c r="D43" s="222">
        <v>100</v>
      </c>
      <c r="E43" s="223" t="s">
        <v>122</v>
      </c>
      <c r="F43" s="224"/>
      <c r="G43" s="224"/>
      <c r="H43" s="224"/>
      <c r="I43" s="224"/>
      <c r="J43" s="224"/>
      <c r="K43" s="224"/>
      <c r="L43" s="224"/>
      <c r="M43" s="224"/>
      <c r="N43" s="225"/>
      <c r="O43" s="226"/>
    </row>
    <row r="44" spans="1:15" ht="20.100000000000001" customHeight="1">
      <c r="A44" s="203">
        <v>1</v>
      </c>
      <c r="B44" s="221" t="s">
        <v>274</v>
      </c>
      <c r="C44" s="230" t="s">
        <v>278</v>
      </c>
      <c r="D44" s="222">
        <v>100</v>
      </c>
      <c r="E44" s="223" t="s">
        <v>122</v>
      </c>
      <c r="F44" s="224"/>
      <c r="G44" s="224"/>
      <c r="H44" s="224"/>
      <c r="I44" s="224"/>
      <c r="J44" s="224"/>
      <c r="K44" s="224"/>
      <c r="L44" s="224"/>
      <c r="M44" s="224"/>
      <c r="N44" s="225"/>
      <c r="O44" s="226"/>
    </row>
    <row r="45" spans="1:15" ht="20.100000000000001" customHeight="1">
      <c r="A45" s="203">
        <v>1</v>
      </c>
      <c r="B45" s="221" t="s">
        <v>274</v>
      </c>
      <c r="C45" s="230" t="s">
        <v>278</v>
      </c>
      <c r="D45" s="222">
        <v>100</v>
      </c>
      <c r="E45" s="223" t="s">
        <v>122</v>
      </c>
      <c r="F45" s="224"/>
      <c r="G45" s="224"/>
      <c r="H45" s="224"/>
      <c r="I45" s="224"/>
      <c r="J45" s="224"/>
      <c r="K45" s="224"/>
      <c r="L45" s="224"/>
      <c r="M45" s="224"/>
      <c r="N45" s="225"/>
      <c r="O45" s="226"/>
    </row>
    <row r="46" spans="1:15" ht="20.100000000000001" customHeight="1">
      <c r="A46" s="203">
        <v>1</v>
      </c>
      <c r="B46" s="221" t="s">
        <v>274</v>
      </c>
      <c r="C46" s="230" t="s">
        <v>279</v>
      </c>
      <c r="D46" s="222">
        <v>100</v>
      </c>
      <c r="E46" s="223" t="s">
        <v>122</v>
      </c>
      <c r="F46" s="224"/>
      <c r="G46" s="224"/>
      <c r="H46" s="224"/>
      <c r="I46" s="224"/>
      <c r="J46" s="224"/>
      <c r="K46" s="224"/>
      <c r="L46" s="224"/>
      <c r="M46" s="224"/>
      <c r="N46" s="225"/>
      <c r="O46" s="226"/>
    </row>
    <row r="47" spans="1:15" ht="20.100000000000001" customHeight="1">
      <c r="A47" s="203">
        <v>1</v>
      </c>
      <c r="B47" s="221" t="s">
        <v>274</v>
      </c>
      <c r="C47" s="230" t="s">
        <v>279</v>
      </c>
      <c r="D47" s="222">
        <v>100</v>
      </c>
      <c r="E47" s="223" t="s">
        <v>122</v>
      </c>
      <c r="F47" s="224"/>
      <c r="G47" s="224"/>
      <c r="H47" s="224"/>
      <c r="I47" s="224"/>
      <c r="J47" s="224"/>
      <c r="K47" s="224"/>
      <c r="L47" s="224"/>
      <c r="M47" s="224"/>
      <c r="N47" s="225"/>
      <c r="O47" s="226"/>
    </row>
    <row r="48" spans="1:15" ht="20.100000000000001" customHeight="1">
      <c r="A48" s="203">
        <v>1</v>
      </c>
      <c r="B48" s="221" t="s">
        <v>260</v>
      </c>
      <c r="C48" s="230"/>
      <c r="D48" s="222">
        <v>100</v>
      </c>
      <c r="E48" s="223" t="s">
        <v>122</v>
      </c>
      <c r="F48" s="224"/>
      <c r="G48" s="224"/>
      <c r="H48" s="224"/>
      <c r="I48" s="224"/>
      <c r="J48" s="224"/>
      <c r="K48" s="224"/>
      <c r="L48" s="224"/>
      <c r="M48" s="224"/>
      <c r="N48" s="225"/>
      <c r="O48" s="226"/>
    </row>
    <row r="49" spans="1:15" ht="20.100000000000001" customHeight="1">
      <c r="A49" s="203">
        <v>1</v>
      </c>
      <c r="B49" s="221" t="s">
        <v>260</v>
      </c>
      <c r="C49" s="230"/>
      <c r="D49" s="222">
        <v>100</v>
      </c>
      <c r="E49" s="223" t="s">
        <v>122</v>
      </c>
      <c r="F49" s="224"/>
      <c r="G49" s="224"/>
      <c r="H49" s="224"/>
      <c r="I49" s="224"/>
      <c r="J49" s="224"/>
      <c r="K49" s="224"/>
      <c r="L49" s="224"/>
      <c r="M49" s="224"/>
      <c r="N49" s="225"/>
      <c r="O49" s="226"/>
    </row>
    <row r="50" spans="1:15" ht="20.100000000000001" customHeight="1">
      <c r="A50" s="203">
        <v>1</v>
      </c>
      <c r="B50" s="221" t="s">
        <v>275</v>
      </c>
      <c r="C50" s="230" t="s">
        <v>288</v>
      </c>
      <c r="D50" s="222">
        <v>1</v>
      </c>
      <c r="E50" s="223" t="s">
        <v>122</v>
      </c>
      <c r="F50" s="224"/>
      <c r="G50" s="224"/>
      <c r="H50" s="224"/>
      <c r="I50" s="224"/>
      <c r="J50" s="224"/>
      <c r="K50" s="224"/>
      <c r="L50" s="224"/>
      <c r="M50" s="224"/>
      <c r="N50" s="225"/>
      <c r="O50" s="226"/>
    </row>
    <row r="51" spans="1:15" ht="20.100000000000001" customHeight="1">
      <c r="A51" s="203">
        <v>1</v>
      </c>
      <c r="B51" s="221" t="s">
        <v>275</v>
      </c>
      <c r="C51" s="230" t="s">
        <v>288</v>
      </c>
      <c r="D51" s="222">
        <v>1</v>
      </c>
      <c r="E51" s="223" t="s">
        <v>122</v>
      </c>
      <c r="F51" s="224"/>
      <c r="G51" s="224"/>
      <c r="H51" s="224"/>
      <c r="I51" s="224"/>
      <c r="J51" s="224"/>
      <c r="K51" s="224"/>
      <c r="L51" s="224"/>
      <c r="M51" s="224"/>
      <c r="N51" s="225"/>
      <c r="O51" s="226"/>
    </row>
    <row r="52" spans="1:15" ht="20.100000000000001" customHeight="1">
      <c r="A52" s="203">
        <v>1</v>
      </c>
      <c r="B52" s="221" t="s">
        <v>283</v>
      </c>
      <c r="C52" s="230" t="s">
        <v>284</v>
      </c>
      <c r="D52" s="222">
        <v>1</v>
      </c>
      <c r="E52" s="223" t="s">
        <v>122</v>
      </c>
      <c r="F52" s="224"/>
      <c r="G52" s="224"/>
      <c r="H52" s="224"/>
      <c r="I52" s="224"/>
      <c r="J52" s="224"/>
      <c r="K52" s="224"/>
      <c r="L52" s="224"/>
      <c r="M52" s="224"/>
      <c r="N52" s="225"/>
      <c r="O52" s="226"/>
    </row>
    <row r="53" spans="1:15" ht="20.100000000000001" customHeight="1">
      <c r="A53" s="203">
        <v>1</v>
      </c>
      <c r="B53" s="221" t="s">
        <v>283</v>
      </c>
      <c r="C53" s="230" t="s">
        <v>284</v>
      </c>
      <c r="D53" s="222">
        <v>1</v>
      </c>
      <c r="E53" s="223" t="s">
        <v>122</v>
      </c>
      <c r="F53" s="224"/>
      <c r="G53" s="224"/>
      <c r="H53" s="224"/>
      <c r="I53" s="224"/>
      <c r="J53" s="224"/>
      <c r="K53" s="224"/>
      <c r="L53" s="224"/>
      <c r="M53" s="224"/>
      <c r="N53" s="225"/>
      <c r="O53" s="226"/>
    </row>
    <row r="54" spans="1:15" ht="20.100000000000001" customHeight="1">
      <c r="A54" s="203">
        <v>1</v>
      </c>
      <c r="B54" s="221" t="s">
        <v>259</v>
      </c>
      <c r="C54" s="230" t="s">
        <v>257</v>
      </c>
      <c r="D54" s="222">
        <v>1</v>
      </c>
      <c r="E54" s="223" t="s">
        <v>122</v>
      </c>
      <c r="F54" s="224"/>
      <c r="G54" s="224"/>
      <c r="H54" s="224"/>
      <c r="I54" s="224"/>
      <c r="J54" s="224"/>
      <c r="K54" s="224"/>
      <c r="L54" s="224"/>
      <c r="M54" s="224"/>
      <c r="N54" s="225"/>
      <c r="O54" s="226"/>
    </row>
    <row r="55" spans="1:15" ht="20.100000000000001" customHeight="1">
      <c r="A55" s="203">
        <v>1</v>
      </c>
      <c r="B55" s="221" t="s">
        <v>259</v>
      </c>
      <c r="C55" s="230" t="s">
        <v>257</v>
      </c>
      <c r="D55" s="222">
        <v>1</v>
      </c>
      <c r="E55" s="223" t="s">
        <v>122</v>
      </c>
      <c r="F55" s="224"/>
      <c r="G55" s="224"/>
      <c r="H55" s="224"/>
      <c r="I55" s="224"/>
      <c r="J55" s="224"/>
      <c r="K55" s="224"/>
      <c r="L55" s="224"/>
      <c r="M55" s="224"/>
      <c r="N55" s="225"/>
      <c r="O55" s="226"/>
    </row>
    <row r="56" spans="1:15" ht="20.100000000000001" customHeight="1">
      <c r="A56" s="203">
        <v>1</v>
      </c>
      <c r="B56" s="221" t="s">
        <v>259</v>
      </c>
      <c r="C56" s="230" t="s">
        <v>264</v>
      </c>
      <c r="D56" s="222">
        <v>1</v>
      </c>
      <c r="E56" s="223" t="s">
        <v>122</v>
      </c>
      <c r="F56" s="224"/>
      <c r="G56" s="224"/>
      <c r="H56" s="224"/>
      <c r="I56" s="224"/>
      <c r="J56" s="224"/>
      <c r="K56" s="224"/>
      <c r="L56" s="224"/>
      <c r="M56" s="224"/>
      <c r="N56" s="225"/>
      <c r="O56" s="226"/>
    </row>
    <row r="57" spans="1:15" ht="20.100000000000001" customHeight="1">
      <c r="A57" s="203">
        <v>1</v>
      </c>
      <c r="B57" s="221" t="s">
        <v>259</v>
      </c>
      <c r="C57" s="230" t="s">
        <v>264</v>
      </c>
      <c r="D57" s="222">
        <v>1</v>
      </c>
      <c r="E57" s="223" t="s">
        <v>122</v>
      </c>
      <c r="F57" s="224"/>
      <c r="G57" s="224"/>
      <c r="H57" s="224"/>
      <c r="I57" s="224"/>
      <c r="J57" s="224"/>
      <c r="K57" s="224"/>
      <c r="L57" s="224"/>
      <c r="M57" s="224"/>
      <c r="N57" s="225"/>
      <c r="O57" s="226"/>
    </row>
    <row r="58" spans="1:15" ht="20.100000000000001" customHeight="1">
      <c r="A58" s="203">
        <v>1</v>
      </c>
      <c r="B58" s="221" t="s">
        <v>259</v>
      </c>
      <c r="C58" s="230" t="s">
        <v>265</v>
      </c>
      <c r="D58" s="222">
        <v>1</v>
      </c>
      <c r="E58" s="223" t="s">
        <v>122</v>
      </c>
      <c r="F58" s="224"/>
      <c r="G58" s="224"/>
      <c r="H58" s="224"/>
      <c r="I58" s="224"/>
      <c r="J58" s="224"/>
      <c r="K58" s="224"/>
      <c r="L58" s="224"/>
      <c r="M58" s="224"/>
      <c r="N58" s="225"/>
      <c r="O58" s="226"/>
    </row>
    <row r="59" spans="1:15" ht="20.100000000000001" customHeight="1">
      <c r="A59" s="203">
        <v>1</v>
      </c>
      <c r="B59" s="221" t="s">
        <v>259</v>
      </c>
      <c r="C59" s="230" t="s">
        <v>265</v>
      </c>
      <c r="D59" s="222">
        <v>1</v>
      </c>
      <c r="E59" s="223" t="s">
        <v>122</v>
      </c>
      <c r="F59" s="224"/>
      <c r="G59" s="224"/>
      <c r="H59" s="224"/>
      <c r="I59" s="224"/>
      <c r="J59" s="224"/>
      <c r="K59" s="224"/>
      <c r="L59" s="224"/>
      <c r="M59" s="224"/>
      <c r="N59" s="225"/>
      <c r="O59" s="226"/>
    </row>
    <row r="60" spans="1:15" ht="20.100000000000001" customHeight="1">
      <c r="A60" s="203">
        <v>1</v>
      </c>
      <c r="B60" s="221" t="s">
        <v>280</v>
      </c>
      <c r="C60" s="230" t="s">
        <v>281</v>
      </c>
      <c r="D60" s="222">
        <v>8000</v>
      </c>
      <c r="E60" s="223" t="s">
        <v>282</v>
      </c>
      <c r="F60" s="224"/>
      <c r="G60" s="224"/>
      <c r="H60" s="224"/>
      <c r="I60" s="224"/>
      <c r="J60" s="224"/>
      <c r="K60" s="224"/>
      <c r="L60" s="224"/>
      <c r="M60" s="224"/>
      <c r="N60" s="225"/>
      <c r="O60" s="226"/>
    </row>
    <row r="61" spans="1:15" ht="20.100000000000001" customHeight="1">
      <c r="A61" s="203">
        <v>1</v>
      </c>
      <c r="B61" s="221" t="s">
        <v>280</v>
      </c>
      <c r="C61" s="230" t="s">
        <v>281</v>
      </c>
      <c r="D61" s="222">
        <v>8000</v>
      </c>
      <c r="E61" s="215" t="s">
        <v>282</v>
      </c>
      <c r="F61" s="224"/>
      <c r="G61" s="224"/>
      <c r="H61" s="224"/>
      <c r="I61" s="224"/>
      <c r="J61" s="224"/>
      <c r="K61" s="224"/>
      <c r="L61" s="224"/>
      <c r="M61" s="224"/>
      <c r="N61" s="225"/>
      <c r="O61" s="226"/>
    </row>
    <row r="62" spans="1:15" s="231" customFormat="1" ht="20.100000000000001" customHeight="1">
      <c r="A62" s="203">
        <v>1</v>
      </c>
      <c r="B62" s="233"/>
      <c r="C62" s="234"/>
      <c r="D62" s="214"/>
      <c r="E62" s="215"/>
      <c r="F62" s="216"/>
      <c r="G62" s="218"/>
      <c r="H62" s="218"/>
      <c r="I62" s="218"/>
      <c r="J62" s="218"/>
      <c r="K62" s="218"/>
      <c r="L62" s="218"/>
      <c r="M62" s="218"/>
      <c r="N62" s="235"/>
      <c r="O62" s="236"/>
    </row>
    <row r="63" spans="1:15" ht="20.100000000000001" customHeight="1">
      <c r="A63" s="57">
        <v>1</v>
      </c>
      <c r="B63" s="237" t="s">
        <v>285</v>
      </c>
      <c r="C63" s="213"/>
      <c r="D63" s="214"/>
      <c r="E63" s="215"/>
      <c r="F63" s="216"/>
      <c r="G63" s="217"/>
      <c r="H63" s="218"/>
      <c r="I63" s="217"/>
      <c r="J63" s="218"/>
      <c r="K63" s="217"/>
      <c r="L63" s="218"/>
      <c r="M63" s="217"/>
      <c r="N63" s="219"/>
      <c r="O63" s="220"/>
    </row>
    <row r="64" spans="1:15" ht="20.100000000000001" customHeight="1">
      <c r="A64" s="203">
        <v>1</v>
      </c>
      <c r="B64" s="238" t="s">
        <v>289</v>
      </c>
      <c r="C64" s="239"/>
      <c r="D64" s="222">
        <v>100</v>
      </c>
      <c r="E64" s="240" t="s">
        <v>8</v>
      </c>
      <c r="F64" s="224"/>
      <c r="G64" s="224"/>
      <c r="H64" s="224"/>
      <c r="I64" s="224"/>
      <c r="J64" s="224"/>
      <c r="K64" s="224"/>
      <c r="L64" s="224"/>
      <c r="M64" s="224"/>
      <c r="N64" s="225"/>
      <c r="O64" s="226"/>
    </row>
    <row r="65" spans="1:15" ht="20.100000000000001" customHeight="1">
      <c r="A65" s="203">
        <v>1</v>
      </c>
      <c r="B65" s="238" t="s">
        <v>290</v>
      </c>
      <c r="C65" s="239"/>
      <c r="D65" s="222">
        <v>100</v>
      </c>
      <c r="E65" s="240" t="s">
        <v>8</v>
      </c>
      <c r="F65" s="224"/>
      <c r="G65" s="224"/>
      <c r="H65" s="224"/>
      <c r="I65" s="224"/>
      <c r="J65" s="224"/>
      <c r="K65" s="224"/>
      <c r="L65" s="224"/>
      <c r="M65" s="224"/>
      <c r="N65" s="225"/>
      <c r="O65" s="226"/>
    </row>
    <row r="66" spans="1:15" ht="20.100000000000001" customHeight="1">
      <c r="A66" s="203">
        <v>1</v>
      </c>
      <c r="B66" s="238" t="s">
        <v>326</v>
      </c>
      <c r="C66" s="239"/>
      <c r="D66" s="222">
        <v>100</v>
      </c>
      <c r="E66" s="240" t="s">
        <v>317</v>
      </c>
      <c r="F66" s="224"/>
      <c r="G66" s="224"/>
      <c r="H66" s="224"/>
      <c r="I66" s="224"/>
      <c r="J66" s="224"/>
      <c r="K66" s="224"/>
      <c r="L66" s="224"/>
      <c r="M66" s="224"/>
      <c r="N66" s="225"/>
      <c r="O66" s="226"/>
    </row>
    <row r="67" spans="1:15" ht="20.100000000000001" customHeight="1">
      <c r="A67" s="203">
        <v>1</v>
      </c>
      <c r="B67" s="272" t="s">
        <v>327</v>
      </c>
      <c r="C67" s="289"/>
      <c r="D67" s="222">
        <v>100</v>
      </c>
      <c r="E67" s="290" t="s">
        <v>317</v>
      </c>
      <c r="F67" s="273"/>
      <c r="G67" s="273"/>
      <c r="H67" s="273"/>
      <c r="I67" s="273"/>
      <c r="J67" s="273"/>
      <c r="K67" s="273"/>
      <c r="L67" s="273"/>
      <c r="M67" s="273"/>
      <c r="N67" s="278"/>
      <c r="O67" s="279"/>
    </row>
    <row r="68" spans="1:15" s="232" customFormat="1" ht="20.100000000000001" customHeight="1">
      <c r="A68" s="203">
        <v>1</v>
      </c>
      <c r="B68" s="291" t="s">
        <v>286</v>
      </c>
      <c r="C68" s="292" t="s">
        <v>303</v>
      </c>
      <c r="D68" s="222">
        <v>200</v>
      </c>
      <c r="E68" s="281" t="s">
        <v>304</v>
      </c>
      <c r="F68" s="286"/>
      <c r="G68" s="286"/>
      <c r="H68" s="286"/>
      <c r="I68" s="286"/>
      <c r="J68" s="286"/>
      <c r="K68" s="286"/>
      <c r="L68" s="286"/>
      <c r="M68" s="286"/>
      <c r="N68" s="293"/>
      <c r="O68" s="294"/>
    </row>
    <row r="69" spans="1:15" ht="20.100000000000001" customHeight="1">
      <c r="A69" s="57">
        <v>1</v>
      </c>
      <c r="B69" s="238" t="s">
        <v>133</v>
      </c>
      <c r="C69" s="234" t="s">
        <v>134</v>
      </c>
      <c r="D69" s="222">
        <v>2</v>
      </c>
      <c r="E69" s="215" t="s">
        <v>135</v>
      </c>
      <c r="F69" s="216"/>
      <c r="G69" s="216"/>
      <c r="H69" s="216"/>
      <c r="I69" s="224"/>
      <c r="J69" s="216"/>
      <c r="K69" s="224"/>
      <c r="L69" s="216"/>
      <c r="M69" s="224"/>
      <c r="N69" s="241"/>
      <c r="O69" s="236"/>
    </row>
    <row r="70" spans="1:15" ht="20.100000000000001" customHeight="1">
      <c r="A70" s="57">
        <v>1</v>
      </c>
      <c r="B70" s="238" t="s">
        <v>136</v>
      </c>
      <c r="C70" s="234" t="s">
        <v>137</v>
      </c>
      <c r="D70" s="222">
        <v>40</v>
      </c>
      <c r="E70" s="215" t="s">
        <v>135</v>
      </c>
      <c r="F70" s="216"/>
      <c r="G70" s="216"/>
      <c r="H70" s="216"/>
      <c r="I70" s="224"/>
      <c r="J70" s="216"/>
      <c r="K70" s="224"/>
      <c r="L70" s="216"/>
      <c r="M70" s="224"/>
      <c r="N70" s="241"/>
      <c r="O70" s="236"/>
    </row>
    <row r="71" spans="1:15" ht="20.100000000000001" customHeight="1">
      <c r="A71" s="57">
        <v>1</v>
      </c>
      <c r="B71" s="238" t="s">
        <v>138</v>
      </c>
      <c r="C71" s="234" t="s">
        <v>139</v>
      </c>
      <c r="D71" s="222">
        <v>1000</v>
      </c>
      <c r="E71" s="215" t="s">
        <v>135</v>
      </c>
      <c r="F71" s="216"/>
      <c r="G71" s="216"/>
      <c r="H71" s="216"/>
      <c r="I71" s="216"/>
      <c r="J71" s="216"/>
      <c r="K71" s="216"/>
      <c r="L71" s="216"/>
      <c r="M71" s="216"/>
      <c r="N71" s="241"/>
      <c r="O71" s="236"/>
    </row>
    <row r="72" spans="1:15" ht="20.100000000000001" customHeight="1">
      <c r="A72" s="191">
        <v>1</v>
      </c>
      <c r="B72" s="238" t="s">
        <v>140</v>
      </c>
      <c r="C72" s="239" t="s">
        <v>141</v>
      </c>
      <c r="D72" s="222">
        <v>15</v>
      </c>
      <c r="E72" s="240" t="s">
        <v>250</v>
      </c>
      <c r="F72" s="216"/>
      <c r="G72" s="216"/>
      <c r="H72" s="216"/>
      <c r="I72" s="224"/>
      <c r="J72" s="216"/>
      <c r="K72" s="224"/>
      <c r="L72" s="216"/>
      <c r="M72" s="224"/>
      <c r="N72" s="242"/>
      <c r="O72" s="226"/>
    </row>
    <row r="73" spans="1:15" ht="20.100000000000001" customHeight="1">
      <c r="A73" s="191">
        <v>1</v>
      </c>
      <c r="B73" s="238" t="s">
        <v>140</v>
      </c>
      <c r="C73" s="239" t="s">
        <v>141</v>
      </c>
      <c r="D73" s="222">
        <v>15</v>
      </c>
      <c r="E73" s="240" t="s">
        <v>250</v>
      </c>
      <c r="F73" s="216"/>
      <c r="G73" s="216"/>
      <c r="H73" s="216"/>
      <c r="I73" s="224"/>
      <c r="J73" s="216"/>
      <c r="K73" s="224"/>
      <c r="L73" s="216"/>
      <c r="M73" s="224"/>
      <c r="N73" s="242"/>
      <c r="O73" s="226"/>
    </row>
    <row r="74" spans="1:15" ht="20.100000000000001" customHeight="1">
      <c r="A74" s="191">
        <v>1</v>
      </c>
      <c r="B74" s="238" t="s">
        <v>142</v>
      </c>
      <c r="C74" s="239"/>
      <c r="D74" s="222">
        <v>50</v>
      </c>
      <c r="E74" s="240" t="s">
        <v>185</v>
      </c>
      <c r="F74" s="216"/>
      <c r="G74" s="216"/>
      <c r="H74" s="216"/>
      <c r="I74" s="224"/>
      <c r="J74" s="216"/>
      <c r="K74" s="224"/>
      <c r="L74" s="216"/>
      <c r="M74" s="224"/>
      <c r="N74" s="242"/>
      <c r="O74" s="226"/>
    </row>
    <row r="75" spans="1:15" ht="20.100000000000001" customHeight="1">
      <c r="A75" s="191">
        <v>1</v>
      </c>
      <c r="B75" s="238" t="s">
        <v>142</v>
      </c>
      <c r="C75" s="239"/>
      <c r="D75" s="222">
        <v>50</v>
      </c>
      <c r="E75" s="240" t="s">
        <v>185</v>
      </c>
      <c r="F75" s="216"/>
      <c r="G75" s="216"/>
      <c r="H75" s="216"/>
      <c r="I75" s="224"/>
      <c r="J75" s="216"/>
      <c r="K75" s="224"/>
      <c r="L75" s="216"/>
      <c r="M75" s="224"/>
      <c r="N75" s="242"/>
      <c r="O75" s="226"/>
    </row>
    <row r="76" spans="1:15" ht="20.100000000000001" customHeight="1">
      <c r="A76" s="203">
        <v>1</v>
      </c>
      <c r="B76" s="238"/>
      <c r="C76" s="239"/>
      <c r="D76" s="222"/>
      <c r="E76" s="240"/>
      <c r="F76" s="216"/>
      <c r="G76" s="216"/>
      <c r="H76" s="216"/>
      <c r="I76" s="224"/>
      <c r="J76" s="216"/>
      <c r="K76" s="224"/>
      <c r="L76" s="216"/>
      <c r="M76" s="224"/>
      <c r="N76" s="242"/>
      <c r="O76" s="226"/>
    </row>
    <row r="77" spans="1:15" ht="20.100000000000001" customHeight="1">
      <c r="A77" s="203">
        <v>1</v>
      </c>
      <c r="B77" s="237" t="s">
        <v>320</v>
      </c>
      <c r="C77" s="213"/>
      <c r="D77" s="214"/>
      <c r="E77" s="215"/>
      <c r="F77" s="216"/>
      <c r="G77" s="217"/>
      <c r="H77" s="218"/>
      <c r="I77" s="217"/>
      <c r="J77" s="218"/>
      <c r="K77" s="217"/>
      <c r="L77" s="218"/>
      <c r="M77" s="217"/>
      <c r="N77" s="242"/>
      <c r="O77" s="226"/>
    </row>
    <row r="78" spans="1:15" s="231" customFormat="1" ht="20.100000000000001" customHeight="1">
      <c r="A78" s="203">
        <v>1</v>
      </c>
      <c r="B78" s="233" t="s">
        <v>321</v>
      </c>
      <c r="C78" s="234" t="s">
        <v>322</v>
      </c>
      <c r="D78" s="214">
        <v>1</v>
      </c>
      <c r="E78" s="215" t="s">
        <v>323</v>
      </c>
      <c r="F78" s="216"/>
      <c r="G78" s="216"/>
      <c r="H78" s="216"/>
      <c r="I78" s="224"/>
      <c r="J78" s="216"/>
      <c r="K78" s="224"/>
      <c r="L78" s="216"/>
      <c r="M78" s="224"/>
      <c r="N78" s="242"/>
      <c r="O78" s="226"/>
    </row>
    <row r="79" spans="1:15" s="231" customFormat="1" ht="20.100000000000001" customHeight="1">
      <c r="A79" s="203">
        <v>1</v>
      </c>
      <c r="B79" s="233" t="s">
        <v>337</v>
      </c>
      <c r="C79" s="234" t="s">
        <v>341</v>
      </c>
      <c r="D79" s="214">
        <v>100</v>
      </c>
      <c r="E79" s="215" t="s">
        <v>338</v>
      </c>
      <c r="F79" s="216"/>
      <c r="G79" s="216"/>
      <c r="H79" s="216"/>
      <c r="I79" s="224"/>
      <c r="J79" s="216"/>
      <c r="K79" s="224"/>
      <c r="L79" s="216"/>
      <c r="M79" s="224"/>
      <c r="N79" s="242"/>
      <c r="O79" s="226"/>
    </row>
    <row r="80" spans="1:15" s="231" customFormat="1" ht="20.100000000000001" customHeight="1">
      <c r="A80" s="203">
        <v>1</v>
      </c>
      <c r="B80" s="233" t="s">
        <v>344</v>
      </c>
      <c r="C80" s="234" t="s">
        <v>345</v>
      </c>
      <c r="D80" s="214">
        <v>20</v>
      </c>
      <c r="E80" s="215" t="s">
        <v>338</v>
      </c>
      <c r="F80" s="216"/>
      <c r="G80" s="216"/>
      <c r="H80" s="216"/>
      <c r="I80" s="224"/>
      <c r="J80" s="216"/>
      <c r="K80" s="224"/>
      <c r="L80" s="216"/>
      <c r="M80" s="224"/>
      <c r="N80" s="242"/>
      <c r="O80" s="226"/>
    </row>
    <row r="81" spans="1:15" ht="20.100000000000001" customHeight="1">
      <c r="A81" s="203">
        <v>1</v>
      </c>
      <c r="B81" s="238"/>
      <c r="C81" s="239"/>
      <c r="D81" s="222"/>
      <c r="E81" s="240"/>
      <c r="F81" s="216"/>
      <c r="G81" s="216"/>
      <c r="H81" s="216"/>
      <c r="I81" s="224"/>
      <c r="J81" s="216"/>
      <c r="K81" s="224"/>
      <c r="L81" s="216"/>
      <c r="M81" s="224"/>
      <c r="N81" s="242"/>
      <c r="O81" s="226"/>
    </row>
    <row r="82" spans="1:15" ht="19.5" customHeight="1">
      <c r="A82" s="203">
        <v>1</v>
      </c>
      <c r="B82" s="237" t="s">
        <v>325</v>
      </c>
      <c r="C82" s="213"/>
      <c r="D82" s="214"/>
      <c r="E82" s="215"/>
      <c r="F82" s="216"/>
      <c r="G82" s="217"/>
      <c r="H82" s="218"/>
      <c r="I82" s="217"/>
      <c r="J82" s="218"/>
      <c r="K82" s="217"/>
      <c r="L82" s="218"/>
      <c r="M82" s="217"/>
      <c r="N82" s="219"/>
      <c r="O82" s="220"/>
    </row>
    <row r="83" spans="1:15" ht="19.5" customHeight="1">
      <c r="A83" s="203">
        <v>1</v>
      </c>
      <c r="B83" s="237" t="s">
        <v>328</v>
      </c>
      <c r="C83" s="213"/>
      <c r="D83" s="214"/>
      <c r="E83" s="215"/>
      <c r="F83" s="216"/>
      <c r="G83" s="217"/>
      <c r="H83" s="218"/>
      <c r="I83" s="217"/>
      <c r="J83" s="218"/>
      <c r="K83" s="217"/>
      <c r="L83" s="218"/>
      <c r="M83" s="217"/>
      <c r="N83" s="219"/>
      <c r="O83" s="220"/>
    </row>
    <row r="84" spans="1:15" ht="20.100000000000001" customHeight="1">
      <c r="A84" s="203">
        <v>1</v>
      </c>
      <c r="B84" s="238" t="s">
        <v>309</v>
      </c>
      <c r="C84" s="234" t="s">
        <v>315</v>
      </c>
      <c r="D84" s="214">
        <v>950</v>
      </c>
      <c r="E84" s="215" t="s">
        <v>287</v>
      </c>
      <c r="F84" s="216"/>
      <c r="G84" s="216"/>
      <c r="H84" s="218"/>
      <c r="I84" s="217"/>
      <c r="J84" s="216"/>
      <c r="K84" s="216"/>
      <c r="L84" s="218"/>
      <c r="M84" s="217"/>
      <c r="N84" s="219"/>
      <c r="O84" s="220"/>
    </row>
    <row r="85" spans="1:15" ht="20.100000000000001" customHeight="1">
      <c r="A85" s="203">
        <v>1</v>
      </c>
      <c r="B85" s="238" t="s">
        <v>309</v>
      </c>
      <c r="C85" s="234" t="s">
        <v>316</v>
      </c>
      <c r="D85" s="214">
        <v>950</v>
      </c>
      <c r="E85" s="215" t="s">
        <v>287</v>
      </c>
      <c r="F85" s="216"/>
      <c r="G85" s="216"/>
      <c r="H85" s="218"/>
      <c r="I85" s="217"/>
      <c r="J85" s="216"/>
      <c r="K85" s="216"/>
      <c r="L85" s="218"/>
      <c r="M85" s="217"/>
      <c r="N85" s="219"/>
      <c r="O85" s="220"/>
    </row>
    <row r="86" spans="1:15" ht="20.100000000000001" customHeight="1">
      <c r="A86" s="203">
        <v>1</v>
      </c>
      <c r="B86" s="238" t="s">
        <v>305</v>
      </c>
      <c r="C86" s="234" t="s">
        <v>306</v>
      </c>
      <c r="D86" s="214">
        <v>2550</v>
      </c>
      <c r="E86" s="215" t="s">
        <v>287</v>
      </c>
      <c r="F86" s="216"/>
      <c r="G86" s="216"/>
      <c r="H86" s="216"/>
      <c r="I86" s="224"/>
      <c r="J86" s="216"/>
      <c r="K86" s="216"/>
      <c r="L86" s="216"/>
      <c r="M86" s="224"/>
      <c r="N86" s="241"/>
      <c r="O86" s="236"/>
    </row>
    <row r="87" spans="1:15" ht="20.100000000000001" customHeight="1">
      <c r="A87" s="203">
        <v>1</v>
      </c>
      <c r="B87" s="238" t="s">
        <v>305</v>
      </c>
      <c r="C87" s="234" t="s">
        <v>307</v>
      </c>
      <c r="D87" s="214">
        <v>2550</v>
      </c>
      <c r="E87" s="215" t="s">
        <v>287</v>
      </c>
      <c r="F87" s="216"/>
      <c r="G87" s="216"/>
      <c r="H87" s="216"/>
      <c r="I87" s="224"/>
      <c r="J87" s="216"/>
      <c r="K87" s="216"/>
      <c r="L87" s="216"/>
      <c r="M87" s="224"/>
      <c r="N87" s="241"/>
      <c r="O87" s="236"/>
    </row>
    <row r="88" spans="1:15" ht="19.5" customHeight="1">
      <c r="A88" s="203">
        <v>1</v>
      </c>
      <c r="B88" s="237" t="s">
        <v>339</v>
      </c>
      <c r="C88" s="213"/>
      <c r="D88" s="214"/>
      <c r="E88" s="215"/>
      <c r="F88" s="216"/>
      <c r="G88" s="217"/>
      <c r="H88" s="218"/>
      <c r="I88" s="217"/>
      <c r="J88" s="218"/>
      <c r="K88" s="217"/>
      <c r="L88" s="218"/>
      <c r="M88" s="217"/>
      <c r="N88" s="219"/>
      <c r="O88" s="220"/>
    </row>
    <row r="89" spans="1:15" ht="20.100000000000001" customHeight="1">
      <c r="A89" s="203">
        <v>1</v>
      </c>
      <c r="B89" s="238" t="s">
        <v>340</v>
      </c>
      <c r="C89" s="234" t="s">
        <v>342</v>
      </c>
      <c r="D89" s="214">
        <v>8</v>
      </c>
      <c r="E89" s="215" t="s">
        <v>338</v>
      </c>
      <c r="F89" s="216"/>
      <c r="G89" s="216"/>
      <c r="H89" s="218"/>
      <c r="I89" s="217"/>
      <c r="J89" s="216"/>
      <c r="K89" s="216"/>
      <c r="L89" s="218"/>
      <c r="M89" s="217"/>
      <c r="N89" s="219"/>
      <c r="O89" s="220"/>
    </row>
    <row r="90" spans="1:15" ht="19.5" customHeight="1">
      <c r="A90" s="203">
        <v>1</v>
      </c>
      <c r="B90" s="237" t="s">
        <v>318</v>
      </c>
      <c r="C90" s="213"/>
      <c r="D90" s="214"/>
      <c r="E90" s="215"/>
      <c r="F90" s="216"/>
      <c r="G90" s="217"/>
      <c r="H90" s="218"/>
      <c r="I90" s="217"/>
      <c r="J90" s="218"/>
      <c r="K90" s="217"/>
      <c r="L90" s="218"/>
      <c r="M90" s="217"/>
      <c r="N90" s="219"/>
      <c r="O90" s="220"/>
    </row>
    <row r="91" spans="1:15" ht="20.100000000000001" customHeight="1">
      <c r="A91" s="203">
        <v>1</v>
      </c>
      <c r="B91" s="272" t="s">
        <v>305</v>
      </c>
      <c r="C91" s="295" t="s">
        <v>319</v>
      </c>
      <c r="D91" s="296">
        <v>0.54</v>
      </c>
      <c r="E91" s="282" t="s">
        <v>308</v>
      </c>
      <c r="F91" s="227"/>
      <c r="G91" s="227"/>
      <c r="H91" s="227"/>
      <c r="I91" s="273"/>
      <c r="J91" s="227"/>
      <c r="K91" s="273"/>
      <c r="L91" s="227"/>
      <c r="M91" s="273"/>
      <c r="N91" s="274"/>
      <c r="O91" s="297"/>
    </row>
  </sheetData>
  <autoFilter ref="A1:A90"/>
  <mergeCells count="10">
    <mergeCell ref="L1:M1"/>
    <mergeCell ref="N1:N2"/>
    <mergeCell ref="O1:O2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rowBreaks count="2" manualBreakCount="2">
    <brk id="34" min="1" max="14" man="1"/>
    <brk id="67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00FF"/>
  </sheetPr>
  <dimension ref="A1:I63"/>
  <sheetViews>
    <sheetView showGridLines="0" view="pageBreakPreview" zoomScaleSheetLayoutView="100" workbookViewId="0">
      <selection activeCell="R62" sqref="R62"/>
    </sheetView>
  </sheetViews>
  <sheetFormatPr defaultRowHeight="11.25"/>
  <cols>
    <col min="1" max="1" width="26.88671875" style="24" bestFit="1" customWidth="1"/>
    <col min="2" max="2" width="4.88671875" style="24" bestFit="1" customWidth="1"/>
    <col min="3" max="3" width="4.88671875" style="40" bestFit="1" customWidth="1"/>
    <col min="4" max="4" width="6.6640625" style="24" bestFit="1" customWidth="1"/>
    <col min="5" max="6" width="8.44140625" style="24" bestFit="1" customWidth="1"/>
    <col min="7" max="7" width="7.5546875" style="24" bestFit="1" customWidth="1"/>
    <col min="8" max="8" width="5.6640625" style="24" bestFit="1" customWidth="1"/>
    <col min="9" max="9" width="5.77734375" style="24" bestFit="1" customWidth="1"/>
    <col min="10" max="16384" width="8.88671875" style="24"/>
  </cols>
  <sheetData>
    <row r="1" spans="1:9" ht="24.95" customHeight="1">
      <c r="A1" s="363" t="s">
        <v>96</v>
      </c>
      <c r="B1" s="363"/>
      <c r="C1" s="363"/>
      <c r="D1" s="363"/>
      <c r="E1" s="363"/>
      <c r="F1" s="363"/>
      <c r="G1" s="363"/>
      <c r="H1" s="363"/>
      <c r="I1" s="363"/>
    </row>
    <row r="2" spans="1:9" ht="9.9499999999999993" customHeight="1">
      <c r="A2" s="46"/>
      <c r="B2" s="46"/>
      <c r="C2" s="46"/>
      <c r="D2" s="46"/>
      <c r="E2" s="46"/>
      <c r="F2" s="46"/>
      <c r="G2" s="46"/>
      <c r="H2" s="46"/>
      <c r="I2" s="46"/>
    </row>
    <row r="3" spans="1:9" ht="14.45" customHeight="1">
      <c r="A3" s="371" t="s">
        <v>80</v>
      </c>
      <c r="B3" s="370" t="s">
        <v>97</v>
      </c>
      <c r="C3" s="370"/>
      <c r="D3" s="370" t="s">
        <v>82</v>
      </c>
      <c r="E3" s="370" t="s">
        <v>83</v>
      </c>
      <c r="F3" s="370" t="s">
        <v>84</v>
      </c>
      <c r="G3" s="370" t="s">
        <v>98</v>
      </c>
      <c r="H3" s="370"/>
      <c r="I3" s="374" t="s">
        <v>86</v>
      </c>
    </row>
    <row r="4" spans="1:9" ht="14.45" customHeight="1">
      <c r="A4" s="372"/>
      <c r="B4" s="41" t="s">
        <v>99</v>
      </c>
      <c r="C4" s="41" t="s">
        <v>100</v>
      </c>
      <c r="D4" s="373"/>
      <c r="E4" s="373"/>
      <c r="F4" s="373"/>
      <c r="G4" s="41" t="s">
        <v>99</v>
      </c>
      <c r="H4" s="41" t="s">
        <v>100</v>
      </c>
      <c r="I4" s="375"/>
    </row>
    <row r="5" spans="1:9" ht="14.45" customHeight="1">
      <c r="A5" s="350" t="s">
        <v>155</v>
      </c>
      <c r="B5" s="351"/>
      <c r="C5" s="351"/>
      <c r="D5" s="351"/>
      <c r="E5" s="351"/>
      <c r="F5" s="351"/>
      <c r="G5" s="351"/>
      <c r="H5" s="351"/>
      <c r="I5" s="352"/>
    </row>
    <row r="6" spans="1:9" ht="14.45" customHeight="1">
      <c r="A6" s="2" t="s">
        <v>4</v>
      </c>
      <c r="B6" s="364">
        <v>2</v>
      </c>
      <c r="C6" s="42"/>
      <c r="D6" s="364" t="s">
        <v>88</v>
      </c>
      <c r="E6" s="364" t="s">
        <v>101</v>
      </c>
      <c r="F6" s="364" t="s">
        <v>102</v>
      </c>
      <c r="G6" s="368" t="s">
        <v>103</v>
      </c>
      <c r="H6" s="3"/>
      <c r="I6" s="32"/>
    </row>
    <row r="7" spans="1:9" ht="14.45" customHeight="1">
      <c r="A7" s="2" t="s">
        <v>5</v>
      </c>
      <c r="B7" s="364"/>
      <c r="C7" s="42"/>
      <c r="D7" s="364"/>
      <c r="E7" s="364"/>
      <c r="F7" s="364"/>
      <c r="G7" s="368"/>
      <c r="H7" s="3"/>
      <c r="I7" s="32"/>
    </row>
    <row r="8" spans="1:9" ht="14.45" customHeight="1">
      <c r="A8" s="2" t="s">
        <v>6</v>
      </c>
      <c r="B8" s="364">
        <v>2</v>
      </c>
      <c r="C8" s="42"/>
      <c r="D8" s="364"/>
      <c r="E8" s="364"/>
      <c r="F8" s="364"/>
      <c r="G8" s="368" t="s">
        <v>103</v>
      </c>
      <c r="H8" s="3"/>
      <c r="I8" s="32"/>
    </row>
    <row r="9" spans="1:9" ht="14.45" customHeight="1">
      <c r="A9" s="2" t="s">
        <v>7</v>
      </c>
      <c r="B9" s="364"/>
      <c r="C9" s="42"/>
      <c r="D9" s="364"/>
      <c r="E9" s="364"/>
      <c r="F9" s="364"/>
      <c r="G9" s="368"/>
      <c r="H9" s="3"/>
      <c r="I9" s="32"/>
    </row>
    <row r="10" spans="1:9" ht="14.45" customHeight="1">
      <c r="A10" s="35" t="s">
        <v>104</v>
      </c>
      <c r="B10" s="36">
        <v>4</v>
      </c>
      <c r="C10" s="43"/>
      <c r="D10" s="367"/>
      <c r="E10" s="367"/>
      <c r="F10" s="367"/>
      <c r="G10" s="39" t="s">
        <v>105</v>
      </c>
      <c r="H10" s="44"/>
      <c r="I10" s="38"/>
    </row>
    <row r="11" spans="1:9" ht="14.45" customHeight="1">
      <c r="A11" s="350" t="s">
        <v>154</v>
      </c>
      <c r="B11" s="351"/>
      <c r="C11" s="351"/>
      <c r="D11" s="351"/>
      <c r="E11" s="351"/>
      <c r="F11" s="351"/>
      <c r="G11" s="351"/>
      <c r="H11" s="351"/>
      <c r="I11" s="352"/>
    </row>
    <row r="12" spans="1:9" ht="14.45" customHeight="1">
      <c r="A12" s="2" t="s">
        <v>4</v>
      </c>
      <c r="B12" s="364">
        <v>2</v>
      </c>
      <c r="C12" s="42"/>
      <c r="D12" s="364" t="s">
        <v>88</v>
      </c>
      <c r="E12" s="364" t="s">
        <v>101</v>
      </c>
      <c r="F12" s="364" t="s">
        <v>102</v>
      </c>
      <c r="G12" s="368" t="s">
        <v>103</v>
      </c>
      <c r="H12" s="3"/>
      <c r="I12" s="32"/>
    </row>
    <row r="13" spans="1:9" ht="14.45" customHeight="1">
      <c r="A13" s="2" t="s">
        <v>5</v>
      </c>
      <c r="B13" s="364"/>
      <c r="C13" s="42"/>
      <c r="D13" s="364"/>
      <c r="E13" s="364"/>
      <c r="F13" s="364"/>
      <c r="G13" s="368"/>
      <c r="H13" s="3"/>
      <c r="I13" s="32"/>
    </row>
    <row r="14" spans="1:9" ht="14.45" customHeight="1">
      <c r="A14" s="2" t="s">
        <v>6</v>
      </c>
      <c r="B14" s="364">
        <v>2</v>
      </c>
      <c r="C14" s="42"/>
      <c r="D14" s="364"/>
      <c r="E14" s="364"/>
      <c r="F14" s="364"/>
      <c r="G14" s="368" t="s">
        <v>103</v>
      </c>
      <c r="H14" s="3"/>
      <c r="I14" s="32"/>
    </row>
    <row r="15" spans="1:9" ht="14.45" customHeight="1">
      <c r="A15" s="2" t="s">
        <v>7</v>
      </c>
      <c r="B15" s="364"/>
      <c r="C15" s="42"/>
      <c r="D15" s="364"/>
      <c r="E15" s="364"/>
      <c r="F15" s="364"/>
      <c r="G15" s="368"/>
      <c r="H15" s="3"/>
      <c r="I15" s="32"/>
    </row>
    <row r="16" spans="1:9" ht="14.45" customHeight="1">
      <c r="A16" s="35" t="s">
        <v>104</v>
      </c>
      <c r="B16" s="36">
        <v>4</v>
      </c>
      <c r="C16" s="43"/>
      <c r="D16" s="367"/>
      <c r="E16" s="367"/>
      <c r="F16" s="367"/>
      <c r="G16" s="39" t="s">
        <v>105</v>
      </c>
      <c r="H16" s="44"/>
      <c r="I16" s="38"/>
    </row>
    <row r="17" spans="1:9" ht="14.45" customHeight="1">
      <c r="A17" s="350" t="s">
        <v>156</v>
      </c>
      <c r="B17" s="351"/>
      <c r="C17" s="351"/>
      <c r="D17" s="351"/>
      <c r="E17" s="351"/>
      <c r="F17" s="351"/>
      <c r="G17" s="351"/>
      <c r="H17" s="351"/>
      <c r="I17" s="352"/>
    </row>
    <row r="18" spans="1:9" ht="14.45" customHeight="1">
      <c r="A18" s="2" t="s">
        <v>4</v>
      </c>
      <c r="B18" s="364">
        <v>2</v>
      </c>
      <c r="C18" s="42"/>
      <c r="D18" s="364" t="s">
        <v>88</v>
      </c>
      <c r="E18" s="364" t="s">
        <v>101</v>
      </c>
      <c r="F18" s="364" t="s">
        <v>102</v>
      </c>
      <c r="G18" s="368" t="s">
        <v>103</v>
      </c>
      <c r="H18" s="3"/>
      <c r="I18" s="32"/>
    </row>
    <row r="19" spans="1:9" ht="14.45" customHeight="1">
      <c r="A19" s="2" t="s">
        <v>5</v>
      </c>
      <c r="B19" s="364"/>
      <c r="C19" s="42"/>
      <c r="D19" s="364"/>
      <c r="E19" s="364"/>
      <c r="F19" s="364"/>
      <c r="G19" s="368"/>
      <c r="H19" s="3"/>
      <c r="I19" s="32"/>
    </row>
    <row r="20" spans="1:9" ht="14.45" customHeight="1">
      <c r="A20" s="2" t="s">
        <v>6</v>
      </c>
      <c r="B20" s="364">
        <v>2</v>
      </c>
      <c r="C20" s="42"/>
      <c r="D20" s="364"/>
      <c r="E20" s="364"/>
      <c r="F20" s="364"/>
      <c r="G20" s="368" t="s">
        <v>103</v>
      </c>
      <c r="H20" s="3"/>
      <c r="I20" s="32"/>
    </row>
    <row r="21" spans="1:9" ht="14.45" customHeight="1">
      <c r="A21" s="2" t="s">
        <v>7</v>
      </c>
      <c r="B21" s="364"/>
      <c r="C21" s="42"/>
      <c r="D21" s="364"/>
      <c r="E21" s="364"/>
      <c r="F21" s="364"/>
      <c r="G21" s="368"/>
      <c r="H21" s="3"/>
      <c r="I21" s="32"/>
    </row>
    <row r="22" spans="1:9" ht="14.45" customHeight="1">
      <c r="A22" s="35" t="s">
        <v>3</v>
      </c>
      <c r="B22" s="36">
        <v>2</v>
      </c>
      <c r="C22" s="43"/>
      <c r="D22" s="367"/>
      <c r="E22" s="367"/>
      <c r="F22" s="367"/>
      <c r="G22" s="39" t="s">
        <v>103</v>
      </c>
      <c r="H22" s="44"/>
      <c r="I22" s="38"/>
    </row>
    <row r="23" spans="1:9" ht="14.45" customHeight="1">
      <c r="A23" s="350" t="s">
        <v>158</v>
      </c>
      <c r="B23" s="351"/>
      <c r="C23" s="351"/>
      <c r="D23" s="351"/>
      <c r="E23" s="351"/>
      <c r="F23" s="351"/>
      <c r="G23" s="351"/>
      <c r="H23" s="351"/>
      <c r="I23" s="352"/>
    </row>
    <row r="24" spans="1:9" ht="14.45" customHeight="1">
      <c r="A24" s="2" t="s">
        <v>4</v>
      </c>
      <c r="B24" s="364">
        <v>2</v>
      </c>
      <c r="C24" s="42"/>
      <c r="D24" s="365" t="s">
        <v>88</v>
      </c>
      <c r="E24" s="365" t="s">
        <v>101</v>
      </c>
      <c r="F24" s="365" t="s">
        <v>102</v>
      </c>
      <c r="G24" s="368" t="s">
        <v>103</v>
      </c>
      <c r="H24" s="3"/>
      <c r="I24" s="32"/>
    </row>
    <row r="25" spans="1:9" ht="14.45" customHeight="1">
      <c r="A25" s="2" t="s">
        <v>5</v>
      </c>
      <c r="B25" s="364"/>
      <c r="C25" s="42"/>
      <c r="D25" s="365"/>
      <c r="E25" s="365"/>
      <c r="F25" s="365"/>
      <c r="G25" s="368"/>
      <c r="H25" s="3"/>
      <c r="I25" s="32"/>
    </row>
    <row r="26" spans="1:9" ht="14.45" customHeight="1">
      <c r="A26" s="2" t="s">
        <v>6</v>
      </c>
      <c r="B26" s="364">
        <v>2</v>
      </c>
      <c r="C26" s="42"/>
      <c r="D26" s="365"/>
      <c r="E26" s="365"/>
      <c r="F26" s="365"/>
      <c r="G26" s="368" t="s">
        <v>103</v>
      </c>
      <c r="H26" s="3"/>
      <c r="I26" s="32"/>
    </row>
    <row r="27" spans="1:9" ht="14.45" customHeight="1">
      <c r="A27" s="35" t="s">
        <v>7</v>
      </c>
      <c r="B27" s="367"/>
      <c r="C27" s="43"/>
      <c r="D27" s="366"/>
      <c r="E27" s="366"/>
      <c r="F27" s="366"/>
      <c r="G27" s="362"/>
      <c r="H27" s="44"/>
      <c r="I27" s="38"/>
    </row>
    <row r="28" spans="1:9" ht="14.45" customHeight="1">
      <c r="A28" s="350" t="s">
        <v>159</v>
      </c>
      <c r="B28" s="351"/>
      <c r="C28" s="351"/>
      <c r="D28" s="351"/>
      <c r="E28" s="351"/>
      <c r="F28" s="351"/>
      <c r="G28" s="351"/>
      <c r="H28" s="351"/>
      <c r="I28" s="352"/>
    </row>
    <row r="29" spans="1:9" ht="14.45" customHeight="1">
      <c r="A29" s="2" t="s">
        <v>4</v>
      </c>
      <c r="B29" s="364">
        <v>2</v>
      </c>
      <c r="C29" s="42"/>
      <c r="D29" s="365" t="s">
        <v>88</v>
      </c>
      <c r="E29" s="365" t="s">
        <v>101</v>
      </c>
      <c r="F29" s="365" t="s">
        <v>102</v>
      </c>
      <c r="G29" s="368" t="s">
        <v>103</v>
      </c>
      <c r="H29" s="3"/>
      <c r="I29" s="32"/>
    </row>
    <row r="30" spans="1:9" ht="14.45" customHeight="1">
      <c r="A30" s="2" t="s">
        <v>5</v>
      </c>
      <c r="B30" s="364"/>
      <c r="C30" s="42"/>
      <c r="D30" s="365"/>
      <c r="E30" s="365"/>
      <c r="F30" s="365"/>
      <c r="G30" s="368"/>
      <c r="H30" s="3"/>
      <c r="I30" s="32"/>
    </row>
    <row r="31" spans="1:9" ht="14.45" customHeight="1">
      <c r="A31" s="2" t="s">
        <v>6</v>
      </c>
      <c r="B31" s="364">
        <v>2</v>
      </c>
      <c r="C31" s="42"/>
      <c r="D31" s="365"/>
      <c r="E31" s="365"/>
      <c r="F31" s="365"/>
      <c r="G31" s="368" t="s">
        <v>103</v>
      </c>
      <c r="H31" s="3"/>
      <c r="I31" s="32"/>
    </row>
    <row r="32" spans="1:9" ht="14.45" customHeight="1">
      <c r="A32" s="35" t="s">
        <v>7</v>
      </c>
      <c r="B32" s="367"/>
      <c r="C32" s="43"/>
      <c r="D32" s="366"/>
      <c r="E32" s="366"/>
      <c r="F32" s="366"/>
      <c r="G32" s="362"/>
      <c r="H32" s="44"/>
      <c r="I32" s="38"/>
    </row>
    <row r="33" spans="1:9" ht="14.45" customHeight="1">
      <c r="A33" s="350" t="s">
        <v>160</v>
      </c>
      <c r="B33" s="351"/>
      <c r="C33" s="351"/>
      <c r="D33" s="351"/>
      <c r="E33" s="351"/>
      <c r="F33" s="351"/>
      <c r="G33" s="351"/>
      <c r="H33" s="351"/>
      <c r="I33" s="352"/>
    </row>
    <row r="34" spans="1:9" ht="14.45" customHeight="1">
      <c r="A34" s="2" t="s">
        <v>4</v>
      </c>
      <c r="B34" s="364">
        <v>2</v>
      </c>
      <c r="C34" s="54"/>
      <c r="D34" s="365" t="s">
        <v>88</v>
      </c>
      <c r="E34" s="365" t="s">
        <v>101</v>
      </c>
      <c r="F34" s="365" t="s">
        <v>102</v>
      </c>
      <c r="G34" s="368" t="s">
        <v>103</v>
      </c>
      <c r="H34" s="3"/>
      <c r="I34" s="32"/>
    </row>
    <row r="35" spans="1:9" ht="14.45" customHeight="1">
      <c r="A35" s="2" t="s">
        <v>5</v>
      </c>
      <c r="B35" s="364"/>
      <c r="C35" s="54"/>
      <c r="D35" s="365"/>
      <c r="E35" s="365"/>
      <c r="F35" s="365"/>
      <c r="G35" s="368"/>
      <c r="H35" s="3"/>
      <c r="I35" s="32"/>
    </row>
    <row r="36" spans="1:9" ht="14.45" customHeight="1">
      <c r="A36" s="2" t="s">
        <v>6</v>
      </c>
      <c r="B36" s="364">
        <v>2</v>
      </c>
      <c r="C36" s="54"/>
      <c r="D36" s="365"/>
      <c r="E36" s="365"/>
      <c r="F36" s="365"/>
      <c r="G36" s="368" t="s">
        <v>103</v>
      </c>
      <c r="H36" s="3"/>
      <c r="I36" s="32"/>
    </row>
    <row r="37" spans="1:9" ht="14.45" customHeight="1">
      <c r="A37" s="35" t="s">
        <v>7</v>
      </c>
      <c r="B37" s="367"/>
      <c r="C37" s="55"/>
      <c r="D37" s="366"/>
      <c r="E37" s="366"/>
      <c r="F37" s="366"/>
      <c r="G37" s="362"/>
      <c r="H37" s="44"/>
      <c r="I37" s="38"/>
    </row>
    <row r="38" spans="1:9" ht="14.45" customHeight="1">
      <c r="A38" s="350" t="s">
        <v>157</v>
      </c>
      <c r="B38" s="351"/>
      <c r="C38" s="351"/>
      <c r="D38" s="351"/>
      <c r="E38" s="351"/>
      <c r="F38" s="351"/>
      <c r="G38" s="351"/>
      <c r="H38" s="351"/>
      <c r="I38" s="352"/>
    </row>
    <row r="39" spans="1:9" ht="14.45" customHeight="1">
      <c r="A39" s="2" t="s">
        <v>4</v>
      </c>
      <c r="B39" s="369">
        <v>2</v>
      </c>
      <c r="C39" s="156"/>
      <c r="D39" s="353" t="s">
        <v>88</v>
      </c>
      <c r="E39" s="353" t="s">
        <v>101</v>
      </c>
      <c r="F39" s="356" t="s">
        <v>102</v>
      </c>
      <c r="G39" s="361" t="s">
        <v>103</v>
      </c>
      <c r="H39" s="157"/>
      <c r="I39" s="32"/>
    </row>
    <row r="40" spans="1:9" ht="14.45" customHeight="1">
      <c r="A40" s="2" t="s">
        <v>5</v>
      </c>
      <c r="B40" s="369"/>
      <c r="C40" s="156"/>
      <c r="D40" s="354"/>
      <c r="E40" s="354"/>
      <c r="F40" s="357"/>
      <c r="G40" s="361"/>
      <c r="H40" s="157"/>
      <c r="I40" s="32"/>
    </row>
    <row r="41" spans="1:9" ht="14.45" customHeight="1">
      <c r="A41" s="2" t="s">
        <v>6</v>
      </c>
      <c r="B41" s="359">
        <v>2</v>
      </c>
      <c r="C41" s="156"/>
      <c r="D41" s="354"/>
      <c r="E41" s="354"/>
      <c r="F41" s="357"/>
      <c r="G41" s="361" t="s">
        <v>103</v>
      </c>
      <c r="H41" s="161"/>
      <c r="I41" s="32"/>
    </row>
    <row r="42" spans="1:9" ht="14.45" customHeight="1">
      <c r="A42" s="160" t="s">
        <v>7</v>
      </c>
      <c r="B42" s="360"/>
      <c r="C42" s="155"/>
      <c r="D42" s="355"/>
      <c r="E42" s="355"/>
      <c r="F42" s="358"/>
      <c r="G42" s="362"/>
      <c r="H42" s="158"/>
      <c r="I42" s="159"/>
    </row>
    <row r="43" spans="1:9" ht="14.45" customHeight="1">
      <c r="A43" s="350" t="s">
        <v>161</v>
      </c>
      <c r="B43" s="351"/>
      <c r="C43" s="351"/>
      <c r="D43" s="351"/>
      <c r="E43" s="351"/>
      <c r="F43" s="351"/>
      <c r="G43" s="351"/>
      <c r="H43" s="351"/>
      <c r="I43" s="352"/>
    </row>
    <row r="44" spans="1:9" ht="14.45" customHeight="1">
      <c r="A44" s="2" t="s">
        <v>4</v>
      </c>
      <c r="B44" s="369">
        <v>2</v>
      </c>
      <c r="C44" s="156"/>
      <c r="D44" s="353" t="s">
        <v>88</v>
      </c>
      <c r="E44" s="353" t="s">
        <v>101</v>
      </c>
      <c r="F44" s="356" t="s">
        <v>102</v>
      </c>
      <c r="G44" s="361" t="s">
        <v>103</v>
      </c>
      <c r="H44" s="157"/>
      <c r="I44" s="32"/>
    </row>
    <row r="45" spans="1:9" ht="14.45" customHeight="1">
      <c r="A45" s="2" t="s">
        <v>5</v>
      </c>
      <c r="B45" s="369"/>
      <c r="C45" s="156"/>
      <c r="D45" s="354"/>
      <c r="E45" s="354"/>
      <c r="F45" s="357"/>
      <c r="G45" s="361"/>
      <c r="H45" s="157"/>
      <c r="I45" s="32"/>
    </row>
    <row r="46" spans="1:9" ht="14.45" customHeight="1">
      <c r="A46" s="2" t="s">
        <v>6</v>
      </c>
      <c r="B46" s="359">
        <v>2</v>
      </c>
      <c r="C46" s="156"/>
      <c r="D46" s="354"/>
      <c r="E46" s="354"/>
      <c r="F46" s="357"/>
      <c r="G46" s="361" t="s">
        <v>103</v>
      </c>
      <c r="H46" s="161"/>
      <c r="I46" s="32"/>
    </row>
    <row r="47" spans="1:9" ht="14.45" customHeight="1">
      <c r="A47" s="160" t="s">
        <v>7</v>
      </c>
      <c r="B47" s="360"/>
      <c r="C47" s="155"/>
      <c r="D47" s="355"/>
      <c r="E47" s="355"/>
      <c r="F47" s="358"/>
      <c r="G47" s="362"/>
      <c r="H47" s="158"/>
      <c r="I47" s="159"/>
    </row>
    <row r="48" spans="1:9" ht="14.45" customHeight="1">
      <c r="A48" s="350" t="s">
        <v>162</v>
      </c>
      <c r="B48" s="351"/>
      <c r="C48" s="351"/>
      <c r="D48" s="351"/>
      <c r="E48" s="351"/>
      <c r="F48" s="351"/>
      <c r="G48" s="351"/>
      <c r="H48" s="351"/>
      <c r="I48" s="352"/>
    </row>
    <row r="49" spans="1:9" ht="14.45" customHeight="1">
      <c r="A49" s="2" t="s">
        <v>4</v>
      </c>
      <c r="B49" s="369">
        <v>2</v>
      </c>
      <c r="C49" s="156"/>
      <c r="D49" s="353" t="s">
        <v>88</v>
      </c>
      <c r="E49" s="353" t="s">
        <v>101</v>
      </c>
      <c r="F49" s="356" t="s">
        <v>102</v>
      </c>
      <c r="G49" s="361" t="s">
        <v>103</v>
      </c>
      <c r="H49" s="157"/>
      <c r="I49" s="32"/>
    </row>
    <row r="50" spans="1:9" ht="14.45" customHeight="1">
      <c r="A50" s="2" t="s">
        <v>5</v>
      </c>
      <c r="B50" s="369"/>
      <c r="C50" s="156"/>
      <c r="D50" s="354"/>
      <c r="E50" s="354"/>
      <c r="F50" s="357"/>
      <c r="G50" s="361"/>
      <c r="H50" s="157"/>
      <c r="I50" s="32"/>
    </row>
    <row r="51" spans="1:9" ht="14.45" customHeight="1">
      <c r="A51" s="2" t="s">
        <v>6</v>
      </c>
      <c r="B51" s="359">
        <v>2</v>
      </c>
      <c r="C51" s="156"/>
      <c r="D51" s="354"/>
      <c r="E51" s="354"/>
      <c r="F51" s="357"/>
      <c r="G51" s="361" t="s">
        <v>103</v>
      </c>
      <c r="H51" s="161"/>
      <c r="I51" s="32"/>
    </row>
    <row r="52" spans="1:9" ht="14.45" customHeight="1">
      <c r="A52" s="160" t="s">
        <v>7</v>
      </c>
      <c r="B52" s="360"/>
      <c r="C52" s="155"/>
      <c r="D52" s="355"/>
      <c r="E52" s="355"/>
      <c r="F52" s="358"/>
      <c r="G52" s="362"/>
      <c r="H52" s="158"/>
      <c r="I52" s="159"/>
    </row>
    <row r="53" spans="1:9" ht="14.45" customHeight="1">
      <c r="A53" s="350" t="s">
        <v>163</v>
      </c>
      <c r="B53" s="351"/>
      <c r="C53" s="351"/>
      <c r="D53" s="351"/>
      <c r="E53" s="351"/>
      <c r="F53" s="351"/>
      <c r="G53" s="351"/>
      <c r="H53" s="351"/>
      <c r="I53" s="352"/>
    </row>
    <row r="54" spans="1:9" ht="14.45" customHeight="1">
      <c r="A54" s="2" t="s">
        <v>4</v>
      </c>
      <c r="B54" s="369">
        <v>2</v>
      </c>
      <c r="C54" s="156"/>
      <c r="D54" s="353" t="s">
        <v>88</v>
      </c>
      <c r="E54" s="353" t="s">
        <v>101</v>
      </c>
      <c r="F54" s="356" t="s">
        <v>102</v>
      </c>
      <c r="G54" s="361" t="s">
        <v>103</v>
      </c>
      <c r="H54" s="157"/>
      <c r="I54" s="32"/>
    </row>
    <row r="55" spans="1:9" ht="14.45" customHeight="1">
      <c r="A55" s="2" t="s">
        <v>5</v>
      </c>
      <c r="B55" s="369"/>
      <c r="C55" s="156"/>
      <c r="D55" s="354"/>
      <c r="E55" s="354"/>
      <c r="F55" s="357"/>
      <c r="G55" s="361"/>
      <c r="H55" s="157"/>
      <c r="I55" s="32"/>
    </row>
    <row r="56" spans="1:9" ht="14.45" customHeight="1">
      <c r="A56" s="2" t="s">
        <v>6</v>
      </c>
      <c r="B56" s="359">
        <v>2</v>
      </c>
      <c r="C56" s="156"/>
      <c r="D56" s="354"/>
      <c r="E56" s="354"/>
      <c r="F56" s="357"/>
      <c r="G56" s="361" t="s">
        <v>103</v>
      </c>
      <c r="H56" s="161"/>
      <c r="I56" s="32"/>
    </row>
    <row r="57" spans="1:9" ht="14.45" customHeight="1">
      <c r="A57" s="160" t="s">
        <v>7</v>
      </c>
      <c r="B57" s="360"/>
      <c r="C57" s="155"/>
      <c r="D57" s="355"/>
      <c r="E57" s="355"/>
      <c r="F57" s="358"/>
      <c r="G57" s="362"/>
      <c r="H57" s="158"/>
      <c r="I57" s="159"/>
    </row>
    <row r="58" spans="1:9" ht="14.45" customHeight="1">
      <c r="A58" s="350" t="s">
        <v>164</v>
      </c>
      <c r="B58" s="351"/>
      <c r="C58" s="351"/>
      <c r="D58" s="351"/>
      <c r="E58" s="351"/>
      <c r="F58" s="351"/>
      <c r="G58" s="351"/>
      <c r="H58" s="351"/>
      <c r="I58" s="352"/>
    </row>
    <row r="59" spans="1:9" ht="14.45" customHeight="1">
      <c r="A59" s="35" t="s">
        <v>3</v>
      </c>
      <c r="B59" s="36">
        <v>2</v>
      </c>
      <c r="C59" s="43"/>
      <c r="D59" s="37" t="s">
        <v>88</v>
      </c>
      <c r="E59" s="37" t="s">
        <v>101</v>
      </c>
      <c r="F59" s="45" t="s">
        <v>102</v>
      </c>
      <c r="G59" s="39" t="s">
        <v>103</v>
      </c>
      <c r="H59" s="44"/>
      <c r="I59" s="38"/>
    </row>
    <row r="60" spans="1:9" ht="14.45" customHeight="1">
      <c r="A60" s="350" t="s">
        <v>165</v>
      </c>
      <c r="B60" s="351"/>
      <c r="C60" s="351"/>
      <c r="D60" s="351"/>
      <c r="E60" s="351"/>
      <c r="F60" s="351"/>
      <c r="G60" s="351"/>
      <c r="H60" s="351"/>
      <c r="I60" s="352"/>
    </row>
    <row r="61" spans="1:9" ht="14.45" customHeight="1">
      <c r="A61" s="35" t="s">
        <v>3</v>
      </c>
      <c r="B61" s="36">
        <v>2</v>
      </c>
      <c r="C61" s="43"/>
      <c r="D61" s="37" t="s">
        <v>88</v>
      </c>
      <c r="E61" s="37" t="s">
        <v>101</v>
      </c>
      <c r="F61" s="45" t="s">
        <v>102</v>
      </c>
      <c r="G61" s="39" t="s">
        <v>103</v>
      </c>
      <c r="H61" s="44"/>
      <c r="I61" s="38"/>
    </row>
    <row r="62" spans="1:9" ht="14.45" customHeight="1">
      <c r="A62" s="350" t="s">
        <v>166</v>
      </c>
      <c r="B62" s="351"/>
      <c r="C62" s="351"/>
      <c r="D62" s="351"/>
      <c r="E62" s="351"/>
      <c r="F62" s="351"/>
      <c r="G62" s="351"/>
      <c r="H62" s="351"/>
      <c r="I62" s="352"/>
    </row>
    <row r="63" spans="1:9" ht="14.45" customHeight="1">
      <c r="A63" s="35" t="s">
        <v>3</v>
      </c>
      <c r="B63" s="36">
        <v>2</v>
      </c>
      <c r="C63" s="43"/>
      <c r="D63" s="37" t="s">
        <v>88</v>
      </c>
      <c r="E63" s="37" t="s">
        <v>101</v>
      </c>
      <c r="F63" s="45" t="s">
        <v>102</v>
      </c>
      <c r="G63" s="39" t="s">
        <v>103</v>
      </c>
      <c r="H63" s="44"/>
      <c r="I63" s="38"/>
    </row>
  </sheetData>
  <mergeCells count="91">
    <mergeCell ref="B49:B50"/>
    <mergeCell ref="G49:G50"/>
    <mergeCell ref="B51:B52"/>
    <mergeCell ref="G51:G52"/>
    <mergeCell ref="B54:B55"/>
    <mergeCell ref="G54:G55"/>
    <mergeCell ref="A53:I53"/>
    <mergeCell ref="D49:D52"/>
    <mergeCell ref="E49:E52"/>
    <mergeCell ref="F49:F52"/>
    <mergeCell ref="B44:B45"/>
    <mergeCell ref="D44:D47"/>
    <mergeCell ref="E44:E47"/>
    <mergeCell ref="F44:F47"/>
    <mergeCell ref="G44:G45"/>
    <mergeCell ref="B46:B47"/>
    <mergeCell ref="G46:G47"/>
    <mergeCell ref="D39:D42"/>
    <mergeCell ref="E39:E42"/>
    <mergeCell ref="F39:F42"/>
    <mergeCell ref="G41:G42"/>
    <mergeCell ref="A43:I43"/>
    <mergeCell ref="G3:H3"/>
    <mergeCell ref="A5:I5"/>
    <mergeCell ref="B8:B9"/>
    <mergeCell ref="A3:A4"/>
    <mergeCell ref="B3:C3"/>
    <mergeCell ref="D3:D4"/>
    <mergeCell ref="E6:E10"/>
    <mergeCell ref="F6:F10"/>
    <mergeCell ref="I3:I4"/>
    <mergeCell ref="G6:G7"/>
    <mergeCell ref="E3:E4"/>
    <mergeCell ref="F3:F4"/>
    <mergeCell ref="B6:B7"/>
    <mergeCell ref="D6:D10"/>
    <mergeCell ref="G8:G9"/>
    <mergeCell ref="A17:I17"/>
    <mergeCell ref="A11:I11"/>
    <mergeCell ref="F12:F16"/>
    <mergeCell ref="G12:G13"/>
    <mergeCell ref="B14:B15"/>
    <mergeCell ref="G14:G15"/>
    <mergeCell ref="B12:B13"/>
    <mergeCell ref="D12:D16"/>
    <mergeCell ref="E12:E16"/>
    <mergeCell ref="B36:B37"/>
    <mergeCell ref="G36:G37"/>
    <mergeCell ref="G18:G19"/>
    <mergeCell ref="B18:B19"/>
    <mergeCell ref="D18:D22"/>
    <mergeCell ref="A38:I38"/>
    <mergeCell ref="B39:B40"/>
    <mergeCell ref="G39:G40"/>
    <mergeCell ref="B41:B42"/>
    <mergeCell ref="G26:G27"/>
    <mergeCell ref="E24:E27"/>
    <mergeCell ref="F24:F27"/>
    <mergeCell ref="B24:B25"/>
    <mergeCell ref="D24:D27"/>
    <mergeCell ref="F29:F32"/>
    <mergeCell ref="A33:I33"/>
    <mergeCell ref="B34:B35"/>
    <mergeCell ref="D34:D37"/>
    <mergeCell ref="E34:E37"/>
    <mergeCell ref="F34:F37"/>
    <mergeCell ref="G34:G35"/>
    <mergeCell ref="A1:I1"/>
    <mergeCell ref="A48:I48"/>
    <mergeCell ref="B29:B30"/>
    <mergeCell ref="D29:D32"/>
    <mergeCell ref="E29:E32"/>
    <mergeCell ref="B31:B32"/>
    <mergeCell ref="G31:G32"/>
    <mergeCell ref="A28:I28"/>
    <mergeCell ref="B20:B21"/>
    <mergeCell ref="G20:G21"/>
    <mergeCell ref="E18:E22"/>
    <mergeCell ref="F18:F22"/>
    <mergeCell ref="A23:I23"/>
    <mergeCell ref="G29:G30"/>
    <mergeCell ref="G24:G25"/>
    <mergeCell ref="B26:B27"/>
    <mergeCell ref="A62:I62"/>
    <mergeCell ref="A60:I60"/>
    <mergeCell ref="A58:I58"/>
    <mergeCell ref="D54:D57"/>
    <mergeCell ref="E54:E57"/>
    <mergeCell ref="F54:F57"/>
    <mergeCell ref="B56:B57"/>
    <mergeCell ref="G56:G57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00FF"/>
    <pageSetUpPr fitToPage="1"/>
  </sheetPr>
  <dimension ref="A1:G29"/>
  <sheetViews>
    <sheetView view="pageBreakPreview" zoomScaleSheetLayoutView="100" workbookViewId="0">
      <pane ySplit="3" topLeftCell="A4" activePane="bottomLeft" state="frozen"/>
      <selection activeCell="R62" sqref="R62"/>
      <selection pane="bottomLeft" activeCell="R62" sqref="R62"/>
    </sheetView>
  </sheetViews>
  <sheetFormatPr defaultRowHeight="24.95" customHeight="1"/>
  <cols>
    <col min="1" max="1" width="24.88671875" style="24" bestFit="1" customWidth="1"/>
    <col min="2" max="2" width="13.33203125" style="24" bestFit="1" customWidth="1"/>
    <col min="3" max="3" width="6.77734375" style="24" bestFit="1" customWidth="1"/>
    <col min="4" max="4" width="9.33203125" style="40" bestFit="1" customWidth="1"/>
    <col min="5" max="5" width="8.44140625" style="24" bestFit="1" customWidth="1"/>
    <col min="6" max="6" width="10.21875" style="24" bestFit="1" customWidth="1"/>
    <col min="7" max="7" width="5.77734375" style="24" bestFit="1" customWidth="1"/>
    <col min="8" max="16384" width="8.88671875" style="24"/>
  </cols>
  <sheetData>
    <row r="1" spans="1:7" ht="24.95" customHeight="1">
      <c r="A1" s="363" t="s">
        <v>79</v>
      </c>
      <c r="B1" s="363"/>
      <c r="C1" s="363"/>
      <c r="D1" s="363"/>
      <c r="E1" s="363"/>
      <c r="F1" s="363"/>
      <c r="G1" s="363"/>
    </row>
    <row r="2" spans="1:7" ht="9.9499999999999993" customHeight="1">
      <c r="A2" s="376"/>
      <c r="B2" s="376"/>
      <c r="C2" s="376"/>
      <c r="D2" s="376"/>
      <c r="E2" s="376"/>
      <c r="F2" s="376"/>
      <c r="G2" s="376"/>
    </row>
    <row r="3" spans="1:7" ht="30" customHeight="1">
      <c r="A3" s="27" t="s">
        <v>80</v>
      </c>
      <c r="B3" s="28" t="s">
        <v>81</v>
      </c>
      <c r="C3" s="28" t="s">
        <v>82</v>
      </c>
      <c r="D3" s="28" t="s">
        <v>83</v>
      </c>
      <c r="E3" s="28" t="s">
        <v>84</v>
      </c>
      <c r="F3" s="28" t="s">
        <v>85</v>
      </c>
      <c r="G3" s="29" t="s">
        <v>86</v>
      </c>
    </row>
    <row r="4" spans="1:7" ht="30" customHeight="1">
      <c r="A4" s="350" t="s">
        <v>155</v>
      </c>
      <c r="B4" s="351"/>
      <c r="C4" s="351"/>
      <c r="D4" s="351"/>
      <c r="E4" s="351"/>
      <c r="F4" s="351"/>
      <c r="G4" s="352"/>
    </row>
    <row r="5" spans="1:7" ht="30" customHeight="1">
      <c r="A5" s="2" t="s">
        <v>87</v>
      </c>
      <c r="B5" s="30">
        <v>5</v>
      </c>
      <c r="C5" s="30" t="s">
        <v>88</v>
      </c>
      <c r="D5" s="30" t="s">
        <v>167</v>
      </c>
      <c r="E5" s="30" t="s">
        <v>89</v>
      </c>
      <c r="F5" s="31" t="s">
        <v>90</v>
      </c>
      <c r="G5" s="32"/>
    </row>
    <row r="6" spans="1:7" ht="30" customHeight="1">
      <c r="A6" s="350" t="s">
        <v>154</v>
      </c>
      <c r="B6" s="351"/>
      <c r="C6" s="351"/>
      <c r="D6" s="351"/>
      <c r="E6" s="351"/>
      <c r="F6" s="351"/>
      <c r="G6" s="352"/>
    </row>
    <row r="7" spans="1:7" ht="30" customHeight="1">
      <c r="A7" s="2" t="s">
        <v>87</v>
      </c>
      <c r="B7" s="33">
        <v>5</v>
      </c>
      <c r="C7" s="33" t="s">
        <v>88</v>
      </c>
      <c r="D7" s="30" t="s">
        <v>168</v>
      </c>
      <c r="E7" s="30" t="s">
        <v>89</v>
      </c>
      <c r="F7" s="31" t="s">
        <v>90</v>
      </c>
      <c r="G7" s="32"/>
    </row>
    <row r="8" spans="1:7" ht="30" customHeight="1">
      <c r="A8" s="350" t="s">
        <v>180</v>
      </c>
      <c r="B8" s="351"/>
      <c r="C8" s="351"/>
      <c r="D8" s="351"/>
      <c r="E8" s="351"/>
      <c r="F8" s="351"/>
      <c r="G8" s="352"/>
    </row>
    <row r="9" spans="1:7" ht="30" customHeight="1">
      <c r="A9" s="2" t="s">
        <v>87</v>
      </c>
      <c r="B9" s="33">
        <v>5</v>
      </c>
      <c r="C9" s="33" t="s">
        <v>88</v>
      </c>
      <c r="D9" s="30" t="s">
        <v>169</v>
      </c>
      <c r="E9" s="33" t="s">
        <v>89</v>
      </c>
      <c r="F9" s="34" t="s">
        <v>90</v>
      </c>
      <c r="G9" s="32"/>
    </row>
    <row r="10" spans="1:7" ht="30" customHeight="1">
      <c r="A10" s="350" t="s">
        <v>158</v>
      </c>
      <c r="B10" s="351"/>
      <c r="C10" s="351"/>
      <c r="D10" s="351"/>
      <c r="E10" s="351"/>
      <c r="F10" s="351"/>
      <c r="G10" s="352"/>
    </row>
    <row r="11" spans="1:7" ht="30" customHeight="1">
      <c r="A11" s="2" t="s">
        <v>91</v>
      </c>
      <c r="B11" s="33">
        <v>3</v>
      </c>
      <c r="C11" s="33" t="s">
        <v>88</v>
      </c>
      <c r="D11" s="30" t="s">
        <v>170</v>
      </c>
      <c r="E11" s="33" t="s">
        <v>89</v>
      </c>
      <c r="F11" s="53" t="s">
        <v>92</v>
      </c>
      <c r="G11" s="32"/>
    </row>
    <row r="12" spans="1:7" ht="30" customHeight="1">
      <c r="A12" s="350" t="s">
        <v>159</v>
      </c>
      <c r="B12" s="351"/>
      <c r="C12" s="351"/>
      <c r="D12" s="351"/>
      <c r="E12" s="351"/>
      <c r="F12" s="351"/>
      <c r="G12" s="352"/>
    </row>
    <row r="13" spans="1:7" ht="30" customHeight="1">
      <c r="A13" s="2" t="s">
        <v>91</v>
      </c>
      <c r="B13" s="33">
        <v>3</v>
      </c>
      <c r="C13" s="33" t="s">
        <v>88</v>
      </c>
      <c r="D13" s="30" t="s">
        <v>171</v>
      </c>
      <c r="E13" s="33" t="s">
        <v>89</v>
      </c>
      <c r="F13" s="34" t="s">
        <v>92</v>
      </c>
      <c r="G13" s="32"/>
    </row>
    <row r="14" spans="1:7" ht="30" customHeight="1">
      <c r="A14" s="350" t="s">
        <v>160</v>
      </c>
      <c r="B14" s="351"/>
      <c r="C14" s="351"/>
      <c r="D14" s="351"/>
      <c r="E14" s="351"/>
      <c r="F14" s="351"/>
      <c r="G14" s="352"/>
    </row>
    <row r="15" spans="1:7" ht="30" customHeight="1">
      <c r="A15" s="2" t="s">
        <v>91</v>
      </c>
      <c r="B15" s="33">
        <v>3</v>
      </c>
      <c r="C15" s="33" t="s">
        <v>88</v>
      </c>
      <c r="D15" s="30" t="s">
        <v>172</v>
      </c>
      <c r="E15" s="33" t="s">
        <v>89</v>
      </c>
      <c r="F15" s="34" t="s">
        <v>92</v>
      </c>
      <c r="G15" s="32"/>
    </row>
    <row r="16" spans="1:7" ht="30" customHeight="1">
      <c r="A16" s="350" t="s">
        <v>157</v>
      </c>
      <c r="B16" s="351"/>
      <c r="C16" s="351"/>
      <c r="D16" s="351"/>
      <c r="E16" s="351"/>
      <c r="F16" s="351"/>
      <c r="G16" s="352"/>
    </row>
    <row r="17" spans="1:7" ht="30" customHeight="1">
      <c r="A17" s="2" t="s">
        <v>93</v>
      </c>
      <c r="B17" s="33">
        <v>3</v>
      </c>
      <c r="C17" s="33" t="s">
        <v>88</v>
      </c>
      <c r="D17" s="30" t="s">
        <v>173</v>
      </c>
      <c r="E17" s="33" t="s">
        <v>89</v>
      </c>
      <c r="F17" s="34" t="s">
        <v>92</v>
      </c>
      <c r="G17" s="32"/>
    </row>
    <row r="18" spans="1:7" ht="30" customHeight="1">
      <c r="A18" s="350" t="s">
        <v>161</v>
      </c>
      <c r="B18" s="351"/>
      <c r="C18" s="351"/>
      <c r="D18" s="351"/>
      <c r="E18" s="351"/>
      <c r="F18" s="351"/>
      <c r="G18" s="352"/>
    </row>
    <row r="19" spans="1:7" ht="30" customHeight="1">
      <c r="A19" s="2" t="s">
        <v>93</v>
      </c>
      <c r="B19" s="33">
        <v>3</v>
      </c>
      <c r="C19" s="33" t="s">
        <v>88</v>
      </c>
      <c r="D19" s="30" t="s">
        <v>174</v>
      </c>
      <c r="E19" s="33" t="s">
        <v>89</v>
      </c>
      <c r="F19" s="34" t="s">
        <v>92</v>
      </c>
      <c r="G19" s="32"/>
    </row>
    <row r="20" spans="1:7" ht="30" customHeight="1">
      <c r="A20" s="350" t="s">
        <v>162</v>
      </c>
      <c r="B20" s="351"/>
      <c r="C20" s="351"/>
      <c r="D20" s="351"/>
      <c r="E20" s="351"/>
      <c r="F20" s="351"/>
      <c r="G20" s="352"/>
    </row>
    <row r="21" spans="1:7" ht="30" customHeight="1">
      <c r="A21" s="2" t="s">
        <v>93</v>
      </c>
      <c r="B21" s="51">
        <v>3</v>
      </c>
      <c r="C21" s="51" t="s">
        <v>88</v>
      </c>
      <c r="D21" s="30" t="s">
        <v>175</v>
      </c>
      <c r="E21" s="51" t="s">
        <v>89</v>
      </c>
      <c r="F21" s="53" t="s">
        <v>92</v>
      </c>
      <c r="G21" s="32"/>
    </row>
    <row r="22" spans="1:7" ht="30" customHeight="1">
      <c r="A22" s="350" t="s">
        <v>163</v>
      </c>
      <c r="B22" s="351"/>
      <c r="C22" s="351"/>
      <c r="D22" s="351"/>
      <c r="E22" s="351"/>
      <c r="F22" s="351"/>
      <c r="G22" s="352"/>
    </row>
    <row r="23" spans="1:7" ht="30" customHeight="1">
      <c r="A23" s="2" t="s">
        <v>93</v>
      </c>
      <c r="B23" s="51">
        <v>3</v>
      </c>
      <c r="C23" s="51" t="s">
        <v>88</v>
      </c>
      <c r="D23" s="30" t="s">
        <v>176</v>
      </c>
      <c r="E23" s="51" t="s">
        <v>89</v>
      </c>
      <c r="F23" s="53" t="s">
        <v>92</v>
      </c>
      <c r="G23" s="32"/>
    </row>
    <row r="24" spans="1:7" ht="30" customHeight="1">
      <c r="A24" s="350" t="s">
        <v>164</v>
      </c>
      <c r="B24" s="351"/>
      <c r="C24" s="351"/>
      <c r="D24" s="351"/>
      <c r="E24" s="351"/>
      <c r="F24" s="351"/>
      <c r="G24" s="352"/>
    </row>
    <row r="25" spans="1:7" ht="30" customHeight="1">
      <c r="A25" s="35" t="s">
        <v>94</v>
      </c>
      <c r="B25" s="36">
        <v>2</v>
      </c>
      <c r="C25" s="37">
        <v>10000</v>
      </c>
      <c r="D25" s="30" t="s">
        <v>177</v>
      </c>
      <c r="E25" s="33" t="s">
        <v>89</v>
      </c>
      <c r="F25" s="34" t="s">
        <v>95</v>
      </c>
      <c r="G25" s="38"/>
    </row>
    <row r="26" spans="1:7" ht="30" customHeight="1">
      <c r="A26" s="350" t="s">
        <v>165</v>
      </c>
      <c r="B26" s="351"/>
      <c r="C26" s="351"/>
      <c r="D26" s="351"/>
      <c r="E26" s="351"/>
      <c r="F26" s="351"/>
      <c r="G26" s="352"/>
    </row>
    <row r="27" spans="1:7" ht="30" customHeight="1">
      <c r="A27" s="35" t="s">
        <v>3</v>
      </c>
      <c r="B27" s="36">
        <v>2</v>
      </c>
      <c r="C27" s="37">
        <v>10000</v>
      </c>
      <c r="D27" s="30" t="s">
        <v>178</v>
      </c>
      <c r="E27" s="33" t="s">
        <v>89</v>
      </c>
      <c r="F27" s="34" t="s">
        <v>95</v>
      </c>
      <c r="G27" s="38"/>
    </row>
    <row r="28" spans="1:7" ht="30" customHeight="1">
      <c r="A28" s="350" t="s">
        <v>166</v>
      </c>
      <c r="B28" s="351"/>
      <c r="C28" s="351"/>
      <c r="D28" s="351"/>
      <c r="E28" s="351"/>
      <c r="F28" s="351"/>
      <c r="G28" s="352"/>
    </row>
    <row r="29" spans="1:7" ht="30" customHeight="1">
      <c r="A29" s="35" t="s">
        <v>3</v>
      </c>
      <c r="B29" s="36">
        <v>2</v>
      </c>
      <c r="C29" s="37">
        <v>10000</v>
      </c>
      <c r="D29" s="52" t="s">
        <v>179</v>
      </c>
      <c r="E29" s="36" t="s">
        <v>89</v>
      </c>
      <c r="F29" s="39" t="s">
        <v>95</v>
      </c>
      <c r="G29" s="38"/>
    </row>
  </sheetData>
  <mergeCells count="14">
    <mergeCell ref="A1:G2"/>
    <mergeCell ref="A4:G4"/>
    <mergeCell ref="A8:G8"/>
    <mergeCell ref="A6:G6"/>
    <mergeCell ref="A18:G18"/>
    <mergeCell ref="A28:G28"/>
    <mergeCell ref="A26:G26"/>
    <mergeCell ref="A24:G24"/>
    <mergeCell ref="A10:G10"/>
    <mergeCell ref="A12:G12"/>
    <mergeCell ref="A14:G14"/>
    <mergeCell ref="A16:G16"/>
    <mergeCell ref="A20:G20"/>
    <mergeCell ref="A22:G22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BI37"/>
  <sheetViews>
    <sheetView view="pageBreakPreview" zoomScaleSheetLayoutView="100" workbookViewId="0">
      <selection activeCell="R62" sqref="R62"/>
    </sheetView>
  </sheetViews>
  <sheetFormatPr defaultColWidth="1.44140625" defaultRowHeight="20.100000000000001" customHeight="1"/>
  <cols>
    <col min="1" max="16384" width="1.44140625" style="24"/>
  </cols>
  <sheetData>
    <row r="1" spans="2:61" s="5" customFormat="1" ht="24.95" customHeight="1">
      <c r="B1" s="396" t="s">
        <v>34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  <c r="AV1" s="396"/>
      <c r="AW1" s="396"/>
      <c r="AX1" s="396"/>
      <c r="AY1" s="396"/>
      <c r="AZ1" s="396"/>
      <c r="BA1" s="396"/>
      <c r="BB1" s="396"/>
      <c r="BC1" s="396"/>
      <c r="BD1" s="396"/>
      <c r="BE1" s="396"/>
      <c r="BF1" s="396"/>
    </row>
    <row r="2" spans="2:61" s="1" customFormat="1" ht="9.9499999999999993" customHeight="1"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F2" s="396"/>
    </row>
    <row r="3" spans="2:61" s="1" customFormat="1" ht="20.100000000000001" customHeight="1">
      <c r="C3" s="7" t="s">
        <v>38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2:61" s="1" customFormat="1" ht="20.100000000000001" customHeight="1">
      <c r="B4" s="8"/>
      <c r="C4" s="8"/>
      <c r="D4" s="8"/>
      <c r="E4" s="377" t="s">
        <v>39</v>
      </c>
      <c r="F4" s="377"/>
      <c r="G4" s="377" t="s">
        <v>40</v>
      </c>
      <c r="H4" s="377"/>
      <c r="I4" s="377"/>
      <c r="J4" s="377"/>
      <c r="K4" s="8"/>
      <c r="L4" s="8"/>
      <c r="M4" s="8"/>
      <c r="N4" s="8"/>
      <c r="O4" s="8"/>
      <c r="P4" s="8"/>
      <c r="Q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2:61" s="1" customFormat="1" ht="20.100000000000001" customHeight="1">
      <c r="B5" s="8"/>
      <c r="C5" s="8"/>
      <c r="D5" s="8"/>
      <c r="E5" s="8"/>
      <c r="F5" s="8"/>
      <c r="G5" s="8"/>
      <c r="H5" s="9" t="s">
        <v>41</v>
      </c>
      <c r="I5" s="9"/>
      <c r="J5" s="9"/>
      <c r="K5" s="397">
        <v>10</v>
      </c>
      <c r="L5" s="397"/>
      <c r="M5" s="397"/>
      <c r="N5" s="397"/>
      <c r="O5" s="377" t="s">
        <v>42</v>
      </c>
      <c r="P5" s="377"/>
      <c r="R5" s="9" t="s">
        <v>43</v>
      </c>
      <c r="S5" s="9"/>
      <c r="V5" s="9"/>
      <c r="W5" s="377">
        <v>30</v>
      </c>
      <c r="X5" s="377"/>
      <c r="Y5" s="377"/>
      <c r="Z5" s="377"/>
      <c r="AA5" s="8"/>
      <c r="AB5" s="9" t="s">
        <v>44</v>
      </c>
      <c r="AC5" s="9"/>
      <c r="AF5" s="9"/>
      <c r="AG5" s="377">
        <v>35</v>
      </c>
      <c r="AH5" s="377"/>
      <c r="AI5" s="377"/>
      <c r="AJ5" s="377"/>
      <c r="AK5" s="8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2:61" s="1" customFormat="1" ht="20.100000000000001" customHeight="1">
      <c r="B6" s="8"/>
      <c r="C6" s="8"/>
      <c r="D6" s="8"/>
      <c r="E6" s="8"/>
      <c r="F6" s="9"/>
      <c r="G6" s="9"/>
      <c r="H6" s="9" t="s">
        <v>45</v>
      </c>
      <c r="I6" s="9"/>
      <c r="J6" s="9"/>
      <c r="K6" s="377">
        <v>1</v>
      </c>
      <c r="L6" s="377"/>
      <c r="M6" s="10" t="s">
        <v>46</v>
      </c>
      <c r="N6" s="377">
        <v>1.25</v>
      </c>
      <c r="O6" s="377"/>
      <c r="P6" s="377"/>
      <c r="Q6" s="377"/>
      <c r="R6" s="384" t="s">
        <v>47</v>
      </c>
      <c r="S6" s="384"/>
      <c r="T6" s="377">
        <f>K6/N6</f>
        <v>0.8</v>
      </c>
      <c r="U6" s="377"/>
      <c r="V6" s="377"/>
      <c r="W6" s="377"/>
      <c r="X6" s="9"/>
      <c r="Y6" s="9" t="s">
        <v>48</v>
      </c>
      <c r="Z6" s="9"/>
      <c r="AA6" s="9"/>
      <c r="AB6" s="377">
        <v>0.6</v>
      </c>
      <c r="AC6" s="377"/>
      <c r="AD6" s="377"/>
      <c r="AE6" s="377"/>
      <c r="AF6" s="8"/>
      <c r="AG6" s="8"/>
      <c r="AH6" s="8"/>
      <c r="AI6" s="8"/>
      <c r="AJ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2:61" s="1" customFormat="1" ht="20.100000000000001" customHeight="1">
      <c r="B7" s="8"/>
      <c r="C7" s="8"/>
      <c r="D7" s="8"/>
      <c r="E7" s="8"/>
      <c r="F7" s="9"/>
      <c r="G7" s="9"/>
      <c r="H7" s="9"/>
      <c r="I7" s="9"/>
      <c r="J7" s="9"/>
      <c r="K7" s="8"/>
      <c r="L7" s="8"/>
      <c r="M7" s="10"/>
      <c r="N7" s="8"/>
      <c r="O7" s="8"/>
      <c r="P7" s="8"/>
      <c r="Q7" s="8"/>
      <c r="R7" s="11"/>
      <c r="S7" s="11"/>
      <c r="T7" s="8"/>
      <c r="U7" s="8"/>
      <c r="V7" s="8"/>
      <c r="W7" s="8"/>
      <c r="X7" s="9"/>
      <c r="Y7" s="9"/>
      <c r="Z7" s="9"/>
      <c r="AA7" s="9"/>
      <c r="AB7" s="8"/>
      <c r="AC7" s="8"/>
      <c r="AD7" s="8"/>
      <c r="AE7" s="8"/>
      <c r="AF7" s="8"/>
      <c r="AG7" s="8"/>
      <c r="AH7" s="8"/>
      <c r="AI7" s="8"/>
      <c r="AJ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2:61" s="47" customFormat="1" ht="20.100000000000001" customHeight="1">
      <c r="B8" s="48"/>
      <c r="C8" s="48"/>
      <c r="D8" s="48"/>
      <c r="E8" s="377" t="s">
        <v>107</v>
      </c>
      <c r="F8" s="377"/>
      <c r="G8" s="377"/>
      <c r="H8" s="379" t="s">
        <v>108</v>
      </c>
      <c r="I8" s="379"/>
      <c r="J8" s="379"/>
      <c r="K8" s="377" t="s">
        <v>112</v>
      </c>
      <c r="L8" s="377" t="s">
        <v>110</v>
      </c>
      <c r="M8" s="377"/>
      <c r="N8" s="377" t="s">
        <v>114</v>
      </c>
      <c r="O8" s="379">
        <v>15</v>
      </c>
      <c r="P8" s="379"/>
      <c r="Q8" s="379"/>
      <c r="R8" s="377" t="s">
        <v>112</v>
      </c>
      <c r="S8" s="380">
        <v>1.25</v>
      </c>
      <c r="T8" s="380"/>
      <c r="U8" s="380"/>
      <c r="V8" s="377" t="s">
        <v>114</v>
      </c>
      <c r="W8" s="377">
        <f>ROUNDDOWN(O8/O9*S8,2)</f>
        <v>11.02</v>
      </c>
      <c r="X8" s="377"/>
      <c r="Y8" s="377"/>
      <c r="Z8" s="377"/>
      <c r="AA8" s="377"/>
      <c r="AB8" s="377" t="s">
        <v>49</v>
      </c>
      <c r="AC8" s="377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2:61" s="47" customFormat="1" ht="20.100000000000001" customHeight="1">
      <c r="B9" s="48"/>
      <c r="C9" s="48"/>
      <c r="D9" s="48"/>
      <c r="E9" s="377"/>
      <c r="F9" s="377"/>
      <c r="G9" s="377"/>
      <c r="H9" s="381" t="s">
        <v>109</v>
      </c>
      <c r="I9" s="381"/>
      <c r="J9" s="381"/>
      <c r="K9" s="377"/>
      <c r="L9" s="377"/>
      <c r="M9" s="377"/>
      <c r="N9" s="377"/>
      <c r="O9" s="381">
        <v>1.7</v>
      </c>
      <c r="P9" s="381"/>
      <c r="Q9" s="381"/>
      <c r="R9" s="377"/>
      <c r="S9" s="380"/>
      <c r="T9" s="380"/>
      <c r="U9" s="380"/>
      <c r="V9" s="377"/>
      <c r="W9" s="377"/>
      <c r="X9" s="377"/>
      <c r="Y9" s="377"/>
      <c r="Z9" s="377"/>
      <c r="AA9" s="377"/>
      <c r="AB9" s="377"/>
      <c r="AC9" s="377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</row>
    <row r="10" spans="2:61" s="47" customFormat="1" ht="20.100000000000001" customHeight="1">
      <c r="B10" s="48"/>
      <c r="C10" s="48"/>
      <c r="D10" s="9"/>
      <c r="E10" s="9"/>
      <c r="F10" s="9"/>
      <c r="G10" s="9"/>
      <c r="H10" s="48"/>
      <c r="I10" s="48"/>
      <c r="J10" s="48"/>
      <c r="K10" s="48"/>
      <c r="L10" s="48"/>
      <c r="M10" s="48"/>
      <c r="N10" s="48"/>
      <c r="O10" s="48"/>
      <c r="P10" s="50"/>
      <c r="Q10" s="50"/>
      <c r="R10" s="48"/>
      <c r="S10" s="48"/>
      <c r="T10" s="48"/>
      <c r="U10" s="48"/>
      <c r="V10" s="48"/>
      <c r="W10" s="48"/>
      <c r="X10" s="48"/>
      <c r="Y10" s="48"/>
      <c r="Z10" s="50"/>
      <c r="AA10" s="50"/>
      <c r="AB10" s="48"/>
      <c r="AC10" s="48"/>
      <c r="AD10" s="48"/>
      <c r="AE10" s="48"/>
      <c r="AF10" s="50"/>
      <c r="AG10" s="50"/>
      <c r="AH10" s="48"/>
      <c r="AI10" s="48"/>
      <c r="AJ10" s="48"/>
      <c r="AK10" s="48"/>
      <c r="AL10" s="48"/>
      <c r="AM10" s="9"/>
      <c r="AN10" s="9"/>
      <c r="AO10" s="9"/>
      <c r="AP10" s="9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</row>
    <row r="11" spans="2:61" s="1" customFormat="1" ht="20.100000000000001" customHeight="1">
      <c r="B11" s="8"/>
      <c r="C11" s="8"/>
      <c r="D11" s="8"/>
      <c r="E11" s="377" t="s">
        <v>39</v>
      </c>
      <c r="F11" s="377"/>
      <c r="G11" s="9" t="s">
        <v>50</v>
      </c>
      <c r="H11" s="9"/>
      <c r="I11" s="9"/>
      <c r="J11" s="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</row>
    <row r="12" spans="2:61" s="1" customFormat="1" ht="20.100000000000001" customHeight="1">
      <c r="B12" s="8"/>
      <c r="C12" s="8"/>
      <c r="D12" s="8"/>
      <c r="E12" s="8"/>
      <c r="F12" s="9"/>
      <c r="G12" s="9" t="s">
        <v>51</v>
      </c>
      <c r="H12" s="9"/>
      <c r="I12" s="9"/>
      <c r="J12" s="377">
        <v>0.6</v>
      </c>
      <c r="K12" s="377"/>
      <c r="L12" s="377"/>
      <c r="M12" s="377"/>
      <c r="N12" s="9"/>
      <c r="O12" s="9" t="s">
        <v>52</v>
      </c>
      <c r="P12" s="9"/>
      <c r="Q12" s="9"/>
      <c r="R12" s="377">
        <v>0.7</v>
      </c>
      <c r="S12" s="377"/>
      <c r="T12" s="377"/>
      <c r="U12" s="377"/>
      <c r="V12" s="9"/>
      <c r="W12" s="9" t="s">
        <v>45</v>
      </c>
      <c r="X12" s="9"/>
      <c r="Y12" s="9"/>
      <c r="Z12" s="377">
        <v>1</v>
      </c>
      <c r="AA12" s="377"/>
      <c r="AB12" s="10" t="s">
        <v>46</v>
      </c>
      <c r="AC12" s="377">
        <v>1.25</v>
      </c>
      <c r="AD12" s="377"/>
      <c r="AE12" s="377"/>
      <c r="AF12" s="377"/>
      <c r="AG12" s="384" t="s">
        <v>47</v>
      </c>
      <c r="AH12" s="384"/>
      <c r="AI12" s="377">
        <f>Z12/AC12</f>
        <v>0.8</v>
      </c>
      <c r="AJ12" s="377"/>
      <c r="AK12" s="377"/>
      <c r="AL12" s="377"/>
      <c r="AM12" s="9"/>
      <c r="AN12" s="9" t="s">
        <v>53</v>
      </c>
      <c r="AO12" s="9"/>
      <c r="AP12" s="9"/>
      <c r="AQ12" s="9"/>
      <c r="AR12" s="377">
        <v>0.6</v>
      </c>
      <c r="AS12" s="377"/>
      <c r="AT12" s="377"/>
      <c r="AU12" s="377"/>
      <c r="AV12" s="8"/>
      <c r="AW12" s="377" t="s">
        <v>37</v>
      </c>
      <c r="AX12" s="377"/>
      <c r="AY12" s="377"/>
      <c r="AZ12" s="377"/>
      <c r="BA12" s="377">
        <v>22</v>
      </c>
      <c r="BB12" s="377"/>
      <c r="BC12" s="377"/>
      <c r="BD12" s="8"/>
      <c r="BE12" s="8"/>
      <c r="BF12" s="8"/>
    </row>
    <row r="13" spans="2:61" s="47" customFormat="1" ht="20.100000000000001" customHeight="1">
      <c r="B13" s="48"/>
      <c r="C13" s="48"/>
      <c r="D13" s="48"/>
      <c r="E13" s="377" t="s">
        <v>54</v>
      </c>
      <c r="F13" s="377"/>
      <c r="G13" s="377"/>
      <c r="H13" s="379" t="s">
        <v>115</v>
      </c>
      <c r="I13" s="379"/>
      <c r="J13" s="379"/>
      <c r="K13" s="377" t="s">
        <v>114</v>
      </c>
      <c r="L13" s="377"/>
      <c r="M13" s="379">
        <f>W8</f>
        <v>11.02</v>
      </c>
      <c r="N13" s="379"/>
      <c r="O13" s="379"/>
      <c r="P13" s="379"/>
      <c r="Q13" s="379"/>
      <c r="R13" s="379"/>
      <c r="S13" s="379"/>
      <c r="T13" s="379"/>
      <c r="U13" s="379"/>
      <c r="V13" s="379"/>
      <c r="W13" s="377" t="s">
        <v>114</v>
      </c>
      <c r="X13" s="377"/>
      <c r="Y13" s="383">
        <f>ROUNDDOWN(M13/M14/S14,1)</f>
        <v>26.2</v>
      </c>
      <c r="Z13" s="383"/>
      <c r="AA13" s="383"/>
      <c r="AB13" s="377" t="s">
        <v>55</v>
      </c>
      <c r="AC13" s="377"/>
      <c r="AD13" s="48"/>
      <c r="AE13" s="10"/>
      <c r="AF13" s="48"/>
      <c r="AG13" s="48"/>
      <c r="AH13" s="48"/>
      <c r="AI13" s="48"/>
      <c r="AJ13" s="50"/>
      <c r="AK13" s="50"/>
      <c r="AL13" s="48"/>
      <c r="AM13" s="48"/>
      <c r="AN13" s="9" t="s">
        <v>48</v>
      </c>
      <c r="AO13" s="9"/>
      <c r="AP13" s="9"/>
      <c r="AQ13" s="9"/>
      <c r="AR13" s="377">
        <v>0.9</v>
      </c>
      <c r="AS13" s="377"/>
      <c r="AT13" s="377"/>
      <c r="AU13" s="377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</row>
    <row r="14" spans="2:61" s="47" customFormat="1" ht="20.100000000000001" customHeight="1">
      <c r="B14" s="48"/>
      <c r="C14" s="48"/>
      <c r="D14" s="48"/>
      <c r="E14" s="377"/>
      <c r="F14" s="377"/>
      <c r="G14" s="377"/>
      <c r="H14" s="377" t="s">
        <v>116</v>
      </c>
      <c r="I14" s="377"/>
      <c r="J14" s="377"/>
      <c r="K14" s="377"/>
      <c r="L14" s="377"/>
      <c r="M14" s="377">
        <f>J12</f>
        <v>0.6</v>
      </c>
      <c r="N14" s="377"/>
      <c r="O14" s="377"/>
      <c r="P14" s="377"/>
      <c r="Q14" s="377" t="s">
        <v>111</v>
      </c>
      <c r="R14" s="384"/>
      <c r="S14" s="377">
        <f>R12</f>
        <v>0.7</v>
      </c>
      <c r="T14" s="377"/>
      <c r="U14" s="377"/>
      <c r="V14" s="377"/>
      <c r="W14" s="377"/>
      <c r="X14" s="377"/>
      <c r="Y14" s="383"/>
      <c r="Z14" s="383"/>
      <c r="AA14" s="383"/>
      <c r="AB14" s="377"/>
      <c r="AC14" s="377"/>
      <c r="AD14" s="48"/>
      <c r="AE14" s="10"/>
      <c r="AF14" s="48"/>
      <c r="AG14" s="48"/>
      <c r="AH14" s="48"/>
      <c r="AI14" s="48"/>
      <c r="AJ14" s="50"/>
      <c r="AK14" s="50"/>
      <c r="AL14" s="48"/>
      <c r="AM14" s="48"/>
      <c r="AN14" s="48"/>
      <c r="AO14" s="48"/>
      <c r="AP14" s="9"/>
      <c r="AQ14" s="9"/>
      <c r="AR14" s="9"/>
      <c r="AS14" s="9"/>
      <c r="AT14" s="9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</row>
    <row r="15" spans="2:61" s="1" customFormat="1" ht="20.100000000000001" customHeight="1">
      <c r="B15" s="8"/>
      <c r="C15" s="8"/>
      <c r="D15" s="12"/>
      <c r="E15" s="12"/>
      <c r="F15" s="12"/>
      <c r="G15" s="12"/>
      <c r="H15" s="8"/>
      <c r="I15" s="8"/>
      <c r="J15" s="8"/>
      <c r="K15" s="8"/>
      <c r="L15" s="8"/>
      <c r="M15" s="11"/>
      <c r="N15" s="11"/>
      <c r="O15" s="8"/>
      <c r="P15" s="8"/>
      <c r="Q15" s="8"/>
      <c r="R15" s="8"/>
      <c r="S15" s="8"/>
      <c r="T15" s="11"/>
      <c r="U15" s="11"/>
      <c r="V15" s="8"/>
      <c r="W15" s="8"/>
      <c r="X15" s="8"/>
      <c r="Y15" s="8"/>
      <c r="Z15" s="8"/>
      <c r="AA15" s="11"/>
      <c r="AB15" s="11"/>
      <c r="AC15" s="14"/>
      <c r="AD15" s="14"/>
      <c r="AE15" s="14"/>
      <c r="AF15" s="14"/>
      <c r="AG15" s="14"/>
      <c r="AH15" s="9"/>
      <c r="AJ15" s="13"/>
      <c r="AK15" s="13"/>
      <c r="AM15" s="9"/>
      <c r="AV15" s="8"/>
      <c r="BE15" s="8"/>
      <c r="BF15" s="8"/>
    </row>
    <row r="16" spans="2:61" s="1" customFormat="1" ht="20.100000000000001" customHeight="1">
      <c r="B16" s="8"/>
      <c r="C16" s="382" t="s">
        <v>56</v>
      </c>
      <c r="D16" s="382"/>
      <c r="E16" s="382"/>
      <c r="F16" s="382"/>
      <c r="G16" s="382"/>
      <c r="H16" s="382"/>
      <c r="I16" s="382"/>
      <c r="J16" s="12"/>
      <c r="K16" s="12"/>
      <c r="L16" s="12"/>
      <c r="M16" s="8"/>
      <c r="N16" s="377" t="s">
        <v>47</v>
      </c>
      <c r="O16" s="377"/>
      <c r="P16" s="379" t="s">
        <v>117</v>
      </c>
      <c r="Q16" s="379"/>
      <c r="R16" s="379"/>
      <c r="S16" s="379"/>
      <c r="T16" s="379"/>
      <c r="U16" s="379"/>
      <c r="V16" s="379"/>
      <c r="W16" s="379"/>
      <c r="X16" s="377" t="s">
        <v>47</v>
      </c>
      <c r="Y16" s="377"/>
      <c r="Z16" s="393">
        <f>BA12</f>
        <v>22</v>
      </c>
      <c r="AA16" s="393"/>
      <c r="AB16" s="393"/>
      <c r="AC16" s="379" t="s">
        <v>111</v>
      </c>
      <c r="AD16" s="394"/>
      <c r="AE16" s="395">
        <f>Y13</f>
        <v>26.2</v>
      </c>
      <c r="AF16" s="395"/>
      <c r="AG16" s="395"/>
      <c r="AH16" s="377" t="s">
        <v>47</v>
      </c>
      <c r="AI16" s="377"/>
      <c r="AJ16" s="377">
        <f>TRUNC(Z16*AE16/(Z17*AE17),2)</f>
        <v>16.010000000000002</v>
      </c>
      <c r="AK16" s="377"/>
      <c r="AL16" s="377"/>
      <c r="AM16" s="377"/>
      <c r="AN16" s="377" t="s">
        <v>9</v>
      </c>
      <c r="AO16" s="377"/>
      <c r="AP16" s="15"/>
      <c r="AQ16" s="15"/>
      <c r="AR16" s="15"/>
      <c r="AS16" s="10"/>
      <c r="AT16" s="10"/>
      <c r="BC16" s="8"/>
      <c r="BD16" s="8"/>
      <c r="BE16" s="8"/>
      <c r="BF16" s="8"/>
    </row>
    <row r="17" spans="2:59" s="47" customFormat="1" ht="20.100000000000001" customHeight="1">
      <c r="B17" s="48"/>
      <c r="C17" s="382"/>
      <c r="D17" s="382"/>
      <c r="E17" s="382"/>
      <c r="F17" s="382"/>
      <c r="G17" s="382"/>
      <c r="H17" s="382"/>
      <c r="I17" s="382"/>
      <c r="J17" s="49"/>
      <c r="K17" s="49"/>
      <c r="L17" s="49"/>
      <c r="M17" s="48"/>
      <c r="N17" s="377"/>
      <c r="O17" s="377"/>
      <c r="P17" s="377" t="s">
        <v>118</v>
      </c>
      <c r="Q17" s="377"/>
      <c r="R17" s="377"/>
      <c r="S17" s="377"/>
      <c r="T17" s="377"/>
      <c r="U17" s="377"/>
      <c r="V17" s="377"/>
      <c r="W17" s="377"/>
      <c r="X17" s="377"/>
      <c r="Y17" s="377"/>
      <c r="Z17" s="384">
        <v>60</v>
      </c>
      <c r="AA17" s="384"/>
      <c r="AB17" s="384"/>
      <c r="AC17" s="377" t="s">
        <v>111</v>
      </c>
      <c r="AD17" s="384"/>
      <c r="AE17" s="377">
        <f>AR12</f>
        <v>0.6</v>
      </c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15"/>
      <c r="AQ17" s="15"/>
      <c r="AR17" s="15"/>
      <c r="AS17" s="10"/>
      <c r="AT17" s="10"/>
      <c r="BC17" s="48"/>
      <c r="BD17" s="48"/>
      <c r="BE17" s="48"/>
      <c r="BF17" s="48"/>
    </row>
    <row r="18" spans="2:59" s="1" customFormat="1" ht="20.100000000000001" customHeight="1">
      <c r="B18" s="8"/>
      <c r="C18" s="12" t="s">
        <v>57</v>
      </c>
      <c r="D18" s="8"/>
      <c r="E18" s="12"/>
      <c r="F18" s="8"/>
      <c r="G18" s="8"/>
      <c r="H18" s="8"/>
      <c r="I18" s="12"/>
      <c r="J18" s="8"/>
      <c r="K18" s="8"/>
      <c r="L18" s="8"/>
      <c r="M18" s="8"/>
      <c r="N18" s="377" t="s">
        <v>47</v>
      </c>
      <c r="O18" s="377"/>
      <c r="P18" s="377" t="s">
        <v>120</v>
      </c>
      <c r="Q18" s="379">
        <f>K5</f>
        <v>10</v>
      </c>
      <c r="R18" s="379"/>
      <c r="S18" s="379"/>
      <c r="T18" s="379" t="s">
        <v>58</v>
      </c>
      <c r="U18" s="379"/>
      <c r="V18" s="379"/>
      <c r="W18" s="377" t="s">
        <v>119</v>
      </c>
      <c r="X18" s="379">
        <f>K5</f>
        <v>10</v>
      </c>
      <c r="Y18" s="379"/>
      <c r="Z18" s="379"/>
      <c r="AA18" s="379" t="s">
        <v>58</v>
      </c>
      <c r="AB18" s="379"/>
      <c r="AC18" s="379"/>
      <c r="AD18" s="378" t="s">
        <v>121</v>
      </c>
      <c r="AE18" s="377" t="s">
        <v>112</v>
      </c>
      <c r="AF18" s="377">
        <v>60</v>
      </c>
      <c r="AG18" s="377"/>
      <c r="AH18" s="377"/>
      <c r="AI18" s="377" t="s">
        <v>113</v>
      </c>
      <c r="AJ18" s="377"/>
      <c r="AK18" s="380">
        <f>TRUNC((Q18/Q19+X18/X19)*AF18,2)</f>
        <v>37.14</v>
      </c>
      <c r="AL18" s="380"/>
      <c r="AM18" s="380"/>
      <c r="AN18" s="380"/>
      <c r="AO18" s="377" t="s">
        <v>9</v>
      </c>
      <c r="AP18" s="377"/>
      <c r="AQ18" s="8"/>
      <c r="AR18" s="8"/>
      <c r="AS18" s="8"/>
      <c r="AT18" s="8"/>
      <c r="AU18" s="8"/>
      <c r="AV18" s="8"/>
      <c r="AW18" s="8"/>
      <c r="AX18" s="19"/>
      <c r="AY18" s="19"/>
      <c r="AZ18" s="19"/>
      <c r="BA18" s="19"/>
      <c r="BB18" s="9"/>
      <c r="BC18" s="9"/>
      <c r="BD18" s="8"/>
      <c r="BE18" s="8"/>
      <c r="BG18" s="8"/>
    </row>
    <row r="19" spans="2:59" s="47" customFormat="1" ht="20.100000000000001" customHeight="1">
      <c r="B19" s="48"/>
      <c r="C19" s="49"/>
      <c r="D19" s="48"/>
      <c r="E19" s="49"/>
      <c r="F19" s="48"/>
      <c r="G19" s="48"/>
      <c r="H19" s="48"/>
      <c r="I19" s="49"/>
      <c r="J19" s="48"/>
      <c r="K19" s="48"/>
      <c r="L19" s="48"/>
      <c r="M19" s="48"/>
      <c r="N19" s="377"/>
      <c r="O19" s="377"/>
      <c r="P19" s="377"/>
      <c r="Q19" s="377">
        <f>W5</f>
        <v>30</v>
      </c>
      <c r="R19" s="377"/>
      <c r="S19" s="377"/>
      <c r="T19" s="377" t="s">
        <v>59</v>
      </c>
      <c r="U19" s="377"/>
      <c r="V19" s="377"/>
      <c r="W19" s="377"/>
      <c r="X19" s="377">
        <f>AG5</f>
        <v>35</v>
      </c>
      <c r="Y19" s="377"/>
      <c r="Z19" s="377"/>
      <c r="AA19" s="377" t="s">
        <v>59</v>
      </c>
      <c r="AB19" s="377"/>
      <c r="AC19" s="377"/>
      <c r="AD19" s="378"/>
      <c r="AE19" s="377"/>
      <c r="AF19" s="377"/>
      <c r="AG19" s="377"/>
      <c r="AH19" s="377"/>
      <c r="AI19" s="377"/>
      <c r="AJ19" s="377"/>
      <c r="AK19" s="380"/>
      <c r="AL19" s="380"/>
      <c r="AM19" s="380"/>
      <c r="AN19" s="380"/>
      <c r="AO19" s="377"/>
      <c r="AP19" s="377"/>
      <c r="AQ19" s="48"/>
      <c r="AR19" s="48"/>
      <c r="AS19" s="48"/>
      <c r="AT19" s="48"/>
      <c r="AU19" s="48"/>
      <c r="AV19" s="48"/>
      <c r="AW19" s="48"/>
      <c r="AX19" s="19"/>
      <c r="AY19" s="19"/>
      <c r="AZ19" s="19"/>
      <c r="BA19" s="19"/>
      <c r="BB19" s="9"/>
      <c r="BC19" s="9"/>
      <c r="BD19" s="48"/>
      <c r="BE19" s="48"/>
      <c r="BG19" s="48"/>
    </row>
    <row r="20" spans="2:59" s="1" customFormat="1" ht="20.100000000000001" customHeight="1">
      <c r="B20" s="8"/>
      <c r="C20" s="12" t="s">
        <v>60</v>
      </c>
      <c r="D20" s="8"/>
      <c r="E20" s="8"/>
      <c r="F20" s="8"/>
      <c r="G20" s="8"/>
      <c r="H20" s="8"/>
      <c r="I20" s="9"/>
      <c r="J20" s="9"/>
      <c r="K20" s="8"/>
      <c r="L20" s="8"/>
      <c r="M20" s="11"/>
      <c r="U20" s="8"/>
      <c r="V20" s="8"/>
      <c r="W20" s="9"/>
      <c r="X20" s="8"/>
      <c r="Y20" s="11"/>
      <c r="Z20" s="8"/>
      <c r="AA20" s="8"/>
      <c r="AB20" s="8"/>
      <c r="AC20" s="9"/>
      <c r="AD20" s="8"/>
      <c r="AE20" s="11"/>
      <c r="AF20" s="8"/>
      <c r="AG20" s="8"/>
      <c r="AH20" s="8"/>
      <c r="AI20" s="9"/>
      <c r="AJ20" s="8"/>
      <c r="AK20" s="11"/>
      <c r="AL20" s="16"/>
      <c r="AM20" s="8"/>
      <c r="AN20" s="8" t="s">
        <v>36</v>
      </c>
      <c r="AO20" s="377">
        <v>0.8</v>
      </c>
      <c r="AP20" s="377"/>
      <c r="AQ20" s="377"/>
      <c r="AR20" s="377"/>
      <c r="AS20" s="9" t="s">
        <v>61</v>
      </c>
      <c r="AT20" s="9"/>
      <c r="AU20" s="17"/>
      <c r="AV20" s="17"/>
      <c r="AW20" s="17"/>
      <c r="AX20" s="17"/>
      <c r="AY20" s="8"/>
      <c r="AZ20" s="8"/>
      <c r="BA20" s="8"/>
      <c r="BB20" s="8"/>
      <c r="BC20" s="8"/>
      <c r="BD20" s="8"/>
      <c r="BF20" s="8"/>
    </row>
    <row r="21" spans="2:59" s="1" customFormat="1" ht="20.100000000000001" customHeight="1">
      <c r="B21" s="8"/>
      <c r="C21" s="9" t="s">
        <v>76</v>
      </c>
      <c r="D21" s="8"/>
      <c r="E21" s="12"/>
      <c r="F21" s="8"/>
      <c r="G21" s="8"/>
      <c r="H21" s="8"/>
      <c r="I21" s="12"/>
      <c r="J21" s="8"/>
      <c r="K21" s="8"/>
      <c r="L21" s="8"/>
      <c r="M21" s="8"/>
      <c r="N21" s="12"/>
      <c r="O21" s="12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18"/>
      <c r="AF21" s="18"/>
      <c r="AG21" s="12"/>
      <c r="AH21" s="12"/>
      <c r="AI21" s="12"/>
      <c r="AJ21" s="12"/>
      <c r="AK21" s="12"/>
      <c r="AL21" s="8"/>
      <c r="AM21" s="8"/>
      <c r="AN21" s="8" t="s">
        <v>77</v>
      </c>
      <c r="AO21" s="377">
        <v>0.42</v>
      </c>
      <c r="AP21" s="377"/>
      <c r="AQ21" s="377"/>
      <c r="AR21" s="377"/>
      <c r="AS21" s="9" t="s">
        <v>62</v>
      </c>
      <c r="AT21" s="8"/>
      <c r="AU21" s="8"/>
      <c r="AV21" s="8"/>
      <c r="AW21" s="8"/>
      <c r="BF21" s="8"/>
    </row>
    <row r="22" spans="2:59" s="1" customFormat="1" ht="20.100000000000001" customHeight="1">
      <c r="B22" s="8"/>
      <c r="C22" s="9" t="s">
        <v>78</v>
      </c>
      <c r="D22" s="8"/>
      <c r="E22" s="1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K22" s="12"/>
      <c r="AL22" s="8"/>
      <c r="AM22" s="8"/>
      <c r="AN22" s="8" t="s">
        <v>77</v>
      </c>
      <c r="AO22" s="377">
        <v>0.5</v>
      </c>
      <c r="AP22" s="377"/>
      <c r="AQ22" s="377"/>
      <c r="AR22" s="377"/>
      <c r="AS22" s="9" t="s">
        <v>63</v>
      </c>
      <c r="AT22" s="12"/>
      <c r="AU22" s="8"/>
      <c r="AV22" s="8"/>
      <c r="AW22" s="8"/>
      <c r="AX22" s="8"/>
      <c r="AY22" s="8"/>
      <c r="AZ22" s="8"/>
      <c r="BA22" s="8"/>
      <c r="BB22" s="8"/>
      <c r="BC22" s="8"/>
      <c r="BD22" s="8"/>
      <c r="BF22" s="8"/>
    </row>
    <row r="23" spans="2:59" s="1" customFormat="1" ht="20.100000000000001" customHeight="1">
      <c r="B23" s="8"/>
      <c r="C23" s="9"/>
      <c r="D23" s="8"/>
      <c r="E23" s="1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"/>
      <c r="AJ23" s="12"/>
      <c r="AK23" s="12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F23" s="8"/>
    </row>
    <row r="24" spans="2:59" s="1" customFormat="1" ht="20.100000000000001" customHeight="1">
      <c r="B24" s="8"/>
      <c r="C24" s="377" t="s">
        <v>64</v>
      </c>
      <c r="D24" s="377"/>
      <c r="E24" s="377"/>
      <c r="F24" s="377">
        <f>AJ16</f>
        <v>16.010000000000002</v>
      </c>
      <c r="G24" s="377"/>
      <c r="H24" s="377"/>
      <c r="I24" s="377"/>
      <c r="J24" s="8" t="s">
        <v>65</v>
      </c>
      <c r="K24" s="380">
        <f>AK18</f>
        <v>37.14</v>
      </c>
      <c r="L24" s="380"/>
      <c r="M24" s="380"/>
      <c r="N24" s="380"/>
      <c r="O24" s="8" t="s">
        <v>65</v>
      </c>
      <c r="P24" s="383">
        <f>AO20</f>
        <v>0.8</v>
      </c>
      <c r="Q24" s="383"/>
      <c r="R24" s="383"/>
      <c r="S24" s="383"/>
      <c r="T24" s="8" t="s">
        <v>65</v>
      </c>
      <c r="U24" s="377">
        <f>AO21</f>
        <v>0.42</v>
      </c>
      <c r="V24" s="377"/>
      <c r="W24" s="377"/>
      <c r="X24" s="377"/>
      <c r="Y24" s="8" t="s">
        <v>65</v>
      </c>
      <c r="Z24" s="377">
        <f>AO22</f>
        <v>0.5</v>
      </c>
      <c r="AA24" s="377"/>
      <c r="AB24" s="377"/>
      <c r="AC24" s="377"/>
      <c r="AD24" s="8" t="s">
        <v>66</v>
      </c>
      <c r="AE24" s="380">
        <f>F24+K24+P24+U24+Z24</f>
        <v>54.870000000000005</v>
      </c>
      <c r="AF24" s="380"/>
      <c r="AG24" s="380"/>
      <c r="AH24" s="380"/>
      <c r="AI24" s="9" t="s">
        <v>9</v>
      </c>
      <c r="AJ24" s="9"/>
      <c r="AL24" s="9"/>
      <c r="AM24" s="9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</row>
    <row r="25" spans="2:59" s="1" customFormat="1" ht="20.100000000000001" customHeigh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9"/>
      <c r="N25" s="9"/>
      <c r="O25" s="9"/>
      <c r="P25" s="8"/>
      <c r="Q25" s="14"/>
      <c r="R25" s="14"/>
      <c r="S25" s="14"/>
      <c r="T25" s="14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2:59" s="1" customFormat="1" ht="20.100000000000001" customHeight="1">
      <c r="E26" s="385" t="s">
        <v>67</v>
      </c>
      <c r="F26" s="385"/>
      <c r="G26" s="385"/>
      <c r="H26" s="385"/>
      <c r="I26" s="389">
        <v>60</v>
      </c>
      <c r="J26" s="389"/>
      <c r="K26" s="389"/>
      <c r="L26" s="389"/>
      <c r="M26" s="389"/>
      <c r="N26" s="1" t="s">
        <v>68</v>
      </c>
      <c r="O26" s="385" t="s">
        <v>69</v>
      </c>
      <c r="P26" s="385"/>
      <c r="Q26" s="47" t="s">
        <v>111</v>
      </c>
      <c r="R26" s="385" t="s">
        <v>70</v>
      </c>
      <c r="S26" s="385"/>
      <c r="T26" s="47" t="s">
        <v>111</v>
      </c>
      <c r="U26" s="385" t="s">
        <v>71</v>
      </c>
      <c r="V26" s="385"/>
      <c r="W26" s="21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2:59" s="1" customFormat="1" ht="20.100000000000001" customHeight="1">
      <c r="E27" s="385"/>
      <c r="F27" s="385"/>
      <c r="G27" s="385"/>
      <c r="H27" s="385"/>
      <c r="I27" s="387" t="s">
        <v>72</v>
      </c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2:59" s="1" customFormat="1" ht="20.100000000000001" customHeight="1">
      <c r="E28" s="385" t="s">
        <v>67</v>
      </c>
      <c r="F28" s="385"/>
      <c r="G28" s="385"/>
      <c r="H28" s="385"/>
      <c r="I28" s="389">
        <v>60</v>
      </c>
      <c r="J28" s="389"/>
      <c r="K28" s="389"/>
      <c r="L28" s="389"/>
      <c r="M28" s="389"/>
      <c r="N28" s="1" t="s">
        <v>68</v>
      </c>
      <c r="O28" s="390">
        <f>W8</f>
        <v>11.02</v>
      </c>
      <c r="P28" s="390"/>
      <c r="Q28" s="390"/>
      <c r="R28" s="390"/>
      <c r="S28" s="390"/>
      <c r="T28" s="390"/>
      <c r="U28" s="1" t="s">
        <v>68</v>
      </c>
      <c r="V28" s="385">
        <f>T6</f>
        <v>0.8</v>
      </c>
      <c r="W28" s="385"/>
      <c r="X28" s="385"/>
      <c r="Y28" s="385"/>
      <c r="Z28" s="1" t="s">
        <v>68</v>
      </c>
      <c r="AA28" s="391">
        <f>AR13</f>
        <v>0.9</v>
      </c>
      <c r="AB28" s="391"/>
      <c r="AC28" s="391"/>
      <c r="AD28" s="391"/>
      <c r="AE28" s="392" t="s">
        <v>73</v>
      </c>
      <c r="AF28" s="392"/>
      <c r="AG28" s="385">
        <f>TRUNC(I28*O28*V28*AA28/I29,2)</f>
        <v>8.67</v>
      </c>
      <c r="AH28" s="385"/>
      <c r="AI28" s="385"/>
      <c r="AJ28" s="385"/>
      <c r="AK28" s="385"/>
      <c r="AL28" s="385"/>
      <c r="AM28" s="385"/>
      <c r="AN28" s="385" t="s">
        <v>74</v>
      </c>
      <c r="AO28" s="385"/>
      <c r="AP28" s="385"/>
      <c r="AQ28" s="385"/>
      <c r="AR28" s="385"/>
    </row>
    <row r="29" spans="2:59" s="1" customFormat="1" ht="20.100000000000001" customHeight="1">
      <c r="E29" s="385"/>
      <c r="F29" s="385"/>
      <c r="G29" s="385"/>
      <c r="H29" s="385"/>
      <c r="I29" s="386">
        <f>AE24</f>
        <v>54.870000000000005</v>
      </c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8"/>
      <c r="AB29" s="388"/>
      <c r="AC29" s="23"/>
      <c r="AD29" s="23"/>
      <c r="AE29" s="392"/>
      <c r="AF29" s="392"/>
      <c r="AG29" s="385"/>
      <c r="AH29" s="385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</row>
    <row r="31" spans="2:59" ht="20.100000000000001" customHeight="1">
      <c r="E31" s="24" t="s">
        <v>75</v>
      </c>
    </row>
    <row r="33" spans="5:51" ht="20.100000000000001" customHeight="1">
      <c r="E33" s="25" t="s">
        <v>35</v>
      </c>
    </row>
    <row r="34" spans="5:51" s="1" customFormat="1" ht="20.100000000000001" customHeight="1">
      <c r="E34" s="21" t="s">
        <v>106</v>
      </c>
      <c r="AN34" s="26"/>
      <c r="AU34" s="22"/>
      <c r="AV34" s="22"/>
      <c r="AW34" s="22"/>
      <c r="AX34" s="22"/>
      <c r="AY34" s="22"/>
    </row>
    <row r="35" spans="5:51" s="1" customFormat="1" ht="20.100000000000001" customHeight="1">
      <c r="E35" s="21" t="s">
        <v>252</v>
      </c>
      <c r="AN35" s="26"/>
      <c r="AU35" s="22"/>
      <c r="AV35" s="22"/>
      <c r="AW35" s="22"/>
      <c r="AX35" s="22"/>
      <c r="AY35" s="22"/>
    </row>
    <row r="36" spans="5:51" s="1" customFormat="1" ht="20.100000000000001" customHeight="1">
      <c r="E36" s="21" t="s">
        <v>253</v>
      </c>
      <c r="AN36" s="26"/>
      <c r="AU36" s="22"/>
      <c r="AV36" s="22"/>
      <c r="AW36" s="22"/>
      <c r="AX36" s="22"/>
      <c r="AY36" s="22"/>
    </row>
    <row r="37" spans="5:51" s="1" customFormat="1" ht="20.100000000000001" customHeight="1">
      <c r="E37" s="21" t="s">
        <v>251</v>
      </c>
      <c r="AN37" s="26"/>
      <c r="AU37" s="22"/>
      <c r="AV37" s="22"/>
      <c r="AW37" s="22"/>
      <c r="AX37" s="22"/>
      <c r="AY37" s="22"/>
    </row>
  </sheetData>
  <mergeCells count="103">
    <mergeCell ref="O9:Q9"/>
    <mergeCell ref="AW12:AZ12"/>
    <mergeCell ref="BA12:BC12"/>
    <mergeCell ref="B1:BF2"/>
    <mergeCell ref="E11:F11"/>
    <mergeCell ref="K6:L6"/>
    <mergeCell ref="N6:Q6"/>
    <mergeCell ref="R6:S6"/>
    <mergeCell ref="T6:W6"/>
    <mergeCell ref="AB6:AE6"/>
    <mergeCell ref="K5:N5"/>
    <mergeCell ref="O5:P5"/>
    <mergeCell ref="W5:Z5"/>
    <mergeCell ref="AG5:AJ5"/>
    <mergeCell ref="E4:F4"/>
    <mergeCell ref="G4:J4"/>
    <mergeCell ref="AI12:AL12"/>
    <mergeCell ref="AR12:AU12"/>
    <mergeCell ref="N8:N9"/>
    <mergeCell ref="O8:Q8"/>
    <mergeCell ref="R8:R9"/>
    <mergeCell ref="E8:G9"/>
    <mergeCell ref="H8:J8"/>
    <mergeCell ref="AR13:AU13"/>
    <mergeCell ref="J12:M12"/>
    <mergeCell ref="R12:U12"/>
    <mergeCell ref="Z12:AA12"/>
    <mergeCell ref="AC12:AF12"/>
    <mergeCell ref="AG12:AH12"/>
    <mergeCell ref="AO21:AR21"/>
    <mergeCell ref="Q18:S18"/>
    <mergeCell ref="Q19:S19"/>
    <mergeCell ref="X18:Z18"/>
    <mergeCell ref="X19:Z19"/>
    <mergeCell ref="AO20:AR20"/>
    <mergeCell ref="P16:W16"/>
    <mergeCell ref="N16:O17"/>
    <mergeCell ref="Z16:AB16"/>
    <mergeCell ref="AC16:AD16"/>
    <mergeCell ref="Z17:AB17"/>
    <mergeCell ref="AE16:AG16"/>
    <mergeCell ref="AC17:AD17"/>
    <mergeCell ref="AE17:AG17"/>
    <mergeCell ref="AJ16:AM17"/>
    <mergeCell ref="AN16:AO17"/>
    <mergeCell ref="N18:O19"/>
    <mergeCell ref="T19:V19"/>
    <mergeCell ref="AO22:AR22"/>
    <mergeCell ref="C24:E24"/>
    <mergeCell ref="P24:S24"/>
    <mergeCell ref="U24:X24"/>
    <mergeCell ref="F24:I24"/>
    <mergeCell ref="K24:N24"/>
    <mergeCell ref="Z24:AC24"/>
    <mergeCell ref="AE24:AH24"/>
    <mergeCell ref="E26:H27"/>
    <mergeCell ref="I26:M26"/>
    <mergeCell ref="O26:P26"/>
    <mergeCell ref="R26:S26"/>
    <mergeCell ref="U26:V26"/>
    <mergeCell ref="I27:Y27"/>
    <mergeCell ref="AG28:AM29"/>
    <mergeCell ref="AN28:AR29"/>
    <mergeCell ref="I29:AB29"/>
    <mergeCell ref="E28:H29"/>
    <mergeCell ref="I28:M28"/>
    <mergeCell ref="O28:T28"/>
    <mergeCell ref="V28:Y28"/>
    <mergeCell ref="AA28:AD28"/>
    <mergeCell ref="AE28:AF29"/>
    <mergeCell ref="AK18:AN19"/>
    <mergeCell ref="AO18:AP19"/>
    <mergeCell ref="H9:J9"/>
    <mergeCell ref="K8:K9"/>
    <mergeCell ref="L8:M9"/>
    <mergeCell ref="C16:I17"/>
    <mergeCell ref="X16:Y17"/>
    <mergeCell ref="E13:G14"/>
    <mergeCell ref="H13:J13"/>
    <mergeCell ref="H14:J14"/>
    <mergeCell ref="K13:L14"/>
    <mergeCell ref="Y13:AA14"/>
    <mergeCell ref="S8:U9"/>
    <mergeCell ref="AB13:AC14"/>
    <mergeCell ref="P17:W17"/>
    <mergeCell ref="AH16:AI17"/>
    <mergeCell ref="M14:P14"/>
    <mergeCell ref="S14:V14"/>
    <mergeCell ref="Q14:R14"/>
    <mergeCell ref="M13:V13"/>
    <mergeCell ref="W13:X14"/>
    <mergeCell ref="W8:AA9"/>
    <mergeCell ref="AB8:AC9"/>
    <mergeCell ref="V8:V9"/>
    <mergeCell ref="P18:P19"/>
    <mergeCell ref="AD18:AD19"/>
    <mergeCell ref="AE18:AE19"/>
    <mergeCell ref="T18:V18"/>
    <mergeCell ref="W18:W19"/>
    <mergeCell ref="AA18:AC18"/>
    <mergeCell ref="AA19:AC19"/>
    <mergeCell ref="AF18:AH19"/>
    <mergeCell ref="AI18:AJ19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표지</vt:lpstr>
      <vt:lpstr>공사원가계산서</vt:lpstr>
      <vt:lpstr>내역서총괄표</vt:lpstr>
      <vt:lpstr>내역서</vt:lpstr>
      <vt:lpstr>장비운반횟수</vt:lpstr>
      <vt:lpstr>교통정리원</vt:lpstr>
      <vt:lpstr>잔토처리</vt:lpstr>
      <vt:lpstr>공사원가계산서!Print_Area</vt:lpstr>
      <vt:lpstr>내역서!Print_Area</vt:lpstr>
      <vt:lpstr>내역서총괄표!Print_Area</vt:lpstr>
      <vt:lpstr>잔토처리!Print_Area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Windows 사용자</cp:lastModifiedBy>
  <cp:lastPrinted>2022-01-24T05:17:12Z</cp:lastPrinted>
  <dcterms:created xsi:type="dcterms:W3CDTF">2012-02-01T06:45:17Z</dcterms:created>
  <dcterms:modified xsi:type="dcterms:W3CDTF">2022-02-08T00:24:28Z</dcterms:modified>
</cp:coreProperties>
</file>