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75" yWindow="5475" windowWidth="20730" windowHeight="7170" tabRatio="865" activeTab="2"/>
  </bookViews>
  <sheets>
    <sheet name="공사원가계산서" sheetId="44" r:id="rId1"/>
    <sheet name="내역서총괄표" sheetId="45" r:id="rId2"/>
    <sheet name="내역서" sheetId="38" r:id="rId3"/>
    <sheet name="아스팔트 혼합물 시험비" sheetId="57" state="hidden" r:id="rId4"/>
    <sheet name="코아밀도 시험비" sheetId="58" state="hidden" r:id="rId5"/>
    <sheet name="품질시험 공공요금" sheetId="59" state="hidden" r:id="rId6"/>
    <sheet name="Sheet1" sheetId="6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2" hidden="1">내역서!$A$1:$A$96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0">공사원가계산서!$B$1:$H$33</definedName>
    <definedName name="_xlnm.Print_Area" localSheetId="2">내역서!$B$1:$O$92</definedName>
    <definedName name="_xlnm.Print_Area" localSheetId="1">내역서총괄표!$B$1:$K$30</definedName>
    <definedName name="_xlnm.Print_Area" localSheetId="3">'아스팔트 혼합물 시험비'!$B$1:$U$14</definedName>
    <definedName name="_xlnm.Print_Area" localSheetId="4">'코아밀도 시험비'!$A$1:$AT$82</definedName>
    <definedName name="PRINT_TITEL">#REF!</definedName>
    <definedName name="PRINT_TITLE">#REF!</definedName>
    <definedName name="_xlnm.Print_Titles" localSheetId="2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45621"/>
</workbook>
</file>

<file path=xl/calcChain.xml><?xml version="1.0" encoding="utf-8"?>
<calcChain xmlns="http://schemas.openxmlformats.org/spreadsheetml/2006/main">
  <c r="F19" i="44" l="1"/>
  <c r="F17" i="44"/>
  <c r="L21" i="58" l="1"/>
  <c r="R5" i="57"/>
  <c r="X67" i="58"/>
  <c r="AD66" i="58"/>
  <c r="AD67" i="58" s="1"/>
  <c r="X66" i="58"/>
  <c r="R66" i="58"/>
  <c r="R67" i="58" s="1"/>
  <c r="L66" i="58"/>
  <c r="L67" i="58" s="1"/>
  <c r="F66" i="58"/>
  <c r="F67" i="58" s="1"/>
  <c r="AD65" i="58"/>
  <c r="X65" i="58"/>
  <c r="R65" i="58"/>
  <c r="L65" i="58"/>
  <c r="F65" i="58"/>
  <c r="R62" i="58"/>
  <c r="AD61" i="58"/>
  <c r="AD62" i="58" s="1"/>
  <c r="X61" i="58"/>
  <c r="X62" i="58" s="1"/>
  <c r="R61" i="58"/>
  <c r="L61" i="58"/>
  <c r="L62" i="58" s="1"/>
  <c r="F61" i="58"/>
  <c r="F62" i="58" s="1"/>
  <c r="AD60" i="58"/>
  <c r="X60" i="58"/>
  <c r="R60" i="58"/>
  <c r="L60" i="58"/>
  <c r="F60" i="58"/>
  <c r="K49" i="58"/>
  <c r="N6" i="57" l="1"/>
  <c r="N7" i="57"/>
  <c r="N8" i="57"/>
  <c r="N9" i="57"/>
  <c r="N10" i="57"/>
  <c r="N11" i="57"/>
  <c r="N12" i="57"/>
  <c r="N13" i="57"/>
  <c r="N5" i="57"/>
  <c r="K31" i="45" l="1"/>
  <c r="J31" i="45"/>
  <c r="D42" i="38" l="1"/>
  <c r="H20" i="59" l="1"/>
  <c r="H19" i="59"/>
  <c r="H18" i="59"/>
  <c r="H17" i="59"/>
  <c r="H16" i="59"/>
  <c r="H11" i="59"/>
  <c r="H10" i="59"/>
  <c r="H9" i="59"/>
  <c r="H8" i="59"/>
  <c r="H7" i="59"/>
  <c r="AD24" i="58"/>
  <c r="X24" i="58"/>
  <c r="R24" i="58"/>
  <c r="L24" i="58"/>
  <c r="F24" i="58"/>
  <c r="AD19" i="58"/>
  <c r="X19" i="58"/>
  <c r="R19" i="58"/>
  <c r="L19" i="58"/>
  <c r="F19" i="58"/>
  <c r="K8" i="58"/>
  <c r="AD25" i="58" s="1"/>
  <c r="AD26" i="58" s="1"/>
  <c r="R13" i="57"/>
  <c r="U13" i="57" s="1"/>
  <c r="R12" i="57"/>
  <c r="U12" i="57" s="1"/>
  <c r="O12" i="57"/>
  <c r="R11" i="57"/>
  <c r="U11" i="57" s="1"/>
  <c r="O11" i="57"/>
  <c r="R10" i="57"/>
  <c r="O10" i="57"/>
  <c r="R9" i="57"/>
  <c r="O9" i="57"/>
  <c r="R8" i="57"/>
  <c r="R7" i="57"/>
  <c r="R6" i="57"/>
  <c r="U6" i="57" s="1"/>
  <c r="O6" i="57"/>
  <c r="U5" i="57"/>
  <c r="O5" i="57"/>
  <c r="P9" i="57" l="1"/>
  <c r="M9" i="57" s="1"/>
  <c r="Q9" i="57" s="1"/>
  <c r="U9" i="57" s="1"/>
  <c r="P5" i="57"/>
  <c r="M5" i="57" s="1"/>
  <c r="Q5" i="57" s="1"/>
  <c r="P6" i="57"/>
  <c r="P10" i="57"/>
  <c r="M10" i="57" s="1"/>
  <c r="Q10" i="57" s="1"/>
  <c r="U10" i="57" s="1"/>
  <c r="P11" i="57"/>
  <c r="M11" i="57" s="1"/>
  <c r="Q11" i="57" s="1"/>
  <c r="P7" i="57"/>
  <c r="M7" i="57" s="1"/>
  <c r="P12" i="57"/>
  <c r="P13" i="57"/>
  <c r="M13" i="57" s="1"/>
  <c r="P8" i="57"/>
  <c r="M8" i="57" s="1"/>
  <c r="O7" i="57"/>
  <c r="O8" i="57"/>
  <c r="O13" i="57"/>
  <c r="M12" i="57"/>
  <c r="Q12" i="57" s="1"/>
  <c r="L20" i="58"/>
  <c r="F20" i="58"/>
  <c r="F21" i="58" s="1"/>
  <c r="AD20" i="58"/>
  <c r="AD21" i="58" s="1"/>
  <c r="L25" i="58"/>
  <c r="L26" i="58" s="1"/>
  <c r="R20" i="58"/>
  <c r="R21" i="58" s="1"/>
  <c r="X25" i="58"/>
  <c r="X26" i="58" s="1"/>
  <c r="R25" i="58"/>
  <c r="R26" i="58" s="1"/>
  <c r="X20" i="58"/>
  <c r="X21" i="58" s="1"/>
  <c r="F25" i="58"/>
  <c r="F26" i="58" s="1"/>
  <c r="M6" i="57"/>
  <c r="Q6" i="57" s="1"/>
  <c r="Q7" i="57" l="1"/>
  <c r="U7" i="57" s="1"/>
  <c r="D6" i="38"/>
  <c r="Q13" i="57"/>
  <c r="Q8" i="57"/>
  <c r="U8" i="57" s="1"/>
  <c r="D23" i="38" l="1"/>
  <c r="U14" i="57"/>
  <c r="D31" i="38" l="1"/>
  <c r="D29" i="38"/>
  <c r="D36" i="38"/>
  <c r="M59" i="38" l="1"/>
  <c r="K59" i="38"/>
  <c r="I59" i="38"/>
  <c r="G59" i="38" l="1"/>
  <c r="J67" i="38" l="1"/>
  <c r="K67" i="38" s="1"/>
  <c r="H67" i="38"/>
  <c r="I67" i="38" s="1"/>
  <c r="H42" i="38"/>
  <c r="I42" i="38" s="1"/>
  <c r="J84" i="38"/>
  <c r="H84" i="38"/>
  <c r="I84" i="38" s="1"/>
  <c r="L84" i="38"/>
  <c r="M84" i="38" s="1"/>
  <c r="L67" i="38"/>
  <c r="M67" i="38" s="1"/>
  <c r="J36" i="38"/>
  <c r="K86" i="38"/>
  <c r="I86" i="38"/>
  <c r="L42" i="38" l="1"/>
  <c r="M42" i="38" s="1"/>
  <c r="L36" i="38"/>
  <c r="M36" i="38" s="1"/>
  <c r="M34" i="38" s="1"/>
  <c r="L86" i="38"/>
  <c r="M86" i="38" s="1"/>
  <c r="G86" i="38" s="1"/>
  <c r="J42" i="38"/>
  <c r="F67" i="38"/>
  <c r="F84" i="38"/>
  <c r="K84" i="38"/>
  <c r="H36" i="38"/>
  <c r="I36" i="38" s="1"/>
  <c r="I34" i="38" s="1"/>
  <c r="K36" i="38"/>
  <c r="J22" i="38"/>
  <c r="G67" i="38"/>
  <c r="H23" i="38" l="1"/>
  <c r="L29" i="38"/>
  <c r="F86" i="38"/>
  <c r="J6" i="38"/>
  <c r="L22" i="38"/>
  <c r="M22" i="38" s="1"/>
  <c r="L32" i="38"/>
  <c r="M32" i="38" s="1"/>
  <c r="L16" i="38"/>
  <c r="M16" i="38" s="1"/>
  <c r="K42" i="38"/>
  <c r="G42" i="38" s="1"/>
  <c r="F42" i="38"/>
  <c r="H6" i="38"/>
  <c r="L27" i="38"/>
  <c r="M27" i="38" s="1"/>
  <c r="L18" i="38"/>
  <c r="M18" i="38" s="1"/>
  <c r="J13" i="38"/>
  <c r="H26" i="38"/>
  <c r="I26" i="38" s="1"/>
  <c r="L21" i="38"/>
  <c r="M21" i="38" s="1"/>
  <c r="L24" i="38"/>
  <c r="M24" i="38" s="1"/>
  <c r="L28" i="38"/>
  <c r="M28" i="38" s="1"/>
  <c r="H18" i="38"/>
  <c r="I18" i="38" s="1"/>
  <c r="H30" i="38"/>
  <c r="I30" i="38" s="1"/>
  <c r="F36" i="38"/>
  <c r="K22" i="38"/>
  <c r="G84" i="38"/>
  <c r="H21" i="38"/>
  <c r="I21" i="38" s="1"/>
  <c r="H13" i="38"/>
  <c r="I13" i="38" s="1"/>
  <c r="G36" i="38"/>
  <c r="H10" i="38"/>
  <c r="I10" i="38" s="1"/>
  <c r="I6" i="38"/>
  <c r="H22" i="38"/>
  <c r="I22" i="38" s="1"/>
  <c r="K13" i="38"/>
  <c r="L5" i="38"/>
  <c r="M5" i="38" s="1"/>
  <c r="L7" i="38"/>
  <c r="M7" i="38" s="1"/>
  <c r="H25" i="38"/>
  <c r="I25" i="38" s="1"/>
  <c r="J26" i="38"/>
  <c r="J19" i="38"/>
  <c r="J16" i="38"/>
  <c r="L19" i="38"/>
  <c r="M19" i="38" s="1"/>
  <c r="J20" i="38"/>
  <c r="L20" i="38"/>
  <c r="M20" i="38" s="1"/>
  <c r="L23" i="38"/>
  <c r="J24" i="38"/>
  <c r="J30" i="38"/>
  <c r="L13" i="38"/>
  <c r="M13" i="38" s="1"/>
  <c r="J21" i="38"/>
  <c r="J29" i="38"/>
  <c r="J27" i="38"/>
  <c r="J25" i="38"/>
  <c r="L11" i="38"/>
  <c r="M11" i="38" s="1"/>
  <c r="L25" i="38"/>
  <c r="M25" i="38" s="1"/>
  <c r="J33" i="38"/>
  <c r="L26" i="38"/>
  <c r="M26" i="38" s="1"/>
  <c r="L33" i="38"/>
  <c r="M33" i="38" s="1"/>
  <c r="L15" i="38"/>
  <c r="M15" i="38" s="1"/>
  <c r="J28" i="38"/>
  <c r="J18" i="38"/>
  <c r="J11" i="38"/>
  <c r="L30" i="38"/>
  <c r="M30" i="38" s="1"/>
  <c r="H31" i="38"/>
  <c r="J15" i="38"/>
  <c r="J32" i="38"/>
  <c r="L12" i="38" l="1"/>
  <c r="M12" i="38" s="1"/>
  <c r="I31" i="38"/>
  <c r="H29" i="38"/>
  <c r="L6" i="38"/>
  <c r="M6" i="38" s="1"/>
  <c r="K29" i="38"/>
  <c r="J23" i="38"/>
  <c r="K23" i="38" s="1"/>
  <c r="L14" i="38"/>
  <c r="M14" i="38" s="1"/>
  <c r="L31" i="38"/>
  <c r="M31" i="38" s="1"/>
  <c r="J14" i="38"/>
  <c r="K14" i="38" s="1"/>
  <c r="J31" i="38"/>
  <c r="M29" i="38"/>
  <c r="M23" i="38"/>
  <c r="J12" i="38"/>
  <c r="K12" i="38" s="1"/>
  <c r="K34" i="38"/>
  <c r="F13" i="38"/>
  <c r="F22" i="38"/>
  <c r="K21" i="38"/>
  <c r="G21" i="38" s="1"/>
  <c r="F21" i="38"/>
  <c r="J9" i="38"/>
  <c r="J7" i="38"/>
  <c r="J5" i="38"/>
  <c r="H19" i="38"/>
  <c r="I19" i="38" s="1"/>
  <c r="H15" i="38"/>
  <c r="I15" i="38" s="1"/>
  <c r="K6" i="38"/>
  <c r="H14" i="38"/>
  <c r="K11" i="38"/>
  <c r="H16" i="38"/>
  <c r="I16" i="38" s="1"/>
  <c r="H20" i="38"/>
  <c r="I20" i="38" s="1"/>
  <c r="K27" i="38"/>
  <c r="H28" i="38"/>
  <c r="I28" i="38" s="1"/>
  <c r="H24" i="38"/>
  <c r="I24" i="38" s="1"/>
  <c r="H11" i="38"/>
  <c r="I11" i="38" s="1"/>
  <c r="K20" i="38"/>
  <c r="K16" i="38"/>
  <c r="K26" i="38"/>
  <c r="G26" i="38" s="1"/>
  <c r="F26" i="38"/>
  <c r="K28" i="38"/>
  <c r="K15" i="38"/>
  <c r="H9" i="38"/>
  <c r="I9" i="38" s="1"/>
  <c r="J10" i="38"/>
  <c r="K30" i="38"/>
  <c r="G30" i="38" s="1"/>
  <c r="F30" i="38"/>
  <c r="H12" i="38"/>
  <c r="I12" i="38" s="1"/>
  <c r="H5" i="38"/>
  <c r="I5" i="38" s="1"/>
  <c r="H7" i="38"/>
  <c r="I7" i="38" s="1"/>
  <c r="H32" i="38"/>
  <c r="I32" i="38" s="1"/>
  <c r="G22" i="38"/>
  <c r="H33" i="38"/>
  <c r="I33" i="38" s="1"/>
  <c r="K32" i="38"/>
  <c r="K18" i="38"/>
  <c r="F18" i="38"/>
  <c r="K33" i="38"/>
  <c r="L9" i="38"/>
  <c r="M9" i="38" s="1"/>
  <c r="K25" i="38"/>
  <c r="G25" i="38" s="1"/>
  <c r="F25" i="38"/>
  <c r="K24" i="38"/>
  <c r="L10" i="38"/>
  <c r="M10" i="38" s="1"/>
  <c r="H27" i="38"/>
  <c r="I27" i="38" s="1"/>
  <c r="K19" i="38"/>
  <c r="G13" i="38"/>
  <c r="M17" i="38" l="1"/>
  <c r="G34" i="38"/>
  <c r="F20" i="38"/>
  <c r="F19" i="38"/>
  <c r="F24" i="38"/>
  <c r="G28" i="38"/>
  <c r="G33" i="38"/>
  <c r="F28" i="38"/>
  <c r="F15" i="38"/>
  <c r="F32" i="38"/>
  <c r="G24" i="38"/>
  <c r="G15" i="38"/>
  <c r="G20" i="38"/>
  <c r="G16" i="38"/>
  <c r="F33" i="38"/>
  <c r="K31" i="38"/>
  <c r="G31" i="38" s="1"/>
  <c r="F31" i="38"/>
  <c r="F27" i="38"/>
  <c r="K7" i="38"/>
  <c r="G7" i="38" s="1"/>
  <c r="F7" i="38"/>
  <c r="G18" i="38"/>
  <c r="K10" i="38"/>
  <c r="G10" i="38" s="1"/>
  <c r="F10" i="38"/>
  <c r="F11" i="38"/>
  <c r="I14" i="38"/>
  <c r="G14" i="38" s="1"/>
  <c r="F14" i="38"/>
  <c r="F12" i="38"/>
  <c r="G11" i="38"/>
  <c r="F6" i="38"/>
  <c r="G19" i="38"/>
  <c r="K9" i="38"/>
  <c r="G9" i="38" s="1"/>
  <c r="F9" i="38"/>
  <c r="G12" i="38"/>
  <c r="I23" i="38"/>
  <c r="F23" i="38"/>
  <c r="G32" i="38"/>
  <c r="I29" i="38"/>
  <c r="G29" i="38" s="1"/>
  <c r="F29" i="38"/>
  <c r="F16" i="38"/>
  <c r="G27" i="38"/>
  <c r="G6" i="38"/>
  <c r="K5" i="38"/>
  <c r="F5" i="38"/>
  <c r="I17" i="38" l="1"/>
  <c r="K17" i="38"/>
  <c r="G23" i="38"/>
  <c r="I72" i="38"/>
  <c r="G5" i="38"/>
  <c r="M72" i="38"/>
  <c r="K72" i="38"/>
  <c r="G17" i="38" l="1"/>
  <c r="G72" i="38"/>
</calcChain>
</file>

<file path=xl/sharedStrings.xml><?xml version="1.0" encoding="utf-8"?>
<sst xmlns="http://schemas.openxmlformats.org/spreadsheetml/2006/main" count="739" uniqueCount="371">
  <si>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</si>
  <si>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</si>
  <si>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</si>
  <si>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</si>
  <si>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</si>
  <si>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</si>
  <si>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</si>
  <si>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</si>
  <si>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</si>
  <si>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</si>
  <si>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</si>
  <si>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</si>
  <si>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</si>
  <si>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</si>
  <si>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</si>
  <si>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</si>
  <si>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</si>
  <si>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</si>
  <si>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</si>
  <si>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</si>
  <si>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</si>
  <si>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</si>
  <si>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</si>
  <si>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</si>
  <si>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</si>
  <si>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</si>
  <si>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</si>
  <si>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</si>
  <si>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</si>
  <si>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</si>
  <si>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</si>
  <si>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</si>
  <si>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</si>
  <si>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60" type="noConversion"/>
  </si>
  <si>
    <t>규  격</t>
    <phoneticPr fontId="60" type="noConversion"/>
  </si>
  <si>
    <t>수 량</t>
    <phoneticPr fontId="60" type="noConversion"/>
  </si>
  <si>
    <t>단위</t>
    <phoneticPr fontId="60" type="noConversion"/>
  </si>
  <si>
    <t>재   료   비</t>
    <phoneticPr fontId="60" type="noConversion"/>
  </si>
  <si>
    <t>노   무   비</t>
    <phoneticPr fontId="60" type="noConversion"/>
  </si>
  <si>
    <t>경        비</t>
    <phoneticPr fontId="60" type="noConversion"/>
  </si>
  <si>
    <t>단 가</t>
    <phoneticPr fontId="60" type="noConversion"/>
  </si>
  <si>
    <t>단 가</t>
  </si>
  <si>
    <t>금  액</t>
  </si>
  <si>
    <t>공사안내간판</t>
    <phoneticPr fontId="60" type="noConversion"/>
  </si>
  <si>
    <t>0.9×1.8(m)</t>
    <phoneticPr fontId="60" type="noConversion"/>
  </si>
  <si>
    <t>개</t>
    <phoneticPr fontId="60" type="noConversion"/>
  </si>
  <si>
    <t>현수막</t>
    <phoneticPr fontId="60" type="noConversion"/>
  </si>
  <si>
    <t>0.9×6(m)</t>
    <phoneticPr fontId="60" type="noConversion"/>
  </si>
  <si>
    <t>오뚜기</t>
    <phoneticPr fontId="60" type="noConversion"/>
  </si>
  <si>
    <t>10×5×5</t>
    <phoneticPr fontId="60" type="noConversion"/>
  </si>
  <si>
    <t>방호차량</t>
  </si>
  <si>
    <t>화물차 1ton</t>
  </si>
  <si>
    <t>교통신호수</t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</si>
  <si>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</si>
  <si>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</si>
  <si>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</si>
  <si>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</si>
  <si>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</si>
  <si>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</si>
  <si>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</si>
  <si>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</si>
  <si>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</si>
  <si>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</si>
  <si>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</si>
  <si>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</si>
  <si>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</si>
  <si>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</si>
  <si>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</si>
  <si>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</si>
  <si>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</si>
  <si>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</si>
  <si>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</si>
  <si>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</si>
  <si>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</si>
  <si>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</si>
  <si>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</si>
  <si>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</si>
  <si>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</si>
  <si>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</si>
  <si>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</si>
  <si>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</si>
  <si>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</si>
  <si>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</si>
  <si>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</si>
  <si>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</si>
  <si>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</si>
  <si>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</si>
  <si>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</si>
  <si>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</si>
  <si>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</si>
  <si>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</si>
  <si>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</si>
  <si>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</si>
  <si>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</si>
  <si>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</si>
  <si>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</si>
  <si>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</si>
  <si>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</si>
  <si>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</si>
  <si>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</si>
  <si>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</si>
  <si>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</si>
  <si>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</si>
  <si>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</si>
  <si>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</si>
  <si>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</si>
  <si>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</si>
  <si>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</si>
  <si>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</si>
  <si>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</si>
  <si>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</si>
  <si>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</si>
  <si>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</si>
  <si>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</si>
  <si>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</si>
  <si>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</si>
  <si>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</si>
  <si>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</si>
  <si>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</si>
  <si>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</si>
  <si>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</si>
  <si>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</si>
  <si>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대</t>
    <phoneticPr fontId="2" type="noConversion"/>
  </si>
  <si>
    <t>1. 포장공</t>
    <phoneticPr fontId="60" type="noConversion"/>
  </si>
  <si>
    <t>합         계</t>
    <phoneticPr fontId="60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</si>
  <si>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</si>
  <si>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</si>
  <si>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</si>
  <si>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</si>
  <si>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</si>
  <si>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</si>
  <si>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</si>
  <si>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</si>
  <si>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</si>
  <si>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</si>
  <si>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</si>
  <si>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</si>
  <si>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</si>
  <si>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</si>
  <si>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</si>
  <si>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</si>
  <si>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</si>
  <si>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60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</si>
  <si>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</si>
  <si>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</si>
  <si>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</si>
  <si>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</si>
  <si>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</si>
  <si>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</si>
  <si>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</si>
  <si>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</si>
  <si>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</si>
  <si>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</si>
  <si>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</si>
  <si>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</si>
  <si>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</si>
  <si>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</si>
  <si>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</si>
  <si>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</si>
  <si>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</si>
  <si>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</si>
  <si>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</si>
  <si>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</si>
  <si>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</si>
  <si>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</si>
  <si>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</si>
  <si>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</si>
  <si>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</si>
  <si>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</si>
  <si>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</si>
  <si>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</si>
  <si>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</si>
  <si>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</si>
  <si>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</si>
  <si>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</si>
  <si>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</si>
  <si>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</si>
  <si>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</si>
  <si>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</si>
  <si>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</si>
  <si>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</si>
  <si>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</si>
  <si>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</si>
  <si>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</si>
  <si>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</si>
  <si>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</si>
  <si>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</si>
  <si>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</si>
  <si>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</si>
  <si>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</si>
  <si>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</si>
  <si>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</si>
  <si>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</si>
  <si>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</si>
  <si>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</si>
  <si>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</si>
  <si>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60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</si>
  <si>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</si>
  <si>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</si>
  <si>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</si>
  <si>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ton</t>
    <phoneticPr fontId="60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</si>
  <si>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</si>
  <si>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</si>
  <si>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</si>
  <si>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</si>
  <si>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</si>
  <si>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원</t>
    <phoneticPr fontId="2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</si>
  <si>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</si>
  <si>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</si>
  <si>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</si>
  <si>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60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</si>
  <si>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</si>
  <si>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</si>
  <si>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</si>
  <si>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</si>
  <si>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</si>
  <si>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</si>
  <si>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</si>
  <si>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</si>
  <si>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</si>
  <si>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</si>
  <si>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</si>
  <si>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</si>
  <si>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</si>
  <si>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</si>
  <si>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</si>
  <si>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</si>
  <si>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( B ) × 0.037</t>
    <phoneticPr fontId="2" type="noConversion"/>
  </si>
  <si>
    <t>%</t>
    <phoneticPr fontId="60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</si>
  <si>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</si>
  <si>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</si>
  <si>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</si>
  <si>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60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</si>
  <si>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</si>
  <si>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</si>
  <si>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</si>
  <si>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</si>
  <si>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</si>
  <si>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</si>
  <si>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</si>
  <si>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</si>
  <si>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</si>
  <si>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</si>
  <si>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</si>
  <si>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</si>
  <si>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</si>
  <si>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</si>
  <si>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</si>
  <si>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</si>
  <si>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</si>
  <si>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</si>
  <si>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</si>
  <si>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</si>
  <si>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</si>
  <si>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</si>
  <si>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</si>
  <si>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</si>
  <si>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아스팔트혼합물 시험비 산출내역</t>
    <phoneticPr fontId="2" type="noConversion"/>
  </si>
  <si>
    <t>시험종목</t>
  </si>
  <si>
    <t>인력(시간)</t>
  </si>
  <si>
    <t>공공요금</t>
  </si>
  <si>
    <t>시험빈도</t>
    <phoneticPr fontId="2" type="noConversion"/>
  </si>
  <si>
    <t>산 출 내 역</t>
    <phoneticPr fontId="2" type="noConversion"/>
  </si>
  <si>
    <t>대구광역시
건설시험실
수수료</t>
    <phoneticPr fontId="2" type="noConversion"/>
  </si>
  <si>
    <t>대구광역시
건설시험실
수수료
(부가세포함)</t>
    <phoneticPr fontId="2" type="noConversion"/>
  </si>
  <si>
    <t>적용
시험빈도</t>
    <phoneticPr fontId="2" type="noConversion"/>
  </si>
  <si>
    <t>적용금액</t>
    <phoneticPr fontId="2" type="noConversion"/>
  </si>
  <si>
    <t>시험관리</t>
  </si>
  <si>
    <t>시험</t>
  </si>
  <si>
    <t>전기</t>
  </si>
  <si>
    <t>상수도</t>
  </si>
  <si>
    <t>가스</t>
  </si>
  <si>
    <t>재료비</t>
    <phoneticPr fontId="2" type="noConversion"/>
  </si>
  <si>
    <t>노무비</t>
    <phoneticPr fontId="2" type="noConversion"/>
  </si>
  <si>
    <t>장비손료</t>
    <phoneticPr fontId="2" type="noConversion"/>
  </si>
  <si>
    <t>공공요금</t>
    <phoneticPr fontId="2" type="noConversion"/>
  </si>
  <si>
    <t>계</t>
    <phoneticPr fontId="2" type="noConversion"/>
  </si>
  <si>
    <t>특급</t>
  </si>
  <si>
    <t>중급</t>
  </si>
  <si>
    <t>고급</t>
  </si>
  <si>
    <t>초급</t>
  </si>
  <si>
    <t>Kwh</t>
  </si>
  <si>
    <r>
      <t>m</t>
    </r>
    <r>
      <rPr>
        <b/>
        <vertAlign val="superscript"/>
        <sz val="10"/>
        <color rgb="FF000000"/>
        <rFont val="굴림"/>
        <family val="3"/>
        <charset val="129"/>
      </rPr>
      <t>3</t>
    </r>
  </si>
  <si>
    <t>표층용/안정도</t>
  </si>
  <si>
    <t>표층용/흐름값</t>
  </si>
  <si>
    <t>표층용/공극률</t>
  </si>
  <si>
    <t>표층용/포화도</t>
  </si>
  <si>
    <t>표층용/간극율</t>
  </si>
  <si>
    <t>표층용/인장강도비(TSR)</t>
  </si>
  <si>
    <t>역청함유량</t>
  </si>
  <si>
    <t>·1일 1회이상</t>
    <phoneticPr fontId="2" type="noConversion"/>
  </si>
  <si>
    <t>-실공사일수(소수점반올림)</t>
    <phoneticPr fontId="2" type="noConversion"/>
  </si>
  <si>
    <t>체가름</t>
  </si>
  <si>
    <t>밀도</t>
  </si>
  <si>
    <t>·1일 1회이상
·포설 1층당 30아르마다</t>
    <phoneticPr fontId="2" type="noConversion"/>
  </si>
  <si>
    <t>-실공사일수(소수점반올림)
-조건 중 작은빈도 적용</t>
    <phoneticPr fontId="2" type="noConversion"/>
  </si>
  <si>
    <t>합 계</t>
    <phoneticPr fontId="2" type="noConversion"/>
  </si>
  <si>
    <t>코아밀도 시험비 산출내역</t>
    <phoneticPr fontId="2" type="noConversion"/>
  </si>
  <si>
    <t>1. 시설안전관리사업소 아스콘 시험(2020. 1. 31. 기준가)</t>
    <phoneticPr fontId="2" type="noConversion"/>
  </si>
  <si>
    <t>○ 코아채취 : 1조(3개소)</t>
    <phoneticPr fontId="2" type="noConversion"/>
  </si>
  <si>
    <t>＊ 코아채취 :</t>
    <phoneticPr fontId="2" type="noConversion"/>
  </si>
  <si>
    <t>＊ 밀    도 :</t>
    <phoneticPr fontId="2" type="noConversion"/>
  </si>
  <si>
    <t xml:space="preserve"> 소     계 :</t>
    <phoneticPr fontId="2" type="noConversion"/>
  </si>
  <si>
    <t>○ 구역화물(왕복)</t>
    <phoneticPr fontId="2" type="noConversion"/>
  </si>
  <si>
    <t>(단위 : 원)</t>
    <phoneticPr fontId="2" type="noConversion"/>
  </si>
  <si>
    <t>운 반 거 리</t>
    <phoneticPr fontId="2" type="noConversion"/>
  </si>
  <si>
    <t>10km</t>
    <phoneticPr fontId="2" type="noConversion"/>
  </si>
  <si>
    <t>20km</t>
    <phoneticPr fontId="2" type="noConversion"/>
  </si>
  <si>
    <t>30km</t>
    <phoneticPr fontId="2" type="noConversion"/>
  </si>
  <si>
    <t>40km</t>
    <phoneticPr fontId="2" type="noConversion"/>
  </si>
  <si>
    <t>50km</t>
    <phoneticPr fontId="2" type="noConversion"/>
  </si>
  <si>
    <t>비고</t>
    <phoneticPr fontId="2" type="noConversion"/>
  </si>
  <si>
    <t>경   비(원)</t>
    <phoneticPr fontId="2" type="noConversion"/>
  </si>
  <si>
    <t>60km</t>
    <phoneticPr fontId="2" type="noConversion"/>
  </si>
  <si>
    <t>70km</t>
    <phoneticPr fontId="2" type="noConversion"/>
  </si>
  <si>
    <t>80km</t>
    <phoneticPr fontId="2" type="noConversion"/>
  </si>
  <si>
    <t>90km</t>
    <phoneticPr fontId="2" type="noConversion"/>
  </si>
  <si>
    <t>적 용</t>
    <phoneticPr fontId="2" type="noConversion"/>
  </si>
  <si>
    <t>VAT 미포함</t>
    <phoneticPr fontId="2" type="noConversion"/>
  </si>
  <si>
    <t>구 분</t>
    <phoneticPr fontId="2" type="noConversion"/>
  </si>
  <si>
    <t>구  역  화  물</t>
    <phoneticPr fontId="2" type="noConversion"/>
  </si>
  <si>
    <t>비 고</t>
    <phoneticPr fontId="2" type="noConversion"/>
  </si>
  <si>
    <t>경 비</t>
    <phoneticPr fontId="2" type="noConversion"/>
  </si>
  <si>
    <t>VAT 포함</t>
    <phoneticPr fontId="2" type="noConversion"/>
  </si>
  <si>
    <t>100km</t>
    <phoneticPr fontId="2" type="noConversion"/>
  </si>
  <si>
    <t>○ COST (아스팔트혼합물+코아채취+구역화물)</t>
    <phoneticPr fontId="2" type="noConversion"/>
  </si>
  <si>
    <t>전력요금 단가</t>
    <phoneticPr fontId="2" type="noConversion"/>
  </si>
  <si>
    <t>적용일자 :
2021.01.01</t>
    <phoneticPr fontId="2" type="noConversion"/>
  </si>
  <si>
    <t>일반용전력(갑)</t>
    <phoneticPr fontId="2" type="noConversion"/>
  </si>
  <si>
    <t>구분</t>
    <phoneticPr fontId="2" type="noConversion"/>
  </si>
  <si>
    <t>기본요금</t>
    <phoneticPr fontId="2" type="noConversion"/>
  </si>
  <si>
    <t>전력량요금(원)</t>
    <phoneticPr fontId="2" type="noConversion"/>
  </si>
  <si>
    <t>여름철
(6~8월)</t>
    <phoneticPr fontId="2" type="noConversion"/>
  </si>
  <si>
    <t>봄·가을철
(3~5,9~10월)</t>
    <phoneticPr fontId="2" type="noConversion"/>
  </si>
  <si>
    <t>겨울철
(11~2월)</t>
    <phoneticPr fontId="2" type="noConversion"/>
  </si>
  <si>
    <t>평균단가</t>
    <phoneticPr fontId="2" type="noConversion"/>
  </si>
  <si>
    <t>저압전력</t>
    <phoneticPr fontId="2" type="noConversion"/>
  </si>
  <si>
    <t>고압A</t>
    <phoneticPr fontId="2" type="noConversion"/>
  </si>
  <si>
    <t>선택I</t>
    <phoneticPr fontId="2" type="noConversion"/>
  </si>
  <si>
    <t>선택II</t>
    <phoneticPr fontId="2" type="noConversion"/>
  </si>
  <si>
    <t>고압B</t>
    <phoneticPr fontId="2" type="noConversion"/>
  </si>
  <si>
    <t>상수도요금 단가</t>
    <phoneticPr fontId="2" type="noConversion"/>
  </si>
  <si>
    <t>하수도요금 단가</t>
    <phoneticPr fontId="2" type="noConversion"/>
  </si>
  <si>
    <t>적용일자 :
2017.12</t>
    <phoneticPr fontId="2" type="noConversion"/>
  </si>
  <si>
    <t>업종별</t>
    <phoneticPr fontId="2" type="noConversion"/>
  </si>
  <si>
    <t>사용수량(㎥)</t>
    <phoneticPr fontId="2" type="noConversion"/>
  </si>
  <si>
    <t>금액(원)</t>
    <phoneticPr fontId="2" type="noConversion"/>
  </si>
  <si>
    <t>가정용</t>
    <phoneticPr fontId="2" type="noConversion"/>
  </si>
  <si>
    <t>일반용</t>
    <phoneticPr fontId="2" type="noConversion"/>
  </si>
  <si>
    <t>1~100</t>
    <phoneticPr fontId="2" type="noConversion"/>
  </si>
  <si>
    <t>101이상</t>
    <phoneticPr fontId="2" type="noConversion"/>
  </si>
  <si>
    <t>욕탕용</t>
    <phoneticPr fontId="2" type="noConversion"/>
  </si>
  <si>
    <t>1~500</t>
    <phoneticPr fontId="2" type="noConversion"/>
  </si>
  <si>
    <t>501이상</t>
    <phoneticPr fontId="2" type="noConversion"/>
  </si>
  <si>
    <t>절삭 T=50mm 이하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</si>
  <si>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</si>
  <si>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</si>
  <si>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</si>
  <si>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도색</t>
    <phoneticPr fontId="2" type="noConversion"/>
  </si>
  <si>
    <t>포장</t>
    <phoneticPr fontId="2" type="noConversion"/>
  </si>
  <si>
    <t>폐기물</t>
    <phoneticPr fontId="2" type="noConversion"/>
  </si>
  <si>
    <t>포장+폐기물</t>
    <phoneticPr fontId="2" type="noConversion"/>
  </si>
  <si>
    <t>( B ) × 0.0101</t>
    <phoneticPr fontId="2" type="noConversion"/>
  </si>
  <si>
    <t>WC-4, 3등급</t>
    <phoneticPr fontId="2" type="noConversion"/>
  </si>
  <si>
    <t>아스팔트콘크리트(순환)</t>
    <phoneticPr fontId="60" type="noConversion"/>
  </si>
  <si>
    <t>비   고
※대구광역시 건설공사설계지침에
따라 건설시험실 수수료 우선적용</t>
    <phoneticPr fontId="2" type="noConversion"/>
  </si>
  <si>
    <t xml:space="preserve"> 나. 포장 마감</t>
    <phoneticPr fontId="2" type="noConversion"/>
  </si>
  <si>
    <t>포장장비 운반(파계로)</t>
    <phoneticPr fontId="2" type="noConversion"/>
  </si>
  <si>
    <t>포장장비 운반(화랑로)</t>
    <phoneticPr fontId="2" type="noConversion"/>
  </si>
  <si>
    <t>3. 관급자재</t>
    <phoneticPr fontId="2" type="noConversion"/>
  </si>
  <si>
    <t>( B + C + E ) × 0.15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</si>
</sst>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8" formatCode="0_ 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2" formatCode="0.0%"/>
    <numFmt numFmtId="213" formatCode="###&quot;호표&quot;"/>
    <numFmt numFmtId="217" formatCode="0.000%"/>
    <numFmt numFmtId="232" formatCode="#,##0.0_);[Red]\(#,##0.0\)"/>
    <numFmt numFmtId="235" formatCode="_-* #,##0.0_-;\-* #,##0.0_-;_-* &quot;-&quot;_-;_-@_-"/>
    <numFmt numFmtId="236" formatCode="#,##0.0########"/>
    <numFmt numFmtId="237" formatCode="_-* #,##0.00_-;\-* #,##0.00_-;_-* &quot;-&quot;_-;_-@_-"/>
    <numFmt numFmtId="239" formatCode="_-* #,##0_-;\-* #,##0_-;_-* &quot;-&quot;??_-;_-@_-"/>
  </numFmts>
  <fonts count="7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9"/>
      <name val="굴림체"/>
      <family val="3"/>
      <charset val="129"/>
    </font>
    <font>
      <b/>
      <sz val="20"/>
      <name val="돋움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24"/>
      <name val="HY견고딕"/>
      <family val="1"/>
      <charset val="129"/>
    </font>
    <font>
      <sz val="11"/>
      <name val="굴림"/>
      <family val="3"/>
      <charset val="129"/>
    </font>
    <font>
      <b/>
      <sz val="3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vertAlign val="superscript"/>
      <sz val="10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4"/>
      <name val="굴림"/>
      <family val="3"/>
      <charset val="129"/>
    </font>
    <font>
      <sz val="9"/>
      <color theme="1"/>
      <name val="굴림체"/>
      <family val="3"/>
      <charset val="129"/>
    </font>
    <font>
      <sz val="6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406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6" fillId="0" borderId="14"/>
    <xf numFmtId="40" fontId="4" fillId="0" borderId="43"/>
    <xf numFmtId="0" fontId="47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3" fontId="46" fillId="0" borderId="14"/>
    <xf numFmtId="3" fontId="46" fillId="0" borderId="14"/>
    <xf numFmtId="42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208" fontId="1" fillId="0" borderId="0" applyFill="0" applyBorder="0" applyAlignment="0"/>
    <xf numFmtId="41" fontId="50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0" fillId="0" borderId="0" applyFont="0" applyFill="0" applyBorder="0" applyAlignment="0" applyProtection="0"/>
    <xf numFmtId="0" fontId="52" fillId="0" borderId="0" applyNumberFormat="0" applyAlignment="0">
      <alignment horizontal="left"/>
    </xf>
    <xf numFmtId="0" fontId="53" fillId="0" borderId="0"/>
    <xf numFmtId="37" fontId="54" fillId="0" borderId="0"/>
    <xf numFmtId="30" fontId="55" fillId="0" borderId="0" applyNumberFormat="0" applyFill="0" applyBorder="0" applyAlignment="0" applyProtection="0">
      <alignment horizontal="left"/>
    </xf>
    <xf numFmtId="40" fontId="56" fillId="0" borderId="0" applyBorder="0">
      <alignment horizontal="right"/>
    </xf>
    <xf numFmtId="0" fontId="57" fillId="0" borderId="0" applyNumberFormat="0" applyFill="0" applyBorder="0" applyAlignment="0" applyProtection="0">
      <alignment vertical="top"/>
      <protection locked="0"/>
    </xf>
    <xf numFmtId="9" fontId="58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3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31" fillId="0" borderId="66"/>
    <xf numFmtId="0" fontId="31" fillId="0" borderId="66"/>
    <xf numFmtId="179" fontId="11" fillId="0" borderId="37">
      <alignment vertical="center"/>
    </xf>
    <xf numFmtId="0" fontId="31" fillId="0" borderId="66"/>
    <xf numFmtId="0" fontId="31" fillId="0" borderId="66"/>
    <xf numFmtId="0" fontId="31" fillId="0" borderId="66"/>
    <xf numFmtId="179" fontId="11" fillId="0" borderId="37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4" fillId="0" borderId="37">
      <alignment vertical="center" wrapText="1"/>
    </xf>
    <xf numFmtId="179" fontId="11" fillId="0" borderId="37">
      <alignment vertical="center"/>
    </xf>
    <xf numFmtId="0" fontId="31" fillId="0" borderId="66"/>
    <xf numFmtId="0" fontId="31" fillId="0" borderId="66"/>
    <xf numFmtId="0" fontId="4" fillId="0" borderId="37">
      <alignment vertical="center" wrapText="1"/>
    </xf>
    <xf numFmtId="179" fontId="11" fillId="0" borderId="37">
      <alignment vertical="center"/>
    </xf>
    <xf numFmtId="0" fontId="4" fillId="0" borderId="37">
      <alignment vertical="center" wrapText="1"/>
    </xf>
    <xf numFmtId="179" fontId="11" fillId="0" borderId="37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4" fillId="0" borderId="37">
      <alignment vertical="center" wrapText="1"/>
    </xf>
    <xf numFmtId="0" fontId="31" fillId="0" borderId="30"/>
    <xf numFmtId="179" fontId="11" fillId="0" borderId="37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30"/>
    <xf numFmtId="0" fontId="4" fillId="0" borderId="37">
      <alignment vertical="center" wrapText="1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4" fillId="0" borderId="37">
      <alignment vertical="center" wrapText="1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4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179" fontId="11" fillId="0" borderId="37">
      <alignment vertical="center"/>
    </xf>
    <xf numFmtId="0" fontId="31" fillId="0" borderId="64"/>
    <xf numFmtId="0" fontId="31" fillId="0" borderId="64"/>
    <xf numFmtId="0" fontId="4" fillId="0" borderId="37">
      <alignment vertical="center" wrapText="1"/>
    </xf>
    <xf numFmtId="0" fontId="31" fillId="0" borderId="64"/>
    <xf numFmtId="0" fontId="4" fillId="0" borderId="37">
      <alignment vertical="center" wrapText="1"/>
    </xf>
    <xf numFmtId="0" fontId="21" fillId="0" borderId="63" applyNumberFormat="0" applyFill="0" applyAlignment="0" applyProtection="0">
      <alignment vertical="center"/>
    </xf>
    <xf numFmtId="179" fontId="11" fillId="0" borderId="37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4" fillId="0" borderId="37">
      <alignment vertical="center" wrapText="1"/>
    </xf>
    <xf numFmtId="0" fontId="31" fillId="0" borderId="64"/>
    <xf numFmtId="0" fontId="4" fillId="0" borderId="37">
      <alignment vertical="center" wrapText="1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31" fillId="0" borderId="64"/>
    <xf numFmtId="179" fontId="11" fillId="0" borderId="37">
      <alignment vertical="center"/>
    </xf>
    <xf numFmtId="179" fontId="11" fillId="0" borderId="37">
      <alignment vertical="center"/>
    </xf>
    <xf numFmtId="179" fontId="11" fillId="0" borderId="37">
      <alignment vertical="center"/>
    </xf>
    <xf numFmtId="0" fontId="4" fillId="0" borderId="37">
      <alignment vertical="center" wrapText="1"/>
    </xf>
    <xf numFmtId="0" fontId="21" fillId="0" borderId="63" applyNumberFormat="0" applyFill="0" applyAlignment="0" applyProtection="0">
      <alignment vertical="center"/>
    </xf>
    <xf numFmtId="0" fontId="31" fillId="0" borderId="64"/>
    <xf numFmtId="179" fontId="11" fillId="0" borderId="37">
      <alignment vertical="center"/>
    </xf>
    <xf numFmtId="0" fontId="31" fillId="0" borderId="64"/>
    <xf numFmtId="0" fontId="31" fillId="0" borderId="64"/>
    <xf numFmtId="0" fontId="4" fillId="0" borderId="37">
      <alignment vertical="center" wrapText="1"/>
    </xf>
    <xf numFmtId="0" fontId="31" fillId="0" borderId="64"/>
    <xf numFmtId="0" fontId="4" fillId="0" borderId="37">
      <alignment vertical="center" wrapText="1"/>
    </xf>
    <xf numFmtId="179" fontId="11" fillId="0" borderId="37">
      <alignment vertical="center"/>
    </xf>
    <xf numFmtId="0" fontId="21" fillId="0" borderId="63" applyNumberFormat="0" applyFill="0" applyAlignment="0" applyProtection="0">
      <alignment vertical="center"/>
    </xf>
    <xf numFmtId="0" fontId="4" fillId="0" borderId="37">
      <alignment vertical="center" wrapText="1"/>
    </xf>
    <xf numFmtId="0" fontId="31" fillId="0" borderId="64"/>
    <xf numFmtId="0" fontId="21" fillId="0" borderId="63" applyNumberFormat="0" applyFill="0" applyAlignment="0" applyProtection="0">
      <alignment vertical="center"/>
    </xf>
    <xf numFmtId="179" fontId="11" fillId="0" borderId="37">
      <alignment vertical="center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64"/>
    <xf numFmtId="0" fontId="31" fillId="0" borderId="15"/>
    <xf numFmtId="0" fontId="31" fillId="0" borderId="64"/>
    <xf numFmtId="0" fontId="21" fillId="0" borderId="63" applyNumberFormat="0" applyFill="0" applyAlignment="0" applyProtection="0">
      <alignment vertical="center"/>
    </xf>
    <xf numFmtId="0" fontId="31" fillId="0" borderId="64"/>
    <xf numFmtId="0" fontId="31" fillId="0" borderId="64"/>
    <xf numFmtId="0" fontId="31" fillId="0" borderId="64"/>
    <xf numFmtId="0" fontId="21" fillId="0" borderId="63" applyNumberFormat="0" applyFill="0" applyAlignment="0" applyProtection="0">
      <alignment vertical="center"/>
    </xf>
    <xf numFmtId="0" fontId="31" fillId="0" borderId="64"/>
    <xf numFmtId="0" fontId="31" fillId="0" borderId="64"/>
    <xf numFmtId="0" fontId="31" fillId="0" borderId="64"/>
    <xf numFmtId="0" fontId="4" fillId="0" borderId="37">
      <alignment vertical="center" wrapText="1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31" fillId="0" borderId="64"/>
    <xf numFmtId="0" fontId="4" fillId="0" borderId="37">
      <alignment vertical="center" wrapText="1"/>
    </xf>
    <xf numFmtId="0" fontId="4" fillId="0" borderId="37">
      <alignment vertical="center" wrapText="1"/>
    </xf>
    <xf numFmtId="0" fontId="31" fillId="0" borderId="64"/>
    <xf numFmtId="0" fontId="4" fillId="0" borderId="37">
      <alignment vertical="center" wrapText="1"/>
    </xf>
    <xf numFmtId="0" fontId="31" fillId="0" borderId="64"/>
    <xf numFmtId="179" fontId="11" fillId="0" borderId="37">
      <alignment vertical="center"/>
    </xf>
    <xf numFmtId="0" fontId="4" fillId="0" borderId="37">
      <alignment vertical="center" wrapText="1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31" fillId="0" borderId="64"/>
    <xf numFmtId="179" fontId="11" fillId="0" borderId="37">
      <alignment vertical="center"/>
    </xf>
    <xf numFmtId="179" fontId="11" fillId="0" borderId="37">
      <alignment vertical="center"/>
    </xf>
    <xf numFmtId="0" fontId="4" fillId="0" borderId="37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7">
      <alignment vertical="center"/>
    </xf>
    <xf numFmtId="179" fontId="11" fillId="0" borderId="37">
      <alignment vertical="center"/>
    </xf>
    <xf numFmtId="179" fontId="11" fillId="0" borderId="37">
      <alignment vertical="center"/>
    </xf>
    <xf numFmtId="0" fontId="31" fillId="0" borderId="15"/>
    <xf numFmtId="0" fontId="31" fillId="0" borderId="15"/>
    <xf numFmtId="0" fontId="21" fillId="0" borderId="65" applyNumberFormat="0" applyFill="0" applyAlignment="0" applyProtection="0">
      <alignment vertical="center"/>
    </xf>
    <xf numFmtId="0" fontId="4" fillId="0" borderId="37">
      <alignment vertical="center" wrapText="1"/>
    </xf>
    <xf numFmtId="0" fontId="31" fillId="0" borderId="66"/>
    <xf numFmtId="179" fontId="11" fillId="0" borderId="37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7">
      <alignment vertical="center" wrapText="1"/>
    </xf>
    <xf numFmtId="0" fontId="4" fillId="0" borderId="37">
      <alignment vertical="center" wrapText="1"/>
    </xf>
    <xf numFmtId="0" fontId="31" fillId="0" borderId="64"/>
    <xf numFmtId="179" fontId="11" fillId="0" borderId="37">
      <alignment vertical="center"/>
    </xf>
    <xf numFmtId="0" fontId="31" fillId="0" borderId="64"/>
    <xf numFmtId="0" fontId="31" fillId="0" borderId="64"/>
    <xf numFmtId="179" fontId="11" fillId="0" borderId="37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179" fontId="11" fillId="0" borderId="37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4" fillId="0" borderId="37">
      <alignment vertical="center" wrapText="1"/>
    </xf>
    <xf numFmtId="0" fontId="31" fillId="0" borderId="64"/>
    <xf numFmtId="0" fontId="4" fillId="0" borderId="37">
      <alignment vertical="center" wrapText="1"/>
    </xf>
    <xf numFmtId="0" fontId="31" fillId="0" borderId="64"/>
    <xf numFmtId="0" fontId="31" fillId="0" borderId="64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179" fontId="11" fillId="0" borderId="37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179" fontId="11" fillId="0" borderId="37">
      <alignment vertical="center"/>
    </xf>
    <xf numFmtId="0" fontId="21" fillId="0" borderId="63" applyNumberFormat="0" applyFill="0" applyAlignment="0" applyProtection="0">
      <alignment vertical="center"/>
    </xf>
    <xf numFmtId="0" fontId="4" fillId="0" borderId="37">
      <alignment vertical="center" wrapText="1"/>
    </xf>
    <xf numFmtId="0" fontId="31" fillId="0" borderId="64"/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31" fillId="0" borderId="64"/>
    <xf numFmtId="0" fontId="31" fillId="0" borderId="64"/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4" fillId="0" borderId="37">
      <alignment vertical="center" wrapText="1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31" fillId="0" borderId="64"/>
    <xf numFmtId="0" fontId="4" fillId="0" borderId="37">
      <alignment vertical="center" wrapText="1"/>
    </xf>
    <xf numFmtId="179" fontId="11" fillId="0" borderId="37">
      <alignment vertical="center"/>
    </xf>
    <xf numFmtId="179" fontId="11" fillId="0" borderId="37">
      <alignment vertical="center"/>
    </xf>
    <xf numFmtId="0" fontId="21" fillId="0" borderId="63" applyNumberFormat="0" applyFill="0" applyAlignment="0" applyProtection="0">
      <alignment vertical="center"/>
    </xf>
    <xf numFmtId="0" fontId="4" fillId="0" borderId="37">
      <alignment vertical="center" wrapText="1"/>
    </xf>
    <xf numFmtId="0" fontId="31" fillId="0" borderId="64"/>
    <xf numFmtId="0" fontId="4" fillId="0" borderId="37">
      <alignment vertical="center" wrapText="1"/>
    </xf>
    <xf numFmtId="0" fontId="31" fillId="0" borderId="64"/>
    <xf numFmtId="0" fontId="31" fillId="0" borderId="64"/>
    <xf numFmtId="0" fontId="21" fillId="0" borderId="63" applyNumberFormat="0" applyFill="0" applyAlignment="0" applyProtection="0">
      <alignment vertical="center"/>
    </xf>
    <xf numFmtId="0" fontId="31" fillId="0" borderId="64"/>
    <xf numFmtId="0" fontId="31" fillId="0" borderId="64"/>
    <xf numFmtId="179" fontId="11" fillId="0" borderId="37">
      <alignment vertical="center"/>
    </xf>
    <xf numFmtId="0" fontId="31" fillId="0" borderId="64"/>
    <xf numFmtId="0" fontId="31" fillId="0" borderId="64"/>
    <xf numFmtId="0" fontId="31" fillId="0" borderId="64"/>
    <xf numFmtId="0" fontId="21" fillId="0" borderId="63" applyNumberFormat="0" applyFill="0" applyAlignment="0" applyProtection="0">
      <alignment vertical="center"/>
    </xf>
    <xf numFmtId="179" fontId="11" fillId="0" borderId="37">
      <alignment vertical="center"/>
    </xf>
    <xf numFmtId="0" fontId="31" fillId="0" borderId="64"/>
    <xf numFmtId="0" fontId="31" fillId="0" borderId="64"/>
    <xf numFmtId="0" fontId="21" fillId="0" borderId="63" applyNumberFormat="0" applyFill="0" applyAlignment="0" applyProtection="0">
      <alignment vertical="center"/>
    </xf>
    <xf numFmtId="0" fontId="31" fillId="0" borderId="64"/>
    <xf numFmtId="0" fontId="31" fillId="0" borderId="64"/>
    <xf numFmtId="0" fontId="31" fillId="0" borderId="64"/>
    <xf numFmtId="0" fontId="31" fillId="0" borderId="64"/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4" fillId="0" borderId="37">
      <alignment vertical="center" wrapText="1"/>
    </xf>
    <xf numFmtId="0" fontId="21" fillId="0" borderId="63" applyNumberFormat="0" applyFill="0" applyAlignment="0" applyProtection="0">
      <alignment vertical="center"/>
    </xf>
    <xf numFmtId="0" fontId="31" fillId="0" borderId="64"/>
    <xf numFmtId="0" fontId="31" fillId="0" borderId="64"/>
    <xf numFmtId="0" fontId="31" fillId="0" borderId="64"/>
    <xf numFmtId="179" fontId="11" fillId="0" borderId="37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6"/>
    <xf numFmtId="0" fontId="31" fillId="0" borderId="64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3" applyNumberFormat="0" applyFill="0" applyAlignment="0" applyProtection="0">
      <alignment vertical="center"/>
    </xf>
    <xf numFmtId="0" fontId="31" fillId="0" borderId="66"/>
    <xf numFmtId="0" fontId="31" fillId="0" borderId="64"/>
    <xf numFmtId="0" fontId="31" fillId="0" borderId="64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3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179" fontId="11" fillId="0" borderId="37">
      <alignment vertical="center"/>
    </xf>
    <xf numFmtId="179" fontId="11" fillId="0" borderId="37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4" fillId="0" borderId="37">
      <alignment vertical="center" wrapText="1"/>
    </xf>
    <xf numFmtId="179" fontId="11" fillId="0" borderId="37">
      <alignment vertical="center"/>
    </xf>
    <xf numFmtId="0" fontId="4" fillId="0" borderId="37">
      <alignment vertical="center" wrapText="1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4" fillId="0" borderId="37">
      <alignment vertical="center" wrapText="1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21" fillId="0" borderId="65" applyNumberFormat="0" applyFill="0" applyAlignment="0" applyProtection="0">
      <alignment vertical="center"/>
    </xf>
    <xf numFmtId="0" fontId="31" fillId="0" borderId="66"/>
    <xf numFmtId="0" fontId="31" fillId="0" borderId="66"/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</cellStyleXfs>
  <cellXfs count="323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9" fillId="26" borderId="14" xfId="146" applyFont="1" applyFill="1" applyBorder="1" applyAlignment="1">
      <alignment horizontal="center"/>
    </xf>
    <xf numFmtId="0" fontId="59" fillId="26" borderId="14" xfId="146" applyFont="1" applyFill="1" applyBorder="1" applyAlignment="1">
      <alignment horizontal="center" vertical="center"/>
    </xf>
    <xf numFmtId="0" fontId="0" fillId="0" borderId="0" xfId="0" applyAlignment="1"/>
    <xf numFmtId="3" fontId="64" fillId="0" borderId="47" xfId="0" applyNumberFormat="1" applyFont="1" applyBorder="1" applyAlignment="1">
      <alignment horizontal="center" vertical="center"/>
    </xf>
    <xf numFmtId="3" fontId="64" fillId="0" borderId="22" xfId="0" applyNumberFormat="1" applyFont="1" applyBorder="1" applyAlignment="1">
      <alignment horizontal="center" vertical="center"/>
    </xf>
    <xf numFmtId="0" fontId="65" fillId="0" borderId="35" xfId="0" applyNumberFormat="1" applyFont="1" applyBorder="1" applyAlignment="1">
      <alignment horizontal="right" vertical="center"/>
    </xf>
    <xf numFmtId="3" fontId="65" fillId="0" borderId="45" xfId="0" applyNumberFormat="1" applyFont="1" applyBorder="1" applyAlignment="1">
      <alignment horizontal="left" vertical="center"/>
    </xf>
    <xf numFmtId="0" fontId="65" fillId="0" borderId="40" xfId="0" applyNumberFormat="1" applyFont="1" applyBorder="1" applyAlignment="1">
      <alignment horizontal="right" vertical="center"/>
    </xf>
    <xf numFmtId="3" fontId="65" fillId="0" borderId="50" xfId="0" applyNumberFormat="1" applyFont="1" applyBorder="1" applyAlignment="1">
      <alignment horizontal="left" vertical="center"/>
    </xf>
    <xf numFmtId="10" fontId="65" fillId="0" borderId="35" xfId="0" applyNumberFormat="1" applyFont="1" applyBorder="1" applyAlignment="1">
      <alignment horizontal="right" vertical="center"/>
    </xf>
    <xf numFmtId="9" fontId="65" fillId="0" borderId="40" xfId="0" applyNumberFormat="1" applyFont="1" applyBorder="1" applyAlignment="1">
      <alignment horizontal="right" vertical="center"/>
    </xf>
    <xf numFmtId="0" fontId="65" fillId="0" borderId="52" xfId="0" applyNumberFormat="1" applyFont="1" applyBorder="1" applyAlignment="1">
      <alignment horizontal="right" vertical="center"/>
    </xf>
    <xf numFmtId="3" fontId="65" fillId="0" borderId="43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65" fillId="0" borderId="44" xfId="0" applyNumberFormat="1" applyFont="1" applyBorder="1" applyAlignment="1">
      <alignment horizontal="center" vertical="center"/>
    </xf>
    <xf numFmtId="3" fontId="65" fillId="0" borderId="41" xfId="0" applyNumberFormat="1" applyFont="1" applyBorder="1" applyAlignment="1">
      <alignment horizontal="center" vertical="center"/>
    </xf>
    <xf numFmtId="3" fontId="65" fillId="0" borderId="4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65" fillId="0" borderId="35" xfId="0" applyNumberFormat="1" applyFont="1" applyBorder="1" applyAlignment="1">
      <alignment horizontal="right" vertical="center"/>
    </xf>
    <xf numFmtId="3" fontId="65" fillId="0" borderId="0" xfId="0" applyNumberFormat="1" applyFont="1" applyBorder="1" applyAlignment="1">
      <alignment vertical="center"/>
    </xf>
    <xf numFmtId="3" fontId="64" fillId="0" borderId="0" xfId="0" applyNumberFormat="1" applyFont="1" applyBorder="1" applyAlignment="1">
      <alignment vertical="center"/>
    </xf>
    <xf numFmtId="3" fontId="65" fillId="0" borderId="53" xfId="0" applyNumberFormat="1" applyFont="1" applyBorder="1" applyAlignment="1">
      <alignment vertical="center"/>
    </xf>
    <xf numFmtId="0" fontId="64" fillId="0" borderId="47" xfId="0" applyNumberFormat="1" applyFont="1" applyBorder="1" applyAlignment="1">
      <alignment horizontal="center" vertical="center"/>
    </xf>
    <xf numFmtId="3" fontId="65" fillId="0" borderId="20" xfId="0" applyNumberFormat="1" applyFont="1" applyBorder="1" applyAlignment="1">
      <alignment vertical="center"/>
    </xf>
    <xf numFmtId="3" fontId="65" fillId="0" borderId="0" xfId="0" applyNumberFormat="1" applyFont="1" applyBorder="1" applyAlignment="1">
      <alignment horizontal="distributed" vertical="center"/>
    </xf>
    <xf numFmtId="3" fontId="65" fillId="0" borderId="37" xfId="0" applyNumberFormat="1" applyFont="1" applyBorder="1" applyAlignment="1">
      <alignment horizontal="distributed" vertical="center"/>
    </xf>
    <xf numFmtId="3" fontId="65" fillId="0" borderId="32" xfId="0" applyNumberFormat="1" applyFont="1" applyBorder="1" applyAlignment="1">
      <alignment horizontal="center" vertical="center"/>
    </xf>
    <xf numFmtId="212" fontId="65" fillId="0" borderId="40" xfId="0" applyNumberFormat="1" applyFont="1" applyBorder="1" applyAlignment="1">
      <alignment horizontal="right" vertical="center"/>
    </xf>
    <xf numFmtId="212" fontId="65" fillId="0" borderId="35" xfId="0" applyNumberFormat="1" applyFont="1" applyBorder="1" applyAlignment="1">
      <alignment horizontal="right" vertical="center"/>
    </xf>
    <xf numFmtId="0" fontId="59" fillId="26" borderId="14" xfId="146" applyFont="1" applyFill="1" applyBorder="1" applyAlignment="1">
      <alignment horizontal="center" vertical="center"/>
    </xf>
    <xf numFmtId="180" fontId="64" fillId="0" borderId="48" xfId="147" applyNumberFormat="1" applyFont="1" applyBorder="1" applyAlignment="1">
      <alignment horizontal="center" vertical="center"/>
    </xf>
    <xf numFmtId="180" fontId="65" fillId="0" borderId="35" xfId="147" applyNumberFormat="1" applyFont="1" applyBorder="1" applyAlignment="1">
      <alignment vertical="center"/>
    </xf>
    <xf numFmtId="180" fontId="65" fillId="0" borderId="35" xfId="147" applyNumberFormat="1" applyFont="1" applyBorder="1" applyAlignment="1">
      <alignment horizontal="right" vertical="center"/>
    </xf>
    <xf numFmtId="180" fontId="65" fillId="0" borderId="40" xfId="147" applyNumberFormat="1" applyFont="1" applyBorder="1" applyAlignment="1">
      <alignment vertical="center"/>
    </xf>
    <xf numFmtId="180" fontId="3" fillId="0" borderId="44" xfId="147" applyNumberFormat="1" applyFont="1" applyBorder="1">
      <alignment vertical="center"/>
    </xf>
    <xf numFmtId="180" fontId="65" fillId="0" borderId="52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59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1" fillId="26" borderId="19" xfId="146" applyFont="1" applyFill="1" applyBorder="1" applyAlignment="1">
      <alignment horizontal="left" vertical="center"/>
    </xf>
    <xf numFmtId="0" fontId="61" fillId="26" borderId="37" xfId="146" applyFont="1" applyFill="1" applyBorder="1" applyAlignment="1">
      <alignment vertical="center" shrinkToFit="1"/>
    </xf>
    <xf numFmtId="41" fontId="59" fillId="26" borderId="37" xfId="45" applyNumberFormat="1" applyFont="1" applyFill="1" applyBorder="1" applyAlignment="1">
      <alignment vertical="center"/>
    </xf>
    <xf numFmtId="0" fontId="59" fillId="26" borderId="37" xfId="146" applyFont="1" applyFill="1" applyBorder="1" applyAlignment="1">
      <alignment horizontal="center" vertical="center"/>
    </xf>
    <xf numFmtId="3" fontId="59" fillId="26" borderId="37" xfId="146" applyNumberFormat="1" applyFont="1" applyFill="1" applyBorder="1" applyAlignment="1">
      <alignment vertical="center"/>
    </xf>
    <xf numFmtId="3" fontId="61" fillId="26" borderId="37" xfId="146" applyNumberFormat="1" applyFont="1" applyFill="1" applyBorder="1" applyAlignment="1">
      <alignment horizontal="right" vertical="center"/>
    </xf>
    <xf numFmtId="3" fontId="59" fillId="26" borderId="37" xfId="146" applyNumberFormat="1" applyFont="1" applyFill="1" applyBorder="1" applyAlignment="1">
      <alignment horizontal="right" vertical="center"/>
    </xf>
    <xf numFmtId="3" fontId="61" fillId="26" borderId="37" xfId="146" applyNumberFormat="1" applyFont="1" applyFill="1" applyBorder="1" applyAlignment="1">
      <alignment horizontal="center" vertical="center"/>
    </xf>
    <xf numFmtId="3" fontId="61" fillId="26" borderId="20" xfId="146" applyNumberFormat="1" applyFont="1" applyFill="1" applyBorder="1" applyAlignment="1">
      <alignment horizontal="center" vertical="center"/>
    </xf>
    <xf numFmtId="202" fontId="63" fillId="26" borderId="19" xfId="0" applyNumberFormat="1" applyFont="1" applyFill="1" applyBorder="1" applyAlignment="1">
      <alignment horizontal="center" vertical="center" shrinkToFit="1"/>
    </xf>
    <xf numFmtId="180" fontId="62" fillId="26" borderId="37" xfId="146" applyNumberFormat="1" applyFont="1" applyFill="1" applyBorder="1" applyAlignment="1">
      <alignment vertical="center"/>
    </xf>
    <xf numFmtId="3" fontId="63" fillId="0" borderId="37" xfId="0" applyNumberFormat="1" applyFont="1" applyFill="1" applyBorder="1" applyAlignment="1">
      <alignment horizontal="center" vertical="center"/>
    </xf>
    <xf numFmtId="3" fontId="62" fillId="26" borderId="37" xfId="146" applyNumberFormat="1" applyFont="1" applyFill="1" applyBorder="1" applyAlignment="1">
      <alignment vertical="center"/>
    </xf>
    <xf numFmtId="213" fontId="62" fillId="26" borderId="37" xfId="146" applyNumberFormat="1" applyFont="1" applyFill="1" applyBorder="1" applyAlignment="1">
      <alignment horizontal="center" vertical="center"/>
    </xf>
    <xf numFmtId="3" fontId="62" fillId="26" borderId="20" xfId="146" applyNumberFormat="1" applyFont="1" applyFill="1" applyBorder="1" applyAlignment="1">
      <alignment horizontal="center" vertical="center"/>
    </xf>
    <xf numFmtId="3" fontId="59" fillId="26" borderId="21" xfId="146" applyNumberFormat="1" applyFont="1" applyFill="1" applyBorder="1" applyAlignment="1">
      <alignment vertical="center"/>
    </xf>
    <xf numFmtId="0" fontId="59" fillId="26" borderId="21" xfId="146" applyFont="1" applyFill="1" applyBorder="1" applyAlignment="1">
      <alignment horizontal="centerContinuous" vertical="center"/>
    </xf>
    <xf numFmtId="203" fontId="63" fillId="0" borderId="37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9" fillId="26" borderId="19" xfId="146" applyFont="1" applyFill="1" applyBorder="1" applyAlignment="1">
      <alignment horizontal="center" vertical="center"/>
    </xf>
    <xf numFmtId="0" fontId="59" fillId="26" borderId="37" xfId="146" applyFont="1" applyFill="1" applyBorder="1" applyAlignment="1">
      <alignment vertical="center" shrinkToFit="1"/>
    </xf>
    <xf numFmtId="3" fontId="59" fillId="26" borderId="37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0" fontId="61" fillId="26" borderId="19" xfId="146" applyFont="1" applyFill="1" applyBorder="1" applyAlignment="1">
      <alignment vertical="center"/>
    </xf>
    <xf numFmtId="0" fontId="59" fillId="26" borderId="19" xfId="146" applyFont="1" applyFill="1" applyBorder="1" applyAlignment="1">
      <alignment horizontal="center" vertical="center" shrinkToFit="1"/>
    </xf>
    <xf numFmtId="3" fontId="62" fillId="0" borderId="37" xfId="0" applyNumberFormat="1" applyFont="1" applyFill="1" applyBorder="1" applyAlignment="1">
      <alignment vertical="center" shrinkToFit="1"/>
    </xf>
    <xf numFmtId="3" fontId="62" fillId="0" borderId="37" xfId="0" applyNumberFormat="1" applyFont="1" applyFill="1" applyBorder="1" applyAlignment="1">
      <alignment horizontal="center" vertical="center"/>
    </xf>
    <xf numFmtId="3" fontId="59" fillId="26" borderId="37" xfId="146" applyNumberFormat="1" applyFont="1" applyFill="1" applyBorder="1" applyAlignment="1">
      <alignment horizontal="center" vertical="center" shrinkToFit="1"/>
    </xf>
    <xf numFmtId="3" fontId="62" fillId="26" borderId="37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9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62" fillId="26" borderId="37" xfId="146" applyNumberFormat="1" applyFont="1" applyFill="1" applyBorder="1" applyAlignment="1">
      <alignment vertical="center"/>
    </xf>
    <xf numFmtId="235" fontId="59" fillId="26" borderId="37" xfId="45" applyNumberFormat="1" applyFont="1" applyFill="1" applyBorder="1" applyAlignment="1">
      <alignment horizontal="center" vertical="center"/>
    </xf>
    <xf numFmtId="202" fontId="63" fillId="26" borderId="51" xfId="0" applyNumberFormat="1" applyFont="1" applyFill="1" applyBorder="1" applyAlignment="1">
      <alignment horizontal="center" vertical="center" shrinkToFit="1"/>
    </xf>
    <xf numFmtId="203" fontId="63" fillId="0" borderId="41" xfId="0" applyNumberFormat="1" applyFont="1" applyFill="1" applyBorder="1" applyAlignment="1">
      <alignment vertical="center" shrinkToFit="1"/>
    </xf>
    <xf numFmtId="180" fontId="62" fillId="26" borderId="41" xfId="146" applyNumberFormat="1" applyFont="1" applyFill="1" applyBorder="1" applyAlignment="1">
      <alignment vertical="center"/>
    </xf>
    <xf numFmtId="3" fontId="63" fillId="0" borderId="41" xfId="0" applyNumberFormat="1" applyFont="1" applyFill="1" applyBorder="1" applyAlignment="1">
      <alignment horizontal="center" vertical="center"/>
    </xf>
    <xf numFmtId="3" fontId="62" fillId="26" borderId="41" xfId="146" applyNumberFormat="1" applyFont="1" applyFill="1" applyBorder="1" applyAlignment="1">
      <alignment vertical="center"/>
    </xf>
    <xf numFmtId="213" fontId="62" fillId="26" borderId="41" xfId="146" applyNumberFormat="1" applyFont="1" applyFill="1" applyBorder="1" applyAlignment="1">
      <alignment horizontal="center" vertical="center"/>
    </xf>
    <xf numFmtId="3" fontId="62" fillId="26" borderId="60" xfId="146" applyNumberFormat="1" applyFont="1" applyFill="1" applyBorder="1" applyAlignment="1">
      <alignment horizontal="center" vertical="center"/>
    </xf>
    <xf numFmtId="0" fontId="61" fillId="26" borderId="51" xfId="146" applyFont="1" applyFill="1" applyBorder="1" applyAlignment="1">
      <alignment horizontal="left" vertical="center"/>
    </xf>
    <xf numFmtId="0" fontId="61" fillId="26" borderId="41" xfId="146" applyFont="1" applyFill="1" applyBorder="1" applyAlignment="1">
      <alignment vertical="center" shrinkToFit="1"/>
    </xf>
    <xf numFmtId="41" fontId="59" fillId="26" borderId="41" xfId="45" applyNumberFormat="1" applyFont="1" applyFill="1" applyBorder="1" applyAlignment="1">
      <alignment vertical="center"/>
    </xf>
    <xf numFmtId="0" fontId="59" fillId="26" borderId="41" xfId="146" applyFont="1" applyFill="1" applyBorder="1" applyAlignment="1">
      <alignment horizontal="center" vertical="center"/>
    </xf>
    <xf numFmtId="3" fontId="59" fillId="26" borderId="41" xfId="146" applyNumberFormat="1" applyFont="1" applyFill="1" applyBorder="1" applyAlignment="1">
      <alignment vertical="center"/>
    </xf>
    <xf numFmtId="3" fontId="61" fillId="26" borderId="41" xfId="146" applyNumberFormat="1" applyFont="1" applyFill="1" applyBorder="1" applyAlignment="1">
      <alignment horizontal="right" vertical="center"/>
    </xf>
    <xf numFmtId="3" fontId="59" fillId="26" borderId="41" xfId="146" applyNumberFormat="1" applyFont="1" applyFill="1" applyBorder="1" applyAlignment="1">
      <alignment horizontal="right" vertical="center"/>
    </xf>
    <xf numFmtId="3" fontId="61" fillId="26" borderId="41" xfId="146" applyNumberFormat="1" applyFont="1" applyFill="1" applyBorder="1" applyAlignment="1">
      <alignment horizontal="center" vertical="center"/>
    </xf>
    <xf numFmtId="3" fontId="61" fillId="26" borderId="60" xfId="146" applyNumberFormat="1" applyFont="1" applyFill="1" applyBorder="1" applyAlignment="1">
      <alignment horizontal="center" vertical="center"/>
    </xf>
    <xf numFmtId="0" fontId="61" fillId="26" borderId="51" xfId="146" applyFont="1" applyFill="1" applyBorder="1" applyAlignment="1">
      <alignment vertical="center"/>
    </xf>
    <xf numFmtId="3" fontId="62" fillId="0" borderId="41" xfId="0" applyNumberFormat="1" applyFont="1" applyFill="1" applyBorder="1" applyAlignment="1">
      <alignment vertical="center" shrinkToFit="1"/>
    </xf>
    <xf numFmtId="3" fontId="62" fillId="0" borderId="41" xfId="0" applyNumberFormat="1" applyFont="1" applyFill="1" applyBorder="1" applyAlignment="1">
      <alignment horizontal="center" vertical="center"/>
    </xf>
    <xf numFmtId="3" fontId="64" fillId="0" borderId="61" xfId="0" applyNumberFormat="1" applyFont="1" applyBorder="1" applyAlignment="1">
      <alignment horizontal="center" vertical="center"/>
    </xf>
    <xf numFmtId="0" fontId="59" fillId="26" borderId="24" xfId="146" applyFont="1" applyFill="1" applyBorder="1" applyAlignment="1">
      <alignment horizontal="center" vertical="center" shrinkToFit="1"/>
    </xf>
    <xf numFmtId="10" fontId="59" fillId="26" borderId="21" xfId="146" applyNumberFormat="1" applyFont="1" applyFill="1" applyBorder="1" applyAlignment="1">
      <alignment horizontal="left" vertical="center" shrinkToFit="1"/>
    </xf>
    <xf numFmtId="3" fontId="62" fillId="26" borderId="21" xfId="146" applyNumberFormat="1" applyFont="1" applyFill="1" applyBorder="1" applyAlignment="1">
      <alignment vertical="center"/>
    </xf>
    <xf numFmtId="3" fontId="59" fillId="26" borderId="21" xfId="146" applyNumberFormat="1" applyFont="1" applyFill="1" applyBorder="1" applyAlignment="1">
      <alignment horizontal="center" vertical="center" shrinkToFit="1"/>
    </xf>
    <xf numFmtId="3" fontId="59" fillId="26" borderId="25" xfId="146" applyNumberFormat="1" applyFont="1" applyFill="1" applyBorder="1" applyAlignment="1">
      <alignment horizontal="center" vertical="center"/>
    </xf>
    <xf numFmtId="3" fontId="42" fillId="0" borderId="51" xfId="0" applyNumberFormat="1" applyFont="1" applyBorder="1" applyAlignment="1">
      <alignment horizontal="left" vertical="center"/>
    </xf>
    <xf numFmtId="237" fontId="59" fillId="26" borderId="21" xfId="45" applyNumberFormat="1" applyFont="1" applyFill="1" applyBorder="1" applyAlignment="1">
      <alignment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7" xfId="0" applyNumberFormat="1" applyFont="1" applyBorder="1" applyAlignment="1">
      <alignment vertical="center"/>
    </xf>
    <xf numFmtId="3" fontId="42" fillId="0" borderId="37" xfId="0" applyNumberFormat="1" applyFont="1" applyBorder="1" applyAlignment="1">
      <alignment horizontal="center" vertical="center"/>
    </xf>
    <xf numFmtId="3" fontId="42" fillId="0" borderId="37" xfId="0" applyNumberFormat="1" applyFont="1" applyBorder="1" applyAlignment="1">
      <alignment horizontal="right" vertical="center"/>
    </xf>
    <xf numFmtId="3" fontId="65" fillId="0" borderId="19" xfId="0" applyNumberFormat="1" applyFont="1" applyBorder="1" applyAlignment="1">
      <alignment horizontal="left" vertical="center"/>
    </xf>
    <xf numFmtId="3" fontId="65" fillId="0" borderId="37" xfId="0" applyNumberFormat="1" applyFont="1" applyBorder="1" applyAlignment="1">
      <alignment horizontal="left" vertical="center"/>
    </xf>
    <xf numFmtId="3" fontId="65" fillId="0" borderId="37" xfId="0" applyNumberFormat="1" applyFont="1" applyBorder="1" applyAlignment="1">
      <alignment vertical="center"/>
    </xf>
    <xf numFmtId="3" fontId="65" fillId="0" borderId="37" xfId="0" applyNumberFormat="1" applyFont="1" applyBorder="1" applyAlignment="1">
      <alignment horizontal="center" vertical="center"/>
    </xf>
    <xf numFmtId="3" fontId="65" fillId="0" borderId="37" xfId="0" applyNumberFormat="1" applyFont="1" applyBorder="1" applyAlignment="1">
      <alignment horizontal="right" vertical="center"/>
    </xf>
    <xf numFmtId="3" fontId="65" fillId="0" borderId="20" xfId="0" applyNumberFormat="1" applyFont="1" applyBorder="1" applyAlignment="1">
      <alignment horizontal="left" vertical="center"/>
    </xf>
    <xf numFmtId="236" fontId="65" fillId="0" borderId="37" xfId="0" applyNumberFormat="1" applyFont="1" applyBorder="1" applyAlignment="1">
      <alignment vertical="center"/>
    </xf>
    <xf numFmtId="3" fontId="65" fillId="0" borderId="24" xfId="0" applyNumberFormat="1" applyFont="1" applyBorder="1" applyAlignment="1">
      <alignment horizontal="left" vertical="center"/>
    </xf>
    <xf numFmtId="3" fontId="65" fillId="0" borderId="21" xfId="0" applyNumberFormat="1" applyFont="1" applyBorder="1" applyAlignment="1">
      <alignment horizontal="left" vertical="center"/>
    </xf>
    <xf numFmtId="3" fontId="65" fillId="0" borderId="21" xfId="0" applyNumberFormat="1" applyFont="1" applyBorder="1" applyAlignment="1">
      <alignment vertical="center"/>
    </xf>
    <xf numFmtId="3" fontId="65" fillId="0" borderId="21" xfId="0" applyNumberFormat="1" applyFont="1" applyBorder="1" applyAlignment="1">
      <alignment horizontal="center" vertical="center"/>
    </xf>
    <xf numFmtId="3" fontId="65" fillId="0" borderId="21" xfId="0" applyNumberFormat="1" applyFont="1" applyBorder="1" applyAlignment="1">
      <alignment horizontal="right" vertical="center"/>
    </xf>
    <xf numFmtId="3" fontId="65" fillId="0" borderId="25" xfId="0" applyNumberFormat="1" applyFont="1" applyBorder="1" applyAlignment="1">
      <alignment horizontal="left" vertical="center"/>
    </xf>
    <xf numFmtId="3" fontId="42" fillId="0" borderId="41" xfId="0" applyNumberFormat="1" applyFont="1" applyBorder="1" applyAlignment="1">
      <alignment horizontal="left" vertical="center"/>
    </xf>
    <xf numFmtId="3" fontId="42" fillId="0" borderId="41" xfId="0" applyNumberFormat="1" applyFont="1" applyBorder="1" applyAlignment="1">
      <alignment vertical="center"/>
    </xf>
    <xf numFmtId="3" fontId="42" fillId="0" borderId="41" xfId="0" applyNumberFormat="1" applyFont="1" applyBorder="1" applyAlignment="1">
      <alignment horizontal="center" vertical="center"/>
    </xf>
    <xf numFmtId="3" fontId="42" fillId="0" borderId="41" xfId="0" applyNumberFormat="1" applyFont="1" applyBorder="1" applyAlignment="1">
      <alignment horizontal="right" vertical="center"/>
    </xf>
    <xf numFmtId="3" fontId="42" fillId="0" borderId="60" xfId="0" applyNumberFormat="1" applyFont="1" applyBorder="1" applyAlignment="1">
      <alignment horizontal="left" vertical="center"/>
    </xf>
    <xf numFmtId="3" fontId="64" fillId="0" borderId="62" xfId="0" applyNumberFormat="1" applyFont="1" applyBorder="1" applyAlignment="1">
      <alignment horizontal="center" vertical="center"/>
    </xf>
    <xf numFmtId="3" fontId="65" fillId="0" borderId="37" xfId="0" applyNumberFormat="1" applyFont="1" applyFill="1" applyBorder="1" applyAlignment="1">
      <alignment vertical="center"/>
    </xf>
    <xf numFmtId="236" fontId="65" fillId="0" borderId="37" xfId="0" applyNumberFormat="1" applyFont="1" applyFill="1" applyBorder="1" applyAlignment="1">
      <alignment vertical="center"/>
    </xf>
    <xf numFmtId="176" fontId="65" fillId="0" borderId="37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9" fillId="0" borderId="14" xfId="146" applyFont="1" applyFill="1" applyBorder="1" applyAlignment="1">
      <alignment horizontal="center" vertical="center"/>
    </xf>
    <xf numFmtId="0" fontId="59" fillId="0" borderId="51" xfId="146" applyFont="1" applyFill="1" applyBorder="1" applyAlignment="1">
      <alignment horizontal="center" vertical="center" shrinkToFit="1"/>
    </xf>
    <xf numFmtId="3" fontId="59" fillId="0" borderId="37" xfId="146" applyNumberFormat="1" applyFont="1" applyFill="1" applyBorder="1" applyAlignment="1">
      <alignment vertical="center"/>
    </xf>
    <xf numFmtId="3" fontId="62" fillId="0" borderId="37" xfId="146" applyNumberFormat="1" applyFont="1" applyFill="1" applyBorder="1" applyAlignment="1">
      <alignment vertical="center"/>
    </xf>
    <xf numFmtId="3" fontId="62" fillId="0" borderId="41" xfId="146" applyNumberFormat="1" applyFont="1" applyFill="1" applyBorder="1" applyAlignment="1">
      <alignment horizontal="center" vertical="center"/>
    </xf>
    <xf numFmtId="3" fontId="59" fillId="0" borderId="41" xfId="146" applyNumberFormat="1" applyFont="1" applyFill="1" applyBorder="1" applyAlignment="1">
      <alignment vertical="center"/>
    </xf>
    <xf numFmtId="3" fontId="62" fillId="0" borderId="41" xfId="146" applyNumberFormat="1" applyFont="1" applyFill="1" applyBorder="1" applyAlignment="1">
      <alignment vertical="center"/>
    </xf>
    <xf numFmtId="3" fontId="65" fillId="0" borderId="37" xfId="0" applyNumberFormat="1" applyFont="1" applyFill="1" applyBorder="1" applyAlignment="1">
      <alignment horizontal="right" vertical="center"/>
    </xf>
    <xf numFmtId="232" fontId="62" fillId="0" borderId="41" xfId="146" applyNumberFormat="1" applyFont="1" applyFill="1" applyBorder="1" applyAlignment="1">
      <alignment vertical="center"/>
    </xf>
    <xf numFmtId="3" fontId="62" fillId="27" borderId="37" xfId="146" applyNumberFormat="1" applyFont="1" applyFill="1" applyBorder="1" applyAlignment="1">
      <alignment vertical="center"/>
    </xf>
    <xf numFmtId="0" fontId="67" fillId="0" borderId="0" xfId="0" applyFont="1">
      <alignment vertical="center"/>
    </xf>
    <xf numFmtId="0" fontId="67" fillId="0" borderId="0" xfId="0" applyFont="1" applyAlignment="1">
      <alignment vertical="center"/>
    </xf>
    <xf numFmtId="0" fontId="69" fillId="0" borderId="72" xfId="0" applyFont="1" applyBorder="1" applyAlignment="1">
      <alignment horizontal="center" vertical="center" wrapText="1"/>
    </xf>
    <xf numFmtId="0" fontId="69" fillId="0" borderId="68" xfId="0" applyFont="1" applyBorder="1" applyAlignment="1">
      <alignment horizontal="center" vertical="center" wrapText="1"/>
    </xf>
    <xf numFmtId="0" fontId="72" fillId="0" borderId="72" xfId="0" applyFont="1" applyBorder="1" applyAlignment="1">
      <alignment horizontal="center" vertical="center" wrapText="1"/>
    </xf>
    <xf numFmtId="0" fontId="72" fillId="0" borderId="68" xfId="0" applyFont="1" applyBorder="1" applyAlignment="1">
      <alignment horizontal="center" vertical="center" wrapText="1"/>
    </xf>
    <xf numFmtId="41" fontId="67" fillId="0" borderId="14" xfId="45" applyFont="1" applyBorder="1">
      <alignment vertical="center"/>
    </xf>
    <xf numFmtId="41" fontId="67" fillId="0" borderId="23" xfId="45" applyFont="1" applyBorder="1">
      <alignment vertical="center"/>
    </xf>
    <xf numFmtId="0" fontId="67" fillId="0" borderId="14" xfId="0" applyFont="1" applyBorder="1">
      <alignment vertical="center"/>
    </xf>
    <xf numFmtId="41" fontId="70" fillId="0" borderId="14" xfId="0" applyNumberFormat="1" applyFont="1" applyBorder="1">
      <alignment vertical="center"/>
    </xf>
    <xf numFmtId="0" fontId="67" fillId="0" borderId="59" xfId="0" applyFont="1" applyBorder="1" applyAlignment="1">
      <alignment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70" xfId="0" applyFont="1" applyBorder="1" applyAlignment="1">
      <alignment horizontal="center" vertical="center" wrapText="1"/>
    </xf>
    <xf numFmtId="0" fontId="67" fillId="0" borderId="14" xfId="0" applyFont="1" applyBorder="1" applyAlignment="1">
      <alignment vertical="center" wrapText="1"/>
    </xf>
    <xf numFmtId="0" fontId="67" fillId="0" borderId="14" xfId="0" quotePrefix="1" applyFont="1" applyBorder="1" applyAlignment="1">
      <alignment vertical="center" wrapText="1"/>
    </xf>
    <xf numFmtId="239" fontId="73" fillId="0" borderId="77" xfId="0" applyNumberFormat="1" applyFont="1" applyBorder="1">
      <alignment vertical="center"/>
    </xf>
    <xf numFmtId="0" fontId="67" fillId="0" borderId="0" xfId="0" applyFont="1" applyBorder="1" applyAlignment="1">
      <alignment vertical="center"/>
    </xf>
    <xf numFmtId="41" fontId="67" fillId="0" borderId="0" xfId="45" applyFont="1">
      <alignment vertical="center"/>
    </xf>
    <xf numFmtId="239" fontId="67" fillId="0" borderId="0" xfId="0" applyNumberFormat="1" applyFont="1">
      <alignment vertical="center"/>
    </xf>
    <xf numFmtId="0" fontId="3" fillId="0" borderId="0" xfId="1392" applyNumberFormat="1" applyFont="1" applyAlignment="1">
      <alignment vertical="center"/>
    </xf>
    <xf numFmtId="0" fontId="44" fillId="0" borderId="0" xfId="1392" applyNumberFormat="1" applyFont="1" applyAlignment="1">
      <alignment horizontal="center" vertical="center"/>
    </xf>
    <xf numFmtId="0" fontId="44" fillId="0" borderId="0" xfId="1392" applyNumberFormat="1" applyFont="1" applyAlignment="1">
      <alignment vertical="center"/>
    </xf>
    <xf numFmtId="0" fontId="3" fillId="0" borderId="0" xfId="1392" applyNumberFormat="1" applyFont="1" applyAlignment="1">
      <alignment horizontal="center" vertical="center"/>
    </xf>
    <xf numFmtId="41" fontId="3" fillId="0" borderId="0" xfId="1392" applyNumberFormat="1" applyFont="1" applyAlignment="1">
      <alignment vertical="center"/>
    </xf>
    <xf numFmtId="0" fontId="3" fillId="0" borderId="0" xfId="1393" applyNumberFormat="1" applyFont="1" applyBorder="1" applyAlignment="1">
      <alignment horizontal="center" vertical="center"/>
    </xf>
    <xf numFmtId="180" fontId="3" fillId="0" borderId="0" xfId="1393" applyNumberFormat="1" applyFont="1" applyBorder="1" applyAlignment="1">
      <alignment horizontal="center" vertical="center"/>
    </xf>
    <xf numFmtId="179" fontId="3" fillId="0" borderId="0" xfId="1392" applyNumberFormat="1" applyFont="1" applyBorder="1" applyAlignment="1">
      <alignment horizontal="center" vertical="center"/>
    </xf>
    <xf numFmtId="0" fontId="3" fillId="0" borderId="0" xfId="1392" applyNumberFormat="1" applyFont="1" applyBorder="1" applyAlignment="1">
      <alignment horizontal="center" vertical="center"/>
    </xf>
    <xf numFmtId="41" fontId="3" fillId="0" borderId="0" xfId="1392" applyNumberFormat="1" applyFont="1" applyBorder="1" applyAlignment="1">
      <alignment horizontal="center" vertical="center"/>
    </xf>
    <xf numFmtId="180" fontId="3" fillId="0" borderId="0" xfId="1392" applyNumberFormat="1" applyFont="1" applyBorder="1" applyAlignment="1">
      <alignment horizontal="center" vertical="center"/>
    </xf>
    <xf numFmtId="0" fontId="3" fillId="0" borderId="0" xfId="1393" applyNumberFormat="1" applyFont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41" fontId="0" fillId="0" borderId="14" xfId="45" applyFont="1" applyFill="1" applyBorder="1" applyAlignment="1">
      <alignment horizontal="center" vertical="center"/>
    </xf>
    <xf numFmtId="235" fontId="0" fillId="0" borderId="14" xfId="45" applyNumberFormat="1" applyFont="1" applyFill="1" applyBorder="1" applyAlignment="1">
      <alignment horizontal="center" vertical="center"/>
    </xf>
    <xf numFmtId="178" fontId="41" fillId="0" borderId="14" xfId="0" applyNumberFormat="1" applyFon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8" fontId="0" fillId="0" borderId="14" xfId="0" applyNumberFormat="1" applyFill="1" applyBorder="1">
      <alignment vertical="center"/>
    </xf>
    <xf numFmtId="41" fontId="0" fillId="0" borderId="14" xfId="0" applyNumberFormat="1" applyFill="1" applyBorder="1">
      <alignment vertical="center"/>
    </xf>
    <xf numFmtId="41" fontId="41" fillId="0" borderId="14" xfId="0" applyNumberFormat="1" applyFont="1" applyFill="1" applyBorder="1">
      <alignment vertical="center"/>
    </xf>
    <xf numFmtId="0" fontId="53" fillId="0" borderId="0" xfId="0" applyFont="1" applyAlignment="1">
      <alignment vertical="center" wrapText="1"/>
    </xf>
    <xf numFmtId="0" fontId="53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0" fontId="26" fillId="0" borderId="0" xfId="0" applyNumberFormat="1" applyFont="1" applyAlignment="1">
      <alignment vertical="center" wrapText="1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75" fillId="0" borderId="0" xfId="0" applyFont="1" applyAlignment="1"/>
    <xf numFmtId="0" fontId="59" fillId="26" borderId="21" xfId="146" applyFont="1" applyFill="1" applyBorder="1" applyAlignment="1">
      <alignment horizontal="center" vertical="center"/>
    </xf>
    <xf numFmtId="41" fontId="62" fillId="26" borderId="37" xfId="45" applyFont="1" applyFill="1" applyBorder="1" applyAlignment="1">
      <alignment horizontal="right" vertical="center"/>
    </xf>
    <xf numFmtId="3" fontId="65" fillId="0" borderId="54" xfId="0" applyNumberFormat="1" applyFont="1" applyBorder="1" applyAlignment="1">
      <alignment horizontal="center" vertical="center" wrapText="1"/>
    </xf>
    <xf numFmtId="3" fontId="65" fillId="0" borderId="44" xfId="0" applyNumberFormat="1" applyFont="1" applyBorder="1" applyAlignment="1">
      <alignment horizontal="center" vertical="center"/>
    </xf>
    <xf numFmtId="3" fontId="65" fillId="0" borderId="41" xfId="0" applyNumberFormat="1" applyFont="1" applyBorder="1" applyAlignment="1">
      <alignment horizontal="center" vertical="center"/>
    </xf>
    <xf numFmtId="3" fontId="65" fillId="0" borderId="26" xfId="0" applyNumberFormat="1" applyFont="1" applyBorder="1" applyAlignment="1">
      <alignment horizontal="center" vertical="center" wrapText="1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49" xfId="0" applyNumberFormat="1" applyFont="1" applyBorder="1" applyAlignment="1">
      <alignment horizontal="center" vertical="center"/>
    </xf>
    <xf numFmtId="3" fontId="65" fillId="0" borderId="5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64" fillId="0" borderId="23" xfId="0" applyNumberFormat="1" applyFont="1" applyBorder="1" applyAlignment="1">
      <alignment horizontal="center" vertical="center"/>
    </xf>
    <xf numFmtId="3" fontId="64" fillId="0" borderId="13" xfId="0" applyNumberFormat="1" applyFont="1" applyBorder="1" applyAlignment="1">
      <alignment horizontal="center" vertical="center"/>
    </xf>
    <xf numFmtId="3" fontId="65" fillId="0" borderId="56" xfId="0" applyNumberFormat="1" applyFont="1" applyBorder="1" applyAlignment="1">
      <alignment horizontal="distributed" vertical="center"/>
    </xf>
    <xf numFmtId="3" fontId="65" fillId="0" borderId="42" xfId="0" applyNumberFormat="1" applyFont="1" applyBorder="1" applyAlignment="1">
      <alignment horizontal="distributed" vertical="center"/>
    </xf>
    <xf numFmtId="3" fontId="65" fillId="0" borderId="39" xfId="0" applyNumberFormat="1" applyFont="1" applyBorder="1" applyAlignment="1">
      <alignment horizontal="distributed" vertical="center"/>
    </xf>
    <xf numFmtId="3" fontId="65" fillId="0" borderId="27" xfId="0" applyNumberFormat="1" applyFont="1" applyBorder="1" applyAlignment="1">
      <alignment horizontal="distributed" vertical="center"/>
    </xf>
    <xf numFmtId="3" fontId="65" fillId="0" borderId="28" xfId="0" applyNumberFormat="1" applyFont="1" applyBorder="1" applyAlignment="1">
      <alignment horizontal="distributed" vertical="center"/>
    </xf>
    <xf numFmtId="3" fontId="65" fillId="0" borderId="29" xfId="0" applyNumberFormat="1" applyFont="1" applyBorder="1" applyAlignment="1">
      <alignment horizontal="distributed" vertical="center"/>
    </xf>
    <xf numFmtId="0" fontId="59" fillId="26" borderId="16" xfId="146" applyFont="1" applyFill="1" applyBorder="1" applyAlignment="1">
      <alignment horizontal="center" vertical="distributed"/>
    </xf>
    <xf numFmtId="0" fontId="59" fillId="26" borderId="24" xfId="146" applyFont="1" applyFill="1" applyBorder="1" applyAlignment="1">
      <alignment horizontal="center" vertical="distributed"/>
    </xf>
    <xf numFmtId="0" fontId="59" fillId="26" borderId="54" xfId="146" applyFont="1" applyFill="1" applyBorder="1" applyAlignment="1">
      <alignment horizontal="center" vertical="center" shrinkToFit="1"/>
    </xf>
    <xf numFmtId="0" fontId="59" fillId="26" borderId="46" xfId="146" applyFont="1" applyFill="1" applyBorder="1" applyAlignment="1">
      <alignment horizontal="center" vertical="center" shrinkToFit="1"/>
    </xf>
    <xf numFmtId="0" fontId="59" fillId="26" borderId="17" xfId="45" applyNumberFormat="1" applyFont="1" applyFill="1" applyBorder="1" applyAlignment="1">
      <alignment horizontal="center" vertical="center"/>
    </xf>
    <xf numFmtId="41" fontId="59" fillId="26" borderId="21" xfId="45" applyNumberFormat="1" applyFont="1" applyFill="1" applyBorder="1" applyAlignment="1">
      <alignment horizontal="center" vertical="center"/>
    </xf>
    <xf numFmtId="0" fontId="59" fillId="26" borderId="17" xfId="146" applyFont="1" applyFill="1" applyBorder="1" applyAlignment="1">
      <alignment horizontal="center" vertical="center"/>
    </xf>
    <xf numFmtId="0" fontId="59" fillId="26" borderId="21" xfId="146" applyFont="1" applyFill="1" applyBorder="1" applyAlignment="1">
      <alignment horizontal="center" vertical="center"/>
    </xf>
    <xf numFmtId="0" fontId="59" fillId="26" borderId="18" xfId="146" applyFont="1" applyFill="1" applyBorder="1" applyAlignment="1">
      <alignment horizontal="center" vertical="center"/>
    </xf>
    <xf numFmtId="0" fontId="59" fillId="26" borderId="25" xfId="146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9" fillId="0" borderId="67" xfId="0" applyFont="1" applyBorder="1" applyAlignment="1">
      <alignment horizontal="center" vertical="center" wrapText="1"/>
    </xf>
    <xf numFmtId="0" fontId="69" fillId="0" borderId="71" xfId="0" applyFont="1" applyBorder="1" applyAlignment="1">
      <alignment horizontal="center" vertical="center" wrapText="1"/>
    </xf>
    <xf numFmtId="0" fontId="69" fillId="0" borderId="73" xfId="0" applyFont="1" applyBorder="1" applyAlignment="1">
      <alignment horizontal="center" vertical="center" wrapText="1"/>
    </xf>
    <xf numFmtId="0" fontId="69" fillId="0" borderId="68" xfId="0" applyFont="1" applyBorder="1" applyAlignment="1">
      <alignment horizontal="center" vertical="center" wrapText="1"/>
    </xf>
    <xf numFmtId="0" fontId="69" fillId="0" borderId="69" xfId="0" applyFont="1" applyBorder="1" applyAlignment="1">
      <alignment horizontal="center" vertical="center" wrapText="1"/>
    </xf>
    <xf numFmtId="0" fontId="69" fillId="0" borderId="70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/>
    </xf>
    <xf numFmtId="41" fontId="67" fillId="0" borderId="23" xfId="45" applyFont="1" applyBorder="1" applyAlignment="1">
      <alignment horizontal="center" vertical="center"/>
    </xf>
    <xf numFmtId="41" fontId="67" fillId="0" borderId="13" xfId="45" applyFont="1" applyBorder="1" applyAlignment="1">
      <alignment horizontal="center" vertical="center"/>
    </xf>
    <xf numFmtId="41" fontId="67" fillId="0" borderId="22" xfId="45" applyFont="1" applyBorder="1" applyAlignment="1">
      <alignment horizontal="center" vertical="center"/>
    </xf>
    <xf numFmtId="41" fontId="67" fillId="0" borderId="57" xfId="45" applyFont="1" applyBorder="1" applyAlignment="1">
      <alignment horizontal="center" vertical="center" wrapText="1"/>
    </xf>
    <xf numFmtId="41" fontId="67" fillId="0" borderId="59" xfId="45" applyFont="1" applyBorder="1" applyAlignment="1">
      <alignment horizontal="center" vertical="center"/>
    </xf>
    <xf numFmtId="41" fontId="67" fillId="0" borderId="58" xfId="45" applyFont="1" applyBorder="1" applyAlignment="1">
      <alignment horizontal="center" vertical="center"/>
    </xf>
    <xf numFmtId="41" fontId="67" fillId="0" borderId="14" xfId="45" applyFont="1" applyBorder="1" applyAlignment="1">
      <alignment horizontal="center" vertical="center" wrapText="1"/>
    </xf>
    <xf numFmtId="41" fontId="67" fillId="0" borderId="14" xfId="45" applyFont="1" applyBorder="1" applyAlignment="1">
      <alignment horizontal="center" vertical="center"/>
    </xf>
    <xf numFmtId="41" fontId="70" fillId="0" borderId="14" xfId="45" applyFont="1" applyBorder="1" applyAlignment="1">
      <alignment horizontal="center" vertical="center"/>
    </xf>
    <xf numFmtId="0" fontId="67" fillId="0" borderId="14" xfId="0" applyFont="1" applyBorder="1" applyAlignment="1">
      <alignment vertical="center"/>
    </xf>
    <xf numFmtId="0" fontId="67" fillId="0" borderId="14" xfId="0" quotePrefix="1" applyFont="1" applyBorder="1" applyAlignment="1">
      <alignment vertical="center"/>
    </xf>
    <xf numFmtId="41" fontId="73" fillId="0" borderId="74" xfId="45" applyFont="1" applyBorder="1" applyAlignment="1">
      <alignment horizontal="center" vertical="center"/>
    </xf>
    <xf numFmtId="41" fontId="73" fillId="0" borderId="75" xfId="45" applyFont="1" applyBorder="1" applyAlignment="1">
      <alignment horizontal="center" vertical="center"/>
    </xf>
    <xf numFmtId="41" fontId="73" fillId="0" borderId="76" xfId="45" applyFont="1" applyBorder="1" applyAlignment="1">
      <alignment horizontal="center" vertical="center"/>
    </xf>
    <xf numFmtId="0" fontId="67" fillId="0" borderId="57" xfId="0" applyFont="1" applyBorder="1" applyAlignment="1">
      <alignment horizontal="center" vertical="center" wrapText="1"/>
    </xf>
    <xf numFmtId="0" fontId="67" fillId="0" borderId="59" xfId="0" applyFont="1" applyBorder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41" fontId="67" fillId="0" borderId="57" xfId="45" applyFont="1" applyBorder="1" applyAlignment="1">
      <alignment horizontal="center" vertical="center"/>
    </xf>
    <xf numFmtId="179" fontId="3" fillId="0" borderId="37" xfId="1392" applyNumberFormat="1" applyFont="1" applyBorder="1" applyAlignment="1">
      <alignment horizontal="center" vertical="center"/>
    </xf>
    <xf numFmtId="0" fontId="3" fillId="0" borderId="37" xfId="1392" applyNumberFormat="1" applyFont="1" applyBorder="1" applyAlignment="1">
      <alignment horizontal="center" vertical="center"/>
    </xf>
    <xf numFmtId="0" fontId="3" fillId="0" borderId="20" xfId="1392" applyNumberFormat="1" applyFont="1" applyBorder="1" applyAlignment="1">
      <alignment horizontal="center" vertical="center"/>
    </xf>
    <xf numFmtId="0" fontId="44" fillId="0" borderId="24" xfId="1392" applyNumberFormat="1" applyFont="1" applyBorder="1" applyAlignment="1">
      <alignment horizontal="center" vertical="center"/>
    </xf>
    <xf numFmtId="0" fontId="44" fillId="0" borderId="21" xfId="1392" applyNumberFormat="1" applyFont="1" applyBorder="1" applyAlignment="1">
      <alignment horizontal="center" vertical="center"/>
    </xf>
    <xf numFmtId="179" fontId="44" fillId="0" borderId="21" xfId="1392" applyNumberFormat="1" applyFont="1" applyBorder="1" applyAlignment="1">
      <alignment horizontal="center" vertical="center"/>
    </xf>
    <xf numFmtId="179" fontId="44" fillId="0" borderId="83" xfId="1392" applyNumberFormat="1" applyFont="1" applyBorder="1" applyAlignment="1">
      <alignment horizontal="center" vertical="center"/>
    </xf>
    <xf numFmtId="0" fontId="3" fillId="0" borderId="21" xfId="1392" applyNumberFormat="1" applyFont="1" applyBorder="1" applyAlignment="1">
      <alignment horizontal="center" vertical="center"/>
    </xf>
    <xf numFmtId="0" fontId="3" fillId="0" borderId="25" xfId="1392" applyNumberFormat="1" applyFont="1" applyBorder="1" applyAlignment="1">
      <alignment horizontal="center" vertical="center"/>
    </xf>
    <xf numFmtId="0" fontId="3" fillId="0" borderId="19" xfId="1392" applyNumberFormat="1" applyFont="1" applyBorder="1" applyAlignment="1">
      <alignment horizontal="center" vertical="center"/>
    </xf>
    <xf numFmtId="0" fontId="3" fillId="0" borderId="16" xfId="1392" applyNumberFormat="1" applyFont="1" applyBorder="1" applyAlignment="1">
      <alignment horizontal="center" vertical="center"/>
    </xf>
    <xf numFmtId="0" fontId="3" fillId="0" borderId="17" xfId="1392" applyNumberFormat="1" applyFont="1" applyBorder="1" applyAlignment="1">
      <alignment horizontal="center" vertical="center"/>
    </xf>
    <xf numFmtId="0" fontId="3" fillId="0" borderId="81" xfId="1392" applyNumberFormat="1" applyFont="1" applyBorder="1" applyAlignment="1">
      <alignment horizontal="center" vertical="center"/>
    </xf>
    <xf numFmtId="0" fontId="3" fillId="0" borderId="79" xfId="1392" applyNumberFormat="1" applyFont="1" applyBorder="1" applyAlignment="1">
      <alignment horizontal="center" vertical="center"/>
    </xf>
    <xf numFmtId="0" fontId="3" fillId="0" borderId="18" xfId="1392" applyNumberFormat="1" applyFont="1" applyBorder="1" applyAlignment="1">
      <alignment horizontal="center" vertical="center"/>
    </xf>
    <xf numFmtId="0" fontId="44" fillId="0" borderId="37" xfId="1392" applyNumberFormat="1" applyFont="1" applyFill="1" applyBorder="1" applyAlignment="1">
      <alignment horizontal="center" vertical="center"/>
    </xf>
    <xf numFmtId="0" fontId="44" fillId="0" borderId="38" xfId="1392" applyNumberFormat="1" applyFont="1" applyFill="1" applyBorder="1" applyAlignment="1">
      <alignment horizontal="center" vertical="center"/>
    </xf>
    <xf numFmtId="179" fontId="3" fillId="0" borderId="39" xfId="1392" applyNumberFormat="1" applyFont="1" applyBorder="1" applyAlignment="1">
      <alignment horizontal="center" vertical="center"/>
    </xf>
    <xf numFmtId="0" fontId="44" fillId="0" borderId="83" xfId="1392" applyNumberFormat="1" applyFont="1" applyBorder="1" applyAlignment="1">
      <alignment horizontal="center" vertical="center"/>
    </xf>
    <xf numFmtId="179" fontId="44" fillId="0" borderId="93" xfId="1392" applyNumberFormat="1" applyFont="1" applyBorder="1" applyAlignment="1">
      <alignment horizontal="center" vertical="center"/>
    </xf>
    <xf numFmtId="179" fontId="44" fillId="0" borderId="36" xfId="1392" applyNumberFormat="1" applyFont="1" applyBorder="1" applyAlignment="1">
      <alignment horizontal="center" vertical="center"/>
    </xf>
    <xf numFmtId="179" fontId="44" fillId="0" borderId="52" xfId="1392" applyNumberFormat="1" applyFont="1" applyBorder="1" applyAlignment="1">
      <alignment horizontal="center" vertical="center"/>
    </xf>
    <xf numFmtId="179" fontId="44" fillId="0" borderId="29" xfId="1392" applyNumberFormat="1" applyFont="1" applyBorder="1" applyAlignment="1">
      <alignment horizontal="center" vertical="center"/>
    </xf>
    <xf numFmtId="179" fontId="44" fillId="0" borderId="90" xfId="1392" applyNumberFormat="1" applyFont="1" applyBorder="1" applyAlignment="1">
      <alignment horizontal="center" vertical="center"/>
    </xf>
    <xf numFmtId="179" fontId="44" fillId="0" borderId="91" xfId="1392" applyNumberFormat="1" applyFont="1" applyBorder="1" applyAlignment="1">
      <alignment horizontal="center" vertical="center"/>
    </xf>
    <xf numFmtId="179" fontId="44" fillId="0" borderId="92" xfId="1392" applyNumberFormat="1" applyFont="1" applyBorder="1" applyAlignment="1">
      <alignment horizontal="center" vertical="center"/>
    </xf>
    <xf numFmtId="0" fontId="3" fillId="0" borderId="38" xfId="1392" applyNumberFormat="1" applyFont="1" applyBorder="1" applyAlignment="1">
      <alignment horizontal="center" vertical="center"/>
    </xf>
    <xf numFmtId="179" fontId="3" fillId="0" borderId="38" xfId="1392" applyNumberFormat="1" applyFont="1" applyBorder="1" applyAlignment="1">
      <alignment horizontal="center" vertical="center"/>
    </xf>
    <xf numFmtId="179" fontId="3" fillId="0" borderId="31" xfId="1392" applyNumberFormat="1" applyFont="1" applyBorder="1" applyAlignment="1">
      <alignment horizontal="center" vertical="center"/>
    </xf>
    <xf numFmtId="179" fontId="3" fillId="0" borderId="33" xfId="1392" applyNumberFormat="1" applyFont="1" applyBorder="1" applyAlignment="1">
      <alignment horizontal="center" vertical="center"/>
    </xf>
    <xf numFmtId="179" fontId="3" fillId="0" borderId="34" xfId="1392" applyNumberFormat="1" applyFont="1" applyBorder="1" applyAlignment="1">
      <alignment horizontal="center" vertical="center"/>
    </xf>
    <xf numFmtId="179" fontId="3" fillId="0" borderId="88" xfId="1392" applyNumberFormat="1" applyFont="1" applyBorder="1" applyAlignment="1">
      <alignment horizontal="center" vertical="center"/>
    </xf>
    <xf numFmtId="179" fontId="3" fillId="0" borderId="89" xfId="1392" applyNumberFormat="1" applyFont="1" applyBorder="1" applyAlignment="1">
      <alignment horizontal="center" vertical="center"/>
    </xf>
    <xf numFmtId="0" fontId="3" fillId="0" borderId="54" xfId="1392" applyNumberFormat="1" applyFont="1" applyBorder="1" applyAlignment="1">
      <alignment horizontal="center" vertical="center"/>
    </xf>
    <xf numFmtId="0" fontId="44" fillId="0" borderId="38" xfId="1392" applyNumberFormat="1" applyFont="1" applyFill="1" applyBorder="1" applyAlignment="1">
      <alignment horizontal="center" vertical="center" wrapText="1"/>
    </xf>
    <xf numFmtId="0" fontId="44" fillId="0" borderId="42" xfId="1392" applyNumberFormat="1" applyFont="1" applyFill="1" applyBorder="1" applyAlignment="1">
      <alignment horizontal="center" vertical="center" wrapText="1"/>
    </xf>
    <xf numFmtId="0" fontId="44" fillId="0" borderId="39" xfId="1392" applyNumberFormat="1" applyFont="1" applyFill="1" applyBorder="1" applyAlignment="1">
      <alignment horizontal="center" vertical="center" wrapText="1"/>
    </xf>
    <xf numFmtId="0" fontId="44" fillId="0" borderId="39" xfId="1392" applyNumberFormat="1" applyFont="1" applyFill="1" applyBorder="1" applyAlignment="1">
      <alignment horizontal="center" vertical="center"/>
    </xf>
    <xf numFmtId="0" fontId="44" fillId="0" borderId="85" xfId="1392" applyNumberFormat="1" applyFont="1" applyFill="1" applyBorder="1" applyAlignment="1">
      <alignment horizontal="center" vertical="center"/>
    </xf>
    <xf numFmtId="0" fontId="44" fillId="0" borderId="86" xfId="1392" applyNumberFormat="1" applyFont="1" applyFill="1" applyBorder="1" applyAlignment="1">
      <alignment horizontal="center" vertical="center"/>
    </xf>
    <xf numFmtId="0" fontId="44" fillId="0" borderId="87" xfId="1392" applyNumberFormat="1" applyFont="1" applyFill="1" applyBorder="1" applyAlignment="1">
      <alignment horizontal="center" vertical="center"/>
    </xf>
    <xf numFmtId="0" fontId="3" fillId="0" borderId="27" xfId="1393" applyNumberFormat="1" applyFont="1" applyBorder="1" applyAlignment="1">
      <alignment horizontal="center" vertical="center"/>
    </xf>
    <xf numFmtId="0" fontId="3" fillId="0" borderId="28" xfId="1393" applyNumberFormat="1" applyFont="1" applyBorder="1" applyAlignment="1">
      <alignment horizontal="center" vertical="center"/>
    </xf>
    <xf numFmtId="0" fontId="3" fillId="0" borderId="29" xfId="1393" applyNumberFormat="1" applyFont="1" applyBorder="1" applyAlignment="1">
      <alignment horizontal="center" vertical="center"/>
    </xf>
    <xf numFmtId="180" fontId="3" fillId="0" borderId="83" xfId="1393" applyNumberFormat="1" applyFont="1" applyBorder="1" applyAlignment="1">
      <alignment horizontal="center" vertical="center"/>
    </xf>
    <xf numFmtId="180" fontId="3" fillId="0" borderId="28" xfId="1393" applyNumberFormat="1" applyFont="1" applyBorder="1" applyAlignment="1">
      <alignment horizontal="center" vertical="center"/>
    </xf>
    <xf numFmtId="180" fontId="3" fillId="0" borderId="29" xfId="1393" applyNumberFormat="1" applyFont="1" applyBorder="1" applyAlignment="1">
      <alignment horizontal="center" vertical="center"/>
    </xf>
    <xf numFmtId="179" fontId="3" fillId="0" borderId="28" xfId="1392" applyNumberFormat="1" applyFont="1" applyBorder="1" applyAlignment="1">
      <alignment horizontal="center" vertical="center"/>
    </xf>
    <xf numFmtId="179" fontId="3" fillId="0" borderId="84" xfId="1392" applyNumberFormat="1" applyFont="1" applyBorder="1" applyAlignment="1">
      <alignment horizontal="center" vertical="center"/>
    </xf>
    <xf numFmtId="0" fontId="3" fillId="0" borderId="78" xfId="1393" applyNumberFormat="1" applyFont="1" applyBorder="1" applyAlignment="1">
      <alignment horizontal="center" vertical="center"/>
    </xf>
    <xf numFmtId="0" fontId="3" fillId="0" borderId="79" xfId="1393" applyNumberFormat="1" applyFont="1" applyBorder="1" applyAlignment="1">
      <alignment horizontal="center" vertical="center"/>
    </xf>
    <xf numFmtId="0" fontId="3" fillId="0" borderId="80" xfId="1393" applyNumberFormat="1" applyFont="1" applyBorder="1" applyAlignment="1">
      <alignment horizontal="center" vertical="center"/>
    </xf>
    <xf numFmtId="0" fontId="3" fillId="0" borderId="81" xfId="1393" applyNumberFormat="1" applyFont="1" applyBorder="1" applyAlignment="1">
      <alignment horizontal="center" vertical="center"/>
    </xf>
    <xf numFmtId="180" fontId="74" fillId="0" borderId="28" xfId="1393" applyNumberFormat="1" applyFont="1" applyBorder="1" applyAlignment="1">
      <alignment horizontal="center" vertical="center"/>
    </xf>
    <xf numFmtId="180" fontId="74" fillId="0" borderId="29" xfId="1393" applyNumberFormat="1" applyFont="1" applyBorder="1" applyAlignment="1">
      <alignment horizontal="center" vertical="center"/>
    </xf>
    <xf numFmtId="0" fontId="3" fillId="0" borderId="82" xfId="1392" applyNumberFormat="1" applyFont="1" applyBorder="1" applyAlignment="1">
      <alignment horizontal="center" vertical="center"/>
    </xf>
    <xf numFmtId="0" fontId="44" fillId="0" borderId="0" xfId="1393" applyNumberFormat="1" applyFont="1" applyAlignment="1">
      <alignment horizontal="left" vertical="center"/>
    </xf>
    <xf numFmtId="41" fontId="44" fillId="0" borderId="0" xfId="1392" applyNumberFormat="1" applyFont="1" applyAlignment="1">
      <alignment horizontal="center" vertical="center"/>
    </xf>
    <xf numFmtId="0" fontId="66" fillId="0" borderId="0" xfId="1392" applyNumberFormat="1" applyFont="1" applyAlignment="1">
      <alignment horizontal="center" vertical="center"/>
    </xf>
    <xf numFmtId="0" fontId="3" fillId="0" borderId="0" xfId="1393" applyNumberFormat="1" applyFont="1" applyAlignment="1">
      <alignment horizontal="left" vertical="center"/>
    </xf>
    <xf numFmtId="41" fontId="3" fillId="0" borderId="0" xfId="1393" applyFont="1" applyAlignment="1">
      <alignment horizontal="center" vertical="center"/>
    </xf>
    <xf numFmtId="0" fontId="44" fillId="0" borderId="85" xfId="1392" applyNumberFormat="1" applyFont="1" applyFill="1" applyBorder="1" applyAlignment="1">
      <alignment horizontal="center" vertical="center" wrapText="1"/>
    </xf>
    <xf numFmtId="0" fontId="44" fillId="0" borderId="86" xfId="1392" applyNumberFormat="1" applyFont="1" applyFill="1" applyBorder="1" applyAlignment="1">
      <alignment horizontal="center" vertical="center" wrapText="1"/>
    </xf>
    <xf numFmtId="0" fontId="44" fillId="0" borderId="87" xfId="1392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 wrapText="1" shrinkToFit="1"/>
    </xf>
    <xf numFmtId="0" fontId="0" fillId="0" borderId="59" xfId="0" applyBorder="1">
      <alignment vertical="center"/>
    </xf>
    <xf numFmtId="0" fontId="0" fillId="0" borderId="58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/>
    </xf>
  </cellXfs>
  <cellStyles count="1406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6"/>
    <cellStyle name="Model 10 2" xfId="471"/>
    <cellStyle name="Model 10 3" xfId="193"/>
    <cellStyle name="Model 10 4" xfId="166"/>
    <cellStyle name="Model 10 5" xfId="976"/>
    <cellStyle name="Model 10 6" xfId="1127"/>
    <cellStyle name="Model 10 7" xfId="900"/>
    <cellStyle name="Model 11" xfId="275"/>
    <cellStyle name="Model 11 2" xfId="478"/>
    <cellStyle name="Model 11 3" xfId="622"/>
    <cellStyle name="Model 11 4" xfId="754"/>
    <cellStyle name="Model 11 5" xfId="983"/>
    <cellStyle name="Model 11 6" xfId="1132"/>
    <cellStyle name="Model 11 7" xfId="1264"/>
    <cellStyle name="Model 12" xfId="221"/>
    <cellStyle name="Model 12 2" xfId="436"/>
    <cellStyle name="Model 12 3" xfId="209"/>
    <cellStyle name="Model 12 4" xfId="439"/>
    <cellStyle name="Model 12 5" xfId="941"/>
    <cellStyle name="Model 12 6" xfId="918"/>
    <cellStyle name="Model 12 7" xfId="990"/>
    <cellStyle name="Model 13" xfId="268"/>
    <cellStyle name="Model 13 2" xfId="472"/>
    <cellStyle name="Model 13 3" xfId="618"/>
    <cellStyle name="Model 13 4" xfId="750"/>
    <cellStyle name="Model 13 5" xfId="977"/>
    <cellStyle name="Model 13 6" xfId="1128"/>
    <cellStyle name="Model 13 7" xfId="1260"/>
    <cellStyle name="Model 14" xfId="366"/>
    <cellStyle name="Model 14 2" xfId="554"/>
    <cellStyle name="Model 14 3" xfId="691"/>
    <cellStyle name="Model 14 4" xfId="823"/>
    <cellStyle name="Model 14 5" xfId="1062"/>
    <cellStyle name="Model 14 6" xfId="1201"/>
    <cellStyle name="Model 14 7" xfId="1333"/>
    <cellStyle name="Model 15" xfId="396"/>
    <cellStyle name="Model 15 2" xfId="581"/>
    <cellStyle name="Model 15 3" xfId="714"/>
    <cellStyle name="Model 15 4" xfId="846"/>
    <cellStyle name="Model 15 5" xfId="1086"/>
    <cellStyle name="Model 15 6" xfId="1224"/>
    <cellStyle name="Model 15 7" xfId="1356"/>
    <cellStyle name="Model 16" xfId="405"/>
    <cellStyle name="Model 16 2" xfId="589"/>
    <cellStyle name="Model 16 3" xfId="722"/>
    <cellStyle name="Model 16 4" xfId="854"/>
    <cellStyle name="Model 16 5" xfId="1095"/>
    <cellStyle name="Model 16 6" xfId="1232"/>
    <cellStyle name="Model 16 7" xfId="1364"/>
    <cellStyle name="Model 17" xfId="403"/>
    <cellStyle name="Model 17 2" xfId="587"/>
    <cellStyle name="Model 17 3" xfId="720"/>
    <cellStyle name="Model 17 4" xfId="852"/>
    <cellStyle name="Model 17 5" xfId="1093"/>
    <cellStyle name="Model 17 6" xfId="1230"/>
    <cellStyle name="Model 17 7" xfId="1362"/>
    <cellStyle name="Model 18" xfId="404"/>
    <cellStyle name="Model 18 2" xfId="588"/>
    <cellStyle name="Model 18 3" xfId="721"/>
    <cellStyle name="Model 18 4" xfId="853"/>
    <cellStyle name="Model 18 5" xfId="1094"/>
    <cellStyle name="Model 18 6" xfId="1231"/>
    <cellStyle name="Model 18 7" xfId="1363"/>
    <cellStyle name="Model 19" xfId="390"/>
    <cellStyle name="Model 19 2" xfId="576"/>
    <cellStyle name="Model 19 3" xfId="709"/>
    <cellStyle name="Model 19 4" xfId="841"/>
    <cellStyle name="Model 19 5" xfId="1081"/>
    <cellStyle name="Model 19 6" xfId="1219"/>
    <cellStyle name="Model 19 7" xfId="1351"/>
    <cellStyle name="Model 2" xfId="173"/>
    <cellStyle name="Model 2 10" xfId="299"/>
    <cellStyle name="Model 2 10 2" xfId="493"/>
    <cellStyle name="Model 2 10 3" xfId="632"/>
    <cellStyle name="Model 2 10 4" xfId="764"/>
    <cellStyle name="Model 2 10 5" xfId="1000"/>
    <cellStyle name="Model 2 10 6" xfId="1142"/>
    <cellStyle name="Model 2 10 7" xfId="1274"/>
    <cellStyle name="Model 2 11" xfId="230"/>
    <cellStyle name="Model 2 11 2" xfId="445"/>
    <cellStyle name="Model 2 11 3" xfId="153"/>
    <cellStyle name="Model 2 11 4" xfId="160"/>
    <cellStyle name="Model 2 11 5" xfId="949"/>
    <cellStyle name="Model 2 11 6" xfId="935"/>
    <cellStyle name="Model 2 11 7" xfId="923"/>
    <cellStyle name="Model 2 12" xfId="370"/>
    <cellStyle name="Model 2 12 2" xfId="558"/>
    <cellStyle name="Model 2 12 3" xfId="695"/>
    <cellStyle name="Model 2 12 4" xfId="827"/>
    <cellStyle name="Model 2 12 5" xfId="1066"/>
    <cellStyle name="Model 2 12 6" xfId="1205"/>
    <cellStyle name="Model 2 12 7" xfId="1337"/>
    <cellStyle name="Model 2 13" xfId="413"/>
    <cellStyle name="Model 2 13 2" xfId="596"/>
    <cellStyle name="Model 2 13 3" xfId="729"/>
    <cellStyle name="Model 2 13 4" xfId="861"/>
    <cellStyle name="Model 2 13 5" xfId="1103"/>
    <cellStyle name="Model 2 13 6" xfId="1239"/>
    <cellStyle name="Model 2 13 7" xfId="1371"/>
    <cellStyle name="Model 2 14" xfId="400"/>
    <cellStyle name="Model 2 14 2" xfId="584"/>
    <cellStyle name="Model 2 14 3" xfId="717"/>
    <cellStyle name="Model 2 14 4" xfId="849"/>
    <cellStyle name="Model 2 14 5" xfId="1090"/>
    <cellStyle name="Model 2 14 6" xfId="1227"/>
    <cellStyle name="Model 2 14 7" xfId="1359"/>
    <cellStyle name="Model 2 15" xfId="393"/>
    <cellStyle name="Model 2 15 2" xfId="579"/>
    <cellStyle name="Model 2 15 3" xfId="712"/>
    <cellStyle name="Model 2 15 4" xfId="844"/>
    <cellStyle name="Model 2 15 5" xfId="1084"/>
    <cellStyle name="Model 2 15 6" xfId="1222"/>
    <cellStyle name="Model 2 15 7" xfId="1354"/>
    <cellStyle name="Model 2 16" xfId="397"/>
    <cellStyle name="Model 2 16 2" xfId="582"/>
    <cellStyle name="Model 2 16 3" xfId="715"/>
    <cellStyle name="Model 2 16 4" xfId="847"/>
    <cellStyle name="Model 2 16 5" xfId="1087"/>
    <cellStyle name="Model 2 16 6" xfId="1225"/>
    <cellStyle name="Model 2 16 7" xfId="1357"/>
    <cellStyle name="Model 2 17" xfId="395"/>
    <cellStyle name="Model 2 17 2" xfId="580"/>
    <cellStyle name="Model 2 17 3" xfId="713"/>
    <cellStyle name="Model 2 17 4" xfId="845"/>
    <cellStyle name="Model 2 17 5" xfId="1085"/>
    <cellStyle name="Model 2 17 6" xfId="1223"/>
    <cellStyle name="Model 2 17 7" xfId="1355"/>
    <cellStyle name="Model 2 18" xfId="486"/>
    <cellStyle name="Model 2 18 2" xfId="1401"/>
    <cellStyle name="Model 2 19" xfId="629"/>
    <cellStyle name="Model 2 2" xfId="290"/>
    <cellStyle name="Model 2 2 2" xfId="258"/>
    <cellStyle name="Model 2 2 2 2" xfId="1397"/>
    <cellStyle name="Model 2 2 3" xfId="463"/>
    <cellStyle name="Model 2 2 4" xfId="188"/>
    <cellStyle name="Model 2 2 5" xfId="213"/>
    <cellStyle name="Model 2 2 6" xfId="968"/>
    <cellStyle name="Model 2 2 7" xfId="928"/>
    <cellStyle name="Model 2 2 8" xfId="893"/>
    <cellStyle name="Model 2 20" xfId="761"/>
    <cellStyle name="Model 2 21" xfId="994"/>
    <cellStyle name="Model 2 22" xfId="1139"/>
    <cellStyle name="Model 2 23" xfId="1271"/>
    <cellStyle name="Model 2 3" xfId="273"/>
    <cellStyle name="Model 2 3 2" xfId="477"/>
    <cellStyle name="Model 2 3 3" xfId="621"/>
    <cellStyle name="Model 2 3 4" xfId="753"/>
    <cellStyle name="Model 2 3 5" xfId="981"/>
    <cellStyle name="Model 2 3 6" xfId="1131"/>
    <cellStyle name="Model 2 3 7" xfId="1263"/>
    <cellStyle name="Model 2 4" xfId="281"/>
    <cellStyle name="Model 2 4 2" xfId="482"/>
    <cellStyle name="Model 2 4 3" xfId="626"/>
    <cellStyle name="Model 2 4 4" xfId="758"/>
    <cellStyle name="Model 2 4 5" xfId="988"/>
    <cellStyle name="Model 2 4 6" xfId="1136"/>
    <cellStyle name="Model 2 4 7" xfId="1268"/>
    <cellStyle name="Model 2 5" xfId="234"/>
    <cellStyle name="Model 2 5 2" xfId="448"/>
    <cellStyle name="Model 2 5 3" xfId="201"/>
    <cellStyle name="Model 2 5 4" xfId="491"/>
    <cellStyle name="Model 2 5 5" xfId="952"/>
    <cellStyle name="Model 2 5 6" xfId="912"/>
    <cellStyle name="Model 2 5 7" xfId="1089"/>
    <cellStyle name="Model 2 6" xfId="240"/>
    <cellStyle name="Model 2 6 2" xfId="451"/>
    <cellStyle name="Model 2 6 3" xfId="180"/>
    <cellStyle name="Model 2 6 4" xfId="476"/>
    <cellStyle name="Model 2 6 5" xfId="954"/>
    <cellStyle name="Model 2 6 6" xfId="889"/>
    <cellStyle name="Model 2 6 7" xfId="942"/>
    <cellStyle name="Model 2 7" xfId="227"/>
    <cellStyle name="Model 2 7 2" xfId="442"/>
    <cellStyle name="Model 2 7 3" xfId="152"/>
    <cellStyle name="Model 2 7 4" xfId="194"/>
    <cellStyle name="Model 2 7 5" xfId="946"/>
    <cellStyle name="Model 2 7 6" xfId="936"/>
    <cellStyle name="Model 2 7 7" xfId="937"/>
    <cellStyle name="Model 2 8" xfId="270"/>
    <cellStyle name="Model 2 8 2" xfId="474"/>
    <cellStyle name="Model 2 8 3" xfId="620"/>
    <cellStyle name="Model 2 8 4" xfId="752"/>
    <cellStyle name="Model 2 8 5" xfId="979"/>
    <cellStyle name="Model 2 8 6" xfId="1130"/>
    <cellStyle name="Model 2 8 7" xfId="1262"/>
    <cellStyle name="Model 2 9" xfId="278"/>
    <cellStyle name="Model 2 9 2" xfId="479"/>
    <cellStyle name="Model 2 9 3" xfId="623"/>
    <cellStyle name="Model 2 9 4" xfId="755"/>
    <cellStyle name="Model 2 9 5" xfId="985"/>
    <cellStyle name="Model 2 9 6" xfId="1133"/>
    <cellStyle name="Model 2 9 7" xfId="1265"/>
    <cellStyle name="Model 20" xfId="195"/>
    <cellStyle name="Model 20 2" xfId="1395"/>
    <cellStyle name="Model 21" xfId="207"/>
    <cellStyle name="Model 22" xfId="148"/>
    <cellStyle name="Model 23" xfId="921"/>
    <cellStyle name="Model 24" xfId="902"/>
    <cellStyle name="Model 25" xfId="901"/>
    <cellStyle name="Model 3" xfId="177"/>
    <cellStyle name="Model 3 10" xfId="337"/>
    <cellStyle name="Model 3 10 2" xfId="526"/>
    <cellStyle name="Model 3 10 3" xfId="664"/>
    <cellStyle name="Model 3 10 4" xfId="796"/>
    <cellStyle name="Model 3 10 5" xfId="1034"/>
    <cellStyle name="Model 3 10 6" xfId="1174"/>
    <cellStyle name="Model 3 10 7" xfId="1306"/>
    <cellStyle name="Model 3 11" xfId="343"/>
    <cellStyle name="Model 3 11 2" xfId="532"/>
    <cellStyle name="Model 3 11 3" xfId="670"/>
    <cellStyle name="Model 3 11 4" xfId="802"/>
    <cellStyle name="Model 3 11 5" xfId="1040"/>
    <cellStyle name="Model 3 11 6" xfId="1180"/>
    <cellStyle name="Model 3 11 7" xfId="1312"/>
    <cellStyle name="Model 3 12" xfId="371"/>
    <cellStyle name="Model 3 12 2" xfId="559"/>
    <cellStyle name="Model 3 12 3" xfId="696"/>
    <cellStyle name="Model 3 12 4" xfId="828"/>
    <cellStyle name="Model 3 12 5" xfId="1067"/>
    <cellStyle name="Model 3 12 6" xfId="1206"/>
    <cellStyle name="Model 3 12 7" xfId="1338"/>
    <cellStyle name="Model 3 13" xfId="414"/>
    <cellStyle name="Model 3 13 2" xfId="597"/>
    <cellStyle name="Model 3 13 3" xfId="730"/>
    <cellStyle name="Model 3 13 4" xfId="862"/>
    <cellStyle name="Model 3 13 5" xfId="1104"/>
    <cellStyle name="Model 3 13 6" xfId="1240"/>
    <cellStyle name="Model 3 13 7" xfId="1372"/>
    <cellStyle name="Model 3 14" xfId="375"/>
    <cellStyle name="Model 3 14 2" xfId="563"/>
    <cellStyle name="Model 3 14 3" xfId="700"/>
    <cellStyle name="Model 3 14 4" xfId="832"/>
    <cellStyle name="Model 3 14 5" xfId="1071"/>
    <cellStyle name="Model 3 14 6" xfId="1210"/>
    <cellStyle name="Model 3 14 7" xfId="1342"/>
    <cellStyle name="Model 3 15" xfId="389"/>
    <cellStyle name="Model 3 15 2" xfId="575"/>
    <cellStyle name="Model 3 15 3" xfId="708"/>
    <cellStyle name="Model 3 15 4" xfId="840"/>
    <cellStyle name="Model 3 15 5" xfId="1080"/>
    <cellStyle name="Model 3 15 6" xfId="1218"/>
    <cellStyle name="Model 3 15 7" xfId="1350"/>
    <cellStyle name="Model 3 16" xfId="381"/>
    <cellStyle name="Model 3 16 2" xfId="569"/>
    <cellStyle name="Model 3 16 3" xfId="705"/>
    <cellStyle name="Model 3 16 4" xfId="837"/>
    <cellStyle name="Model 3 16 5" xfId="1076"/>
    <cellStyle name="Model 3 16 6" xfId="1215"/>
    <cellStyle name="Model 3 16 7" xfId="1347"/>
    <cellStyle name="Model 3 17" xfId="387"/>
    <cellStyle name="Model 3 17 2" xfId="574"/>
    <cellStyle name="Model 3 17 3" xfId="707"/>
    <cellStyle name="Model 3 17 4" xfId="839"/>
    <cellStyle name="Model 3 17 5" xfId="1078"/>
    <cellStyle name="Model 3 17 6" xfId="1217"/>
    <cellStyle name="Model 3 17 7" xfId="1349"/>
    <cellStyle name="Model 3 18" xfId="487"/>
    <cellStyle name="Model 3 18 2" xfId="1402"/>
    <cellStyle name="Model 3 19" xfId="630"/>
    <cellStyle name="Model 3 2" xfId="291"/>
    <cellStyle name="Model 3 2 2" xfId="253"/>
    <cellStyle name="Model 3 2 2 2" xfId="1396"/>
    <cellStyle name="Model 3 2 3" xfId="458"/>
    <cellStyle name="Model 3 2 4" xfId="294"/>
    <cellStyle name="Model 3 2 5" xfId="492"/>
    <cellStyle name="Model 3 2 6" xfId="963"/>
    <cellStyle name="Model 3 2 7" xfId="933"/>
    <cellStyle name="Model 3 2 8" xfId="991"/>
    <cellStyle name="Model 3 20" xfId="762"/>
    <cellStyle name="Model 3 21" xfId="995"/>
    <cellStyle name="Model 3 22" xfId="1140"/>
    <cellStyle name="Model 3 23" xfId="1272"/>
    <cellStyle name="Model 3 3" xfId="242"/>
    <cellStyle name="Model 3 3 2" xfId="452"/>
    <cellStyle name="Model 3 3 3" xfId="181"/>
    <cellStyle name="Model 3 3 4" xfId="444"/>
    <cellStyle name="Model 3 3 5" xfId="956"/>
    <cellStyle name="Model 3 3 6" xfId="888"/>
    <cellStyle name="Model 3 3 7" xfId="982"/>
    <cellStyle name="Model 3 4" xfId="245"/>
    <cellStyle name="Model 3 4 2" xfId="454"/>
    <cellStyle name="Model 3 4 3" xfId="214"/>
    <cellStyle name="Model 3 4 4" xfId="570"/>
    <cellStyle name="Model 3 4 5" xfId="958"/>
    <cellStyle name="Model 3 4 6" xfId="886"/>
    <cellStyle name="Model 3 4 7" xfId="1079"/>
    <cellStyle name="Model 3 5" xfId="232"/>
    <cellStyle name="Model 3 5 2" xfId="446"/>
    <cellStyle name="Model 3 5 3" xfId="200"/>
    <cellStyle name="Model 3 5 4" xfId="485"/>
    <cellStyle name="Model 3 5 5" xfId="950"/>
    <cellStyle name="Model 3 5 6" xfId="913"/>
    <cellStyle name="Model 3 5 7" xfId="1105"/>
    <cellStyle name="Model 3 6" xfId="264"/>
    <cellStyle name="Model 3 6 2" xfId="469"/>
    <cellStyle name="Model 3 6 3" xfId="206"/>
    <cellStyle name="Model 3 6 4" xfId="168"/>
    <cellStyle name="Model 3 6 5" xfId="974"/>
    <cellStyle name="Model 3 6 6" xfId="1125"/>
    <cellStyle name="Model 3 6 7" xfId="898"/>
    <cellStyle name="Model 3 7" xfId="313"/>
    <cellStyle name="Model 3 7 2" xfId="503"/>
    <cellStyle name="Model 3 7 3" xfId="641"/>
    <cellStyle name="Model 3 7 4" xfId="773"/>
    <cellStyle name="Model 3 7 5" xfId="1011"/>
    <cellStyle name="Model 3 7 6" xfId="1151"/>
    <cellStyle name="Model 3 7 7" xfId="1283"/>
    <cellStyle name="Model 3 8" xfId="325"/>
    <cellStyle name="Model 3 8 2" xfId="514"/>
    <cellStyle name="Model 3 8 3" xfId="652"/>
    <cellStyle name="Model 3 8 4" xfId="784"/>
    <cellStyle name="Model 3 8 5" xfId="1022"/>
    <cellStyle name="Model 3 8 6" xfId="1162"/>
    <cellStyle name="Model 3 8 7" xfId="1294"/>
    <cellStyle name="Model 3 9" xfId="331"/>
    <cellStyle name="Model 3 9 2" xfId="520"/>
    <cellStyle name="Model 3 9 3" xfId="658"/>
    <cellStyle name="Model 3 9 4" xfId="790"/>
    <cellStyle name="Model 3 9 5" xfId="1028"/>
    <cellStyle name="Model 3 9 6" xfId="1168"/>
    <cellStyle name="Model 3 9 7" xfId="1300"/>
    <cellStyle name="Model 4" xfId="257"/>
    <cellStyle name="Model 4 10" xfId="262"/>
    <cellStyle name="Model 4 10 2" xfId="467"/>
    <cellStyle name="Model 4 10 3" xfId="186"/>
    <cellStyle name="Model 4 10 4" xfId="156"/>
    <cellStyle name="Model 4 10 5" xfId="972"/>
    <cellStyle name="Model 4 10 6" xfId="925"/>
    <cellStyle name="Model 4 10 7" xfId="911"/>
    <cellStyle name="Model 4 11" xfId="301"/>
    <cellStyle name="Model 4 11 2" xfId="494"/>
    <cellStyle name="Model 4 11 3" xfId="633"/>
    <cellStyle name="Model 4 11 4" xfId="765"/>
    <cellStyle name="Model 4 11 5" xfId="1001"/>
    <cellStyle name="Model 4 11 6" xfId="1143"/>
    <cellStyle name="Model 4 11 7" xfId="1275"/>
    <cellStyle name="Model 4 12" xfId="369"/>
    <cellStyle name="Model 4 12 2" xfId="557"/>
    <cellStyle name="Model 4 12 3" xfId="694"/>
    <cellStyle name="Model 4 12 4" xfId="826"/>
    <cellStyle name="Model 4 12 5" xfId="1065"/>
    <cellStyle name="Model 4 12 6" xfId="1204"/>
    <cellStyle name="Model 4 12 7" xfId="1336"/>
    <cellStyle name="Model 4 13" xfId="412"/>
    <cellStyle name="Model 4 13 2" xfId="595"/>
    <cellStyle name="Model 4 13 3" xfId="728"/>
    <cellStyle name="Model 4 13 4" xfId="860"/>
    <cellStyle name="Model 4 13 5" xfId="1102"/>
    <cellStyle name="Model 4 13 6" xfId="1238"/>
    <cellStyle name="Model 4 13 7" xfId="1370"/>
    <cellStyle name="Model 4 14" xfId="401"/>
    <cellStyle name="Model 4 14 2" xfId="585"/>
    <cellStyle name="Model 4 14 3" xfId="718"/>
    <cellStyle name="Model 4 14 4" xfId="850"/>
    <cellStyle name="Model 4 14 5" xfId="1091"/>
    <cellStyle name="Model 4 14 6" xfId="1228"/>
    <cellStyle name="Model 4 14 7" xfId="1360"/>
    <cellStyle name="Model 4 15" xfId="392"/>
    <cellStyle name="Model 4 15 2" xfId="578"/>
    <cellStyle name="Model 4 15 3" xfId="711"/>
    <cellStyle name="Model 4 15 4" xfId="843"/>
    <cellStyle name="Model 4 15 5" xfId="1083"/>
    <cellStyle name="Model 4 15 6" xfId="1221"/>
    <cellStyle name="Model 4 15 7" xfId="1353"/>
    <cellStyle name="Model 4 16" xfId="406"/>
    <cellStyle name="Model 4 16 2" xfId="590"/>
    <cellStyle name="Model 4 16 3" xfId="723"/>
    <cellStyle name="Model 4 16 4" xfId="855"/>
    <cellStyle name="Model 4 16 5" xfId="1096"/>
    <cellStyle name="Model 4 16 6" xfId="1233"/>
    <cellStyle name="Model 4 16 7" xfId="1365"/>
    <cellStyle name="Model 4 17" xfId="380"/>
    <cellStyle name="Model 4 17 2" xfId="568"/>
    <cellStyle name="Model 4 17 3" xfId="704"/>
    <cellStyle name="Model 4 17 4" xfId="836"/>
    <cellStyle name="Model 4 17 5" xfId="1075"/>
    <cellStyle name="Model 4 17 6" xfId="1214"/>
    <cellStyle name="Model 4 17 7" xfId="1346"/>
    <cellStyle name="Model 4 18" xfId="462"/>
    <cellStyle name="Model 4 18 2" xfId="1399"/>
    <cellStyle name="Model 4 19" xfId="204"/>
    <cellStyle name="Model 4 2" xfId="218"/>
    <cellStyle name="Model 4 2 2" xfId="203"/>
    <cellStyle name="Model 4 2 3" xfId="151"/>
    <cellStyle name="Model 4 2 4" xfId="149"/>
    <cellStyle name="Model 4 2 5" xfId="939"/>
    <cellStyle name="Model 4 2 6" xfId="920"/>
    <cellStyle name="Model 4 2 7" xfId="922"/>
    <cellStyle name="Model 4 20" xfId="170"/>
    <cellStyle name="Model 4 21" xfId="967"/>
    <cellStyle name="Model 4 22" xfId="929"/>
    <cellStyle name="Model 4 23" xfId="892"/>
    <cellStyle name="Model 4 3" xfId="219"/>
    <cellStyle name="Model 4 3 2" xfId="435"/>
    <cellStyle name="Model 4 3 3" xfId="208"/>
    <cellStyle name="Model 4 3 4" xfId="449"/>
    <cellStyle name="Model 4 3 5" xfId="940"/>
    <cellStyle name="Model 4 3 6" xfId="919"/>
    <cellStyle name="Model 4 3 7" xfId="984"/>
    <cellStyle name="Model 4 4" xfId="302"/>
    <cellStyle name="Model 4 4 2" xfId="495"/>
    <cellStyle name="Model 4 4 3" xfId="634"/>
    <cellStyle name="Model 4 4 4" xfId="766"/>
    <cellStyle name="Model 4 4 5" xfId="1002"/>
    <cellStyle name="Model 4 4 6" xfId="1144"/>
    <cellStyle name="Model 4 4 7" xfId="1276"/>
    <cellStyle name="Model 4 5" xfId="261"/>
    <cellStyle name="Model 4 5 2" xfId="466"/>
    <cellStyle name="Model 4 5 3" xfId="190"/>
    <cellStyle name="Model 4 5 4" xfId="211"/>
    <cellStyle name="Model 4 5 5" xfId="971"/>
    <cellStyle name="Model 4 5 6" xfId="926"/>
    <cellStyle name="Model 4 5 7" xfId="896"/>
    <cellStyle name="Model 4 6" xfId="265"/>
    <cellStyle name="Model 4 6 2" xfId="470"/>
    <cellStyle name="Model 4 6 3" xfId="192"/>
    <cellStyle name="Model 4 6 4" xfId="167"/>
    <cellStyle name="Model 4 6 5" xfId="975"/>
    <cellStyle name="Model 4 6 6" xfId="1126"/>
    <cellStyle name="Model 4 6 7" xfId="899"/>
    <cellStyle name="Model 4 7" xfId="260"/>
    <cellStyle name="Model 4 7 2" xfId="465"/>
    <cellStyle name="Model 4 7 3" xfId="205"/>
    <cellStyle name="Model 4 7 4" xfId="212"/>
    <cellStyle name="Model 4 7 5" xfId="970"/>
    <cellStyle name="Model 4 7 6" xfId="927"/>
    <cellStyle name="Model 4 7 7" xfId="895"/>
    <cellStyle name="Model 4 8" xfId="317"/>
    <cellStyle name="Model 4 8 2" xfId="507"/>
    <cellStyle name="Model 4 8 3" xfId="645"/>
    <cellStyle name="Model 4 8 4" xfId="777"/>
    <cellStyle name="Model 4 8 5" xfId="1015"/>
    <cellStyle name="Model 4 8 6" xfId="1155"/>
    <cellStyle name="Model 4 8 7" xfId="1287"/>
    <cellStyle name="Model 4 9" xfId="310"/>
    <cellStyle name="Model 4 9 2" xfId="501"/>
    <cellStyle name="Model 4 9 3" xfId="639"/>
    <cellStyle name="Model 4 9 4" xfId="771"/>
    <cellStyle name="Model 4 9 5" xfId="1009"/>
    <cellStyle name="Model 4 9 6" xfId="1149"/>
    <cellStyle name="Model 4 9 7" xfId="1281"/>
    <cellStyle name="Model 5" xfId="256"/>
    <cellStyle name="Model 5 2" xfId="461"/>
    <cellStyle name="Model 5 3" xfId="187"/>
    <cellStyle name="Model 5 4" xfId="161"/>
    <cellStyle name="Model 5 5" xfId="966"/>
    <cellStyle name="Model 5 6" xfId="930"/>
    <cellStyle name="Model 5 7" xfId="891"/>
    <cellStyle name="Model 6" xfId="250"/>
    <cellStyle name="Model 6 2" xfId="456"/>
    <cellStyle name="Model 6 3" xfId="216"/>
    <cellStyle name="Model 6 4" xfId="488"/>
    <cellStyle name="Model 6 5" xfId="960"/>
    <cellStyle name="Model 6 6" xfId="884"/>
    <cellStyle name="Model 6 7" xfId="997"/>
    <cellStyle name="Model 7" xfId="282"/>
    <cellStyle name="Model 7 2" xfId="483"/>
    <cellStyle name="Model 7 3" xfId="627"/>
    <cellStyle name="Model 7 4" xfId="759"/>
    <cellStyle name="Model 7 5" xfId="989"/>
    <cellStyle name="Model 7 6" xfId="1137"/>
    <cellStyle name="Model 7 7" xfId="1269"/>
    <cellStyle name="Model 8" xfId="243"/>
    <cellStyle name="Model 8 2" xfId="453"/>
    <cellStyle name="Model 8 3" xfId="182"/>
    <cellStyle name="Model 8 4" xfId="553"/>
    <cellStyle name="Model 8 5" xfId="957"/>
    <cellStyle name="Model 8 6" xfId="887"/>
    <cellStyle name="Model 8 7" xfId="948"/>
    <cellStyle name="Model 9" xfId="312"/>
    <cellStyle name="Model 9 2" xfId="502"/>
    <cellStyle name="Model 9 3" xfId="640"/>
    <cellStyle name="Model 9 4" xfId="772"/>
    <cellStyle name="Model 9 5" xfId="1010"/>
    <cellStyle name="Model 9 6" xfId="1150"/>
    <cellStyle name="Model 9 7" xfId="1282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5"/>
    <cellStyle name="설계서 11" xfId="300"/>
    <cellStyle name="설계서 12" xfId="283"/>
    <cellStyle name="설계서 13" xfId="252"/>
    <cellStyle name="설계서 14" xfId="318"/>
    <cellStyle name="설계서 15" xfId="236"/>
    <cellStyle name="설계서 16" xfId="217"/>
    <cellStyle name="설계서 17" xfId="276"/>
    <cellStyle name="설계서 18" xfId="247"/>
    <cellStyle name="설계서 19" xfId="284"/>
    <cellStyle name="설계서 2" xfId="150"/>
    <cellStyle name="설계서 20" xfId="306"/>
    <cellStyle name="설계서 21" xfId="224"/>
    <cellStyle name="설계서 22" xfId="241"/>
    <cellStyle name="설계서 23" xfId="303"/>
    <cellStyle name="설계서 24" xfId="363"/>
    <cellStyle name="설계서 25" xfId="383"/>
    <cellStyle name="설계서 26" xfId="384"/>
    <cellStyle name="설계서 27" xfId="415"/>
    <cellStyle name="설계서 28" xfId="399"/>
    <cellStyle name="설계서 29" xfId="394"/>
    <cellStyle name="설계서 3" xfId="154"/>
    <cellStyle name="설계서 30" xfId="165"/>
    <cellStyle name="설계서 31" xfId="159"/>
    <cellStyle name="설계서 32" xfId="163"/>
    <cellStyle name="설계서 33" xfId="903"/>
    <cellStyle name="설계서 34" xfId="909"/>
    <cellStyle name="설계서 35" xfId="904"/>
    <cellStyle name="설계서 4" xfId="174"/>
    <cellStyle name="설계서 5" xfId="288"/>
    <cellStyle name="설계서 6" xfId="295"/>
    <cellStyle name="설계서 7" xfId="289"/>
    <cellStyle name="설계서 8" xfId="287"/>
    <cellStyle name="설계서 9" xfId="237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쉼표 [0]_2010설계기준철(상)" xfId="1393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5"/>
    <cellStyle name="제목 3 10 2" xfId="498"/>
    <cellStyle name="제목 3 10 3" xfId="636"/>
    <cellStyle name="제목 3 10 4" xfId="768"/>
    <cellStyle name="제목 3 10 5" xfId="1005"/>
    <cellStyle name="제목 3 10 6" xfId="1146"/>
    <cellStyle name="제목 3 10 7" xfId="1278"/>
    <cellStyle name="제목 3 11" xfId="316"/>
    <cellStyle name="제목 3 11 2" xfId="506"/>
    <cellStyle name="제목 3 11 3" xfId="644"/>
    <cellStyle name="제목 3 11 4" xfId="776"/>
    <cellStyle name="제목 3 11 5" xfId="1014"/>
    <cellStyle name="제목 3 11 6" xfId="1154"/>
    <cellStyle name="제목 3 11 7" xfId="1286"/>
    <cellStyle name="제목 3 12" xfId="279"/>
    <cellStyle name="제목 3 12 2" xfId="480"/>
    <cellStyle name="제목 3 12 3" xfId="624"/>
    <cellStyle name="제목 3 12 4" xfId="756"/>
    <cellStyle name="제목 3 12 5" xfId="986"/>
    <cellStyle name="제목 3 12 6" xfId="1134"/>
    <cellStyle name="제목 3 12 7" xfId="1266"/>
    <cellStyle name="제목 3 13" xfId="304"/>
    <cellStyle name="제목 3 13 2" xfId="497"/>
    <cellStyle name="제목 3 13 3" xfId="635"/>
    <cellStyle name="제목 3 13 4" xfId="767"/>
    <cellStyle name="제목 3 13 5" xfId="1004"/>
    <cellStyle name="제목 3 13 6" xfId="1145"/>
    <cellStyle name="제목 3 13 7" xfId="1277"/>
    <cellStyle name="제목 3 14" xfId="364"/>
    <cellStyle name="제목 3 14 2" xfId="552"/>
    <cellStyle name="제목 3 14 3" xfId="690"/>
    <cellStyle name="제목 3 14 4" xfId="822"/>
    <cellStyle name="제목 3 14 5" xfId="1061"/>
    <cellStyle name="제목 3 14 6" xfId="1200"/>
    <cellStyle name="제목 3 14 7" xfId="1332"/>
    <cellStyle name="제목 3 15" xfId="385"/>
    <cellStyle name="제목 3 15 2" xfId="573"/>
    <cellStyle name="제목 3 15 3" xfId="706"/>
    <cellStyle name="제목 3 15 4" xfId="838"/>
    <cellStyle name="제목 3 15 5" xfId="1077"/>
    <cellStyle name="제목 3 15 6" xfId="1216"/>
    <cellStyle name="제목 3 15 7" xfId="1348"/>
    <cellStyle name="제목 3 16" xfId="411"/>
    <cellStyle name="제목 3 16 2" xfId="594"/>
    <cellStyle name="제목 3 16 3" xfId="727"/>
    <cellStyle name="제목 3 16 4" xfId="859"/>
    <cellStyle name="제목 3 16 5" xfId="1101"/>
    <cellStyle name="제목 3 16 6" xfId="1237"/>
    <cellStyle name="제목 3 16 7" xfId="1369"/>
    <cellStyle name="제목 3 17" xfId="402"/>
    <cellStyle name="제목 3 17 2" xfId="586"/>
    <cellStyle name="제목 3 17 3" xfId="719"/>
    <cellStyle name="제목 3 17 4" xfId="851"/>
    <cellStyle name="제목 3 17 5" xfId="1092"/>
    <cellStyle name="제목 3 17 6" xfId="1229"/>
    <cellStyle name="제목 3 17 7" xfId="1361"/>
    <cellStyle name="제목 3 18" xfId="391"/>
    <cellStyle name="제목 3 18 2" xfId="577"/>
    <cellStyle name="제목 3 18 3" xfId="710"/>
    <cellStyle name="제목 3 18 4" xfId="842"/>
    <cellStyle name="제목 3 18 5" xfId="1082"/>
    <cellStyle name="제목 3 18 6" xfId="1220"/>
    <cellStyle name="제목 3 18 7" xfId="1352"/>
    <cellStyle name="제목 3 19" xfId="398"/>
    <cellStyle name="제목 3 19 2" xfId="583"/>
    <cellStyle name="제목 3 19 3" xfId="716"/>
    <cellStyle name="제목 3 19 4" xfId="848"/>
    <cellStyle name="제목 3 19 5" xfId="1088"/>
    <cellStyle name="제목 3 19 6" xfId="1226"/>
    <cellStyle name="제목 3 19 7" xfId="1358"/>
    <cellStyle name="제목 3 2" xfId="286"/>
    <cellStyle name="제목 3 2 10" xfId="346"/>
    <cellStyle name="제목 3 2 10 2" xfId="535"/>
    <cellStyle name="제목 3 2 10 3" xfId="673"/>
    <cellStyle name="제목 3 2 10 4" xfId="805"/>
    <cellStyle name="제목 3 2 10 5" xfId="1043"/>
    <cellStyle name="제목 3 2 10 6" xfId="1183"/>
    <cellStyle name="제목 3 2 10 7" xfId="1315"/>
    <cellStyle name="제목 3 2 11" xfId="350"/>
    <cellStyle name="제목 3 2 11 2" xfId="539"/>
    <cellStyle name="제목 3 2 11 3" xfId="677"/>
    <cellStyle name="제목 3 2 11 4" xfId="809"/>
    <cellStyle name="제목 3 2 11 5" xfId="1047"/>
    <cellStyle name="제목 3 2 11 6" xfId="1187"/>
    <cellStyle name="제목 3 2 11 7" xfId="1319"/>
    <cellStyle name="제목 3 2 12" xfId="354"/>
    <cellStyle name="제목 3 2 12 2" xfId="543"/>
    <cellStyle name="제목 3 2 12 3" xfId="681"/>
    <cellStyle name="제목 3 2 12 4" xfId="813"/>
    <cellStyle name="제목 3 2 12 5" xfId="1051"/>
    <cellStyle name="제목 3 2 12 6" xfId="1191"/>
    <cellStyle name="제목 3 2 12 7" xfId="1323"/>
    <cellStyle name="제목 3 2 13" xfId="368"/>
    <cellStyle name="제목 3 2 13 2" xfId="556"/>
    <cellStyle name="제목 3 2 13 3" xfId="693"/>
    <cellStyle name="제목 3 2 13 4" xfId="825"/>
    <cellStyle name="제목 3 2 13 5" xfId="1064"/>
    <cellStyle name="제목 3 2 13 6" xfId="1203"/>
    <cellStyle name="제목 3 2 13 7" xfId="1335"/>
    <cellStyle name="제목 3 2 14" xfId="409"/>
    <cellStyle name="제목 3 2 14 2" xfId="593"/>
    <cellStyle name="제목 3 2 14 3" xfId="726"/>
    <cellStyle name="제목 3 2 14 4" xfId="858"/>
    <cellStyle name="제목 3 2 14 5" xfId="1099"/>
    <cellStyle name="제목 3 2 14 6" xfId="1236"/>
    <cellStyle name="제목 3 2 14 7" xfId="1368"/>
    <cellStyle name="제목 3 2 15" xfId="377"/>
    <cellStyle name="제목 3 2 15 2" xfId="565"/>
    <cellStyle name="제목 3 2 15 3" xfId="701"/>
    <cellStyle name="제목 3 2 15 4" xfId="833"/>
    <cellStyle name="제목 3 2 15 5" xfId="1072"/>
    <cellStyle name="제목 3 2 15 6" xfId="1211"/>
    <cellStyle name="제목 3 2 15 7" xfId="1343"/>
    <cellStyle name="제목 3 2 16" xfId="418"/>
    <cellStyle name="제목 3 2 16 2" xfId="601"/>
    <cellStyle name="제목 3 2 16 3" xfId="733"/>
    <cellStyle name="제목 3 2 16 4" xfId="865"/>
    <cellStyle name="제목 3 2 16 5" xfId="1108"/>
    <cellStyle name="제목 3 2 16 6" xfId="1243"/>
    <cellStyle name="제목 3 2 16 7" xfId="1375"/>
    <cellStyle name="제목 3 2 17" xfId="422"/>
    <cellStyle name="제목 3 2 17 2" xfId="605"/>
    <cellStyle name="제목 3 2 17 3" xfId="737"/>
    <cellStyle name="제목 3 2 17 4" xfId="869"/>
    <cellStyle name="제목 3 2 17 5" xfId="1112"/>
    <cellStyle name="제목 3 2 17 6" xfId="1247"/>
    <cellStyle name="제목 3 2 17 7" xfId="1379"/>
    <cellStyle name="제목 3 2 18" xfId="426"/>
    <cellStyle name="제목 3 2 18 2" xfId="609"/>
    <cellStyle name="제목 3 2 18 3" xfId="741"/>
    <cellStyle name="제목 3 2 18 4" xfId="873"/>
    <cellStyle name="제목 3 2 18 5" xfId="1116"/>
    <cellStyle name="제목 3 2 18 6" xfId="1251"/>
    <cellStyle name="제목 3 2 18 7" xfId="1383"/>
    <cellStyle name="제목 3 2 19" xfId="484"/>
    <cellStyle name="제목 3 2 19 2" xfId="1400"/>
    <cellStyle name="제목 3 2 2" xfId="314"/>
    <cellStyle name="제목 3 2 2 10" xfId="358"/>
    <cellStyle name="제목 3 2 2 10 2" xfId="547"/>
    <cellStyle name="제목 3 2 2 10 3" xfId="685"/>
    <cellStyle name="제목 3 2 2 10 4" xfId="817"/>
    <cellStyle name="제목 3 2 2 10 5" xfId="1055"/>
    <cellStyle name="제목 3 2 2 10 6" xfId="1195"/>
    <cellStyle name="제목 3 2 2 10 7" xfId="1327"/>
    <cellStyle name="제목 3 2 2 11" xfId="361"/>
    <cellStyle name="제목 3 2 2 11 2" xfId="550"/>
    <cellStyle name="제목 3 2 2 11 3" xfId="688"/>
    <cellStyle name="제목 3 2 2 11 4" xfId="820"/>
    <cellStyle name="제목 3 2 2 11 5" xfId="1058"/>
    <cellStyle name="제목 3 2 2 11 6" xfId="1198"/>
    <cellStyle name="제목 3 2 2 11 7" xfId="1330"/>
    <cellStyle name="제목 3 2 2 12" xfId="373"/>
    <cellStyle name="제목 3 2 2 12 2" xfId="561"/>
    <cellStyle name="제목 3 2 2 12 3" xfId="698"/>
    <cellStyle name="제목 3 2 2 12 4" xfId="830"/>
    <cellStyle name="제목 3 2 2 12 5" xfId="1069"/>
    <cellStyle name="제목 3 2 2 12 6" xfId="1208"/>
    <cellStyle name="제목 3 2 2 12 7" xfId="1340"/>
    <cellStyle name="제목 3 2 2 13" xfId="419"/>
    <cellStyle name="제목 3 2 2 13 2" xfId="602"/>
    <cellStyle name="제목 3 2 2 13 3" xfId="734"/>
    <cellStyle name="제목 3 2 2 13 4" xfId="866"/>
    <cellStyle name="제목 3 2 2 13 5" xfId="1109"/>
    <cellStyle name="제목 3 2 2 13 6" xfId="1244"/>
    <cellStyle name="제목 3 2 2 13 7" xfId="1376"/>
    <cellStyle name="제목 3 2 2 14" xfId="423"/>
    <cellStyle name="제목 3 2 2 14 2" xfId="606"/>
    <cellStyle name="제목 3 2 2 14 3" xfId="738"/>
    <cellStyle name="제목 3 2 2 14 4" xfId="870"/>
    <cellStyle name="제목 3 2 2 14 5" xfId="1113"/>
    <cellStyle name="제목 3 2 2 14 6" xfId="1248"/>
    <cellStyle name="제목 3 2 2 14 7" xfId="1380"/>
    <cellStyle name="제목 3 2 2 15" xfId="427"/>
    <cellStyle name="제목 3 2 2 15 2" xfId="610"/>
    <cellStyle name="제목 3 2 2 15 3" xfId="742"/>
    <cellStyle name="제목 3 2 2 15 4" xfId="874"/>
    <cellStyle name="제목 3 2 2 15 5" xfId="1117"/>
    <cellStyle name="제목 3 2 2 15 6" xfId="1252"/>
    <cellStyle name="제목 3 2 2 15 7" xfId="1384"/>
    <cellStyle name="제목 3 2 2 16" xfId="430"/>
    <cellStyle name="제목 3 2 2 16 2" xfId="613"/>
    <cellStyle name="제목 3 2 2 16 3" xfId="745"/>
    <cellStyle name="제목 3 2 2 16 4" xfId="877"/>
    <cellStyle name="제목 3 2 2 16 5" xfId="1120"/>
    <cellStyle name="제목 3 2 2 16 6" xfId="1255"/>
    <cellStyle name="제목 3 2 2 16 7" xfId="1387"/>
    <cellStyle name="제목 3 2 2 17" xfId="433"/>
    <cellStyle name="제목 3 2 2 17 2" xfId="616"/>
    <cellStyle name="제목 3 2 2 17 3" xfId="748"/>
    <cellStyle name="제목 3 2 2 17 4" xfId="880"/>
    <cellStyle name="제목 3 2 2 17 5" xfId="1123"/>
    <cellStyle name="제목 3 2 2 17 6" xfId="1258"/>
    <cellStyle name="제목 3 2 2 17 7" xfId="1390"/>
    <cellStyle name="제목 3 2 2 18" xfId="504"/>
    <cellStyle name="제목 3 2 2 18 2" xfId="1404"/>
    <cellStyle name="제목 3 2 2 19" xfId="642"/>
    <cellStyle name="제목 3 2 2 2" xfId="269"/>
    <cellStyle name="제목 3 2 2 2 2" xfId="473"/>
    <cellStyle name="제목 3 2 2 2 3" xfId="619"/>
    <cellStyle name="제목 3 2 2 2 4" xfId="751"/>
    <cellStyle name="제목 3 2 2 2 5" xfId="978"/>
    <cellStyle name="제목 3 2 2 2 6" xfId="1129"/>
    <cellStyle name="제목 3 2 2 2 7" xfId="1261"/>
    <cellStyle name="제목 3 2 2 20" xfId="774"/>
    <cellStyle name="제목 3 2 2 21" xfId="1012"/>
    <cellStyle name="제목 3 2 2 22" xfId="1152"/>
    <cellStyle name="제목 3 2 2 23" xfId="1284"/>
    <cellStyle name="제목 3 2 2 3" xfId="323"/>
    <cellStyle name="제목 3 2 2 3 2" xfId="512"/>
    <cellStyle name="제목 3 2 2 3 3" xfId="650"/>
    <cellStyle name="제목 3 2 2 3 4" xfId="782"/>
    <cellStyle name="제목 3 2 2 3 5" xfId="1020"/>
    <cellStyle name="제목 3 2 2 3 6" xfId="1160"/>
    <cellStyle name="제목 3 2 2 3 7" xfId="1292"/>
    <cellStyle name="제목 3 2 2 4" xfId="329"/>
    <cellStyle name="제목 3 2 2 4 2" xfId="518"/>
    <cellStyle name="제목 3 2 2 4 3" xfId="656"/>
    <cellStyle name="제목 3 2 2 4 4" xfId="788"/>
    <cellStyle name="제목 3 2 2 4 5" xfId="1026"/>
    <cellStyle name="제목 3 2 2 4 6" xfId="1166"/>
    <cellStyle name="제목 3 2 2 4 7" xfId="1298"/>
    <cellStyle name="제목 3 2 2 5" xfId="335"/>
    <cellStyle name="제목 3 2 2 5 2" xfId="524"/>
    <cellStyle name="제목 3 2 2 5 3" xfId="662"/>
    <cellStyle name="제목 3 2 2 5 4" xfId="794"/>
    <cellStyle name="제목 3 2 2 5 5" xfId="1032"/>
    <cellStyle name="제목 3 2 2 5 6" xfId="1172"/>
    <cellStyle name="제목 3 2 2 5 7" xfId="1304"/>
    <cellStyle name="제목 3 2 2 6" xfId="341"/>
    <cellStyle name="제목 3 2 2 6 2" xfId="530"/>
    <cellStyle name="제목 3 2 2 6 3" xfId="668"/>
    <cellStyle name="제목 3 2 2 6 4" xfId="800"/>
    <cellStyle name="제목 3 2 2 6 5" xfId="1038"/>
    <cellStyle name="제목 3 2 2 6 6" xfId="1178"/>
    <cellStyle name="제목 3 2 2 6 7" xfId="1310"/>
    <cellStyle name="제목 3 2 2 7" xfId="347"/>
    <cellStyle name="제목 3 2 2 7 2" xfId="536"/>
    <cellStyle name="제목 3 2 2 7 3" xfId="674"/>
    <cellStyle name="제목 3 2 2 7 4" xfId="806"/>
    <cellStyle name="제목 3 2 2 7 5" xfId="1044"/>
    <cellStyle name="제목 3 2 2 7 6" xfId="1184"/>
    <cellStyle name="제목 3 2 2 7 7" xfId="1316"/>
    <cellStyle name="제목 3 2 2 8" xfId="351"/>
    <cellStyle name="제목 3 2 2 8 2" xfId="540"/>
    <cellStyle name="제목 3 2 2 8 3" xfId="678"/>
    <cellStyle name="제목 3 2 2 8 4" xfId="810"/>
    <cellStyle name="제목 3 2 2 8 5" xfId="1048"/>
    <cellStyle name="제목 3 2 2 8 6" xfId="1188"/>
    <cellStyle name="제목 3 2 2 8 7" xfId="1320"/>
    <cellStyle name="제목 3 2 2 9" xfId="355"/>
    <cellStyle name="제목 3 2 2 9 2" xfId="544"/>
    <cellStyle name="제목 3 2 2 9 3" xfId="682"/>
    <cellStyle name="제목 3 2 2 9 4" xfId="814"/>
    <cellStyle name="제목 3 2 2 9 5" xfId="1052"/>
    <cellStyle name="제목 3 2 2 9 6" xfId="1192"/>
    <cellStyle name="제목 3 2 2 9 7" xfId="1324"/>
    <cellStyle name="제목 3 2 20" xfId="628"/>
    <cellStyle name="제목 3 2 21" xfId="760"/>
    <cellStyle name="제목 3 2 22" xfId="992"/>
    <cellStyle name="제목 3 2 23" xfId="1138"/>
    <cellStyle name="제목 3 2 24" xfId="1270"/>
    <cellStyle name="제목 3 2 3" xfId="225"/>
    <cellStyle name="제목 3 2 3 2" xfId="440"/>
    <cellStyle name="제목 3 2 3 3" xfId="197"/>
    <cellStyle name="제목 3 2 3 4" xfId="571"/>
    <cellStyle name="제목 3 2 3 5" xfId="944"/>
    <cellStyle name="제목 3 2 3 6" xfId="916"/>
    <cellStyle name="제목 3 2 3 7" xfId="955"/>
    <cellStyle name="제목 3 2 4" xfId="226"/>
    <cellStyle name="제목 3 2 4 2" xfId="441"/>
    <cellStyle name="제목 3 2 4 3" xfId="198"/>
    <cellStyle name="제목 3 2 4 4" xfId="572"/>
    <cellStyle name="제목 3 2 4 5" xfId="945"/>
    <cellStyle name="제목 3 2 4 6" xfId="915"/>
    <cellStyle name="제목 3 2 4 7" xfId="1003"/>
    <cellStyle name="제목 3 2 5" xfId="239"/>
    <cellStyle name="제목 3 2 5 2" xfId="450"/>
    <cellStyle name="제목 3 2 5 3" xfId="179"/>
    <cellStyle name="제목 3 2 5 4" xfId="437"/>
    <cellStyle name="제목 3 2 5 5" xfId="953"/>
    <cellStyle name="제목 3 2 5 6" xfId="890"/>
    <cellStyle name="제목 3 2 5 7" xfId="962"/>
    <cellStyle name="제목 3 2 6" xfId="322"/>
    <cellStyle name="제목 3 2 6 2" xfId="511"/>
    <cellStyle name="제목 3 2 6 3" xfId="649"/>
    <cellStyle name="제목 3 2 6 4" xfId="781"/>
    <cellStyle name="제목 3 2 6 5" xfId="1019"/>
    <cellStyle name="제목 3 2 6 6" xfId="1159"/>
    <cellStyle name="제목 3 2 6 7" xfId="1291"/>
    <cellStyle name="제목 3 2 7" xfId="328"/>
    <cellStyle name="제목 3 2 7 2" xfId="517"/>
    <cellStyle name="제목 3 2 7 3" xfId="655"/>
    <cellStyle name="제목 3 2 7 4" xfId="787"/>
    <cellStyle name="제목 3 2 7 5" xfId="1025"/>
    <cellStyle name="제목 3 2 7 6" xfId="1165"/>
    <cellStyle name="제목 3 2 7 7" xfId="1297"/>
    <cellStyle name="제목 3 2 8" xfId="334"/>
    <cellStyle name="제목 3 2 8 2" xfId="523"/>
    <cellStyle name="제목 3 2 8 3" xfId="661"/>
    <cellStyle name="제목 3 2 8 4" xfId="793"/>
    <cellStyle name="제목 3 2 8 5" xfId="1031"/>
    <cellStyle name="제목 3 2 8 6" xfId="1171"/>
    <cellStyle name="제목 3 2 8 7" xfId="1303"/>
    <cellStyle name="제목 3 2 9" xfId="340"/>
    <cellStyle name="제목 3 2 9 2" xfId="529"/>
    <cellStyle name="제목 3 2 9 3" xfId="667"/>
    <cellStyle name="제목 3 2 9 4" xfId="799"/>
    <cellStyle name="제목 3 2 9 5" xfId="1037"/>
    <cellStyle name="제목 3 2 9 6" xfId="1177"/>
    <cellStyle name="제목 3 2 9 7" xfId="1309"/>
    <cellStyle name="제목 3 20" xfId="176"/>
    <cellStyle name="제목 3 20 2" xfId="1394"/>
    <cellStyle name="제목 3 21" xfId="202"/>
    <cellStyle name="제목 3 22" xfId="175"/>
    <cellStyle name="제목 3 23" xfId="907"/>
    <cellStyle name="제목 3 24" xfId="906"/>
    <cellStyle name="제목 3 25" xfId="905"/>
    <cellStyle name="제목 3 3" xfId="296"/>
    <cellStyle name="제목 3 3 10" xfId="353"/>
    <cellStyle name="제목 3 3 10 2" xfId="542"/>
    <cellStyle name="제목 3 3 10 3" xfId="680"/>
    <cellStyle name="제목 3 3 10 4" xfId="812"/>
    <cellStyle name="제목 3 3 10 5" xfId="1050"/>
    <cellStyle name="제목 3 3 10 6" xfId="1190"/>
    <cellStyle name="제목 3 3 10 7" xfId="1322"/>
    <cellStyle name="제목 3 3 11" xfId="357"/>
    <cellStyle name="제목 3 3 11 2" xfId="546"/>
    <cellStyle name="제목 3 3 11 3" xfId="684"/>
    <cellStyle name="제목 3 3 11 4" xfId="816"/>
    <cellStyle name="제목 3 3 11 5" xfId="1054"/>
    <cellStyle name="제목 3 3 11 6" xfId="1194"/>
    <cellStyle name="제목 3 3 11 7" xfId="1326"/>
    <cellStyle name="제목 3 3 12" xfId="360"/>
    <cellStyle name="제목 3 3 12 2" xfId="549"/>
    <cellStyle name="제목 3 3 12 3" xfId="687"/>
    <cellStyle name="제목 3 3 12 4" xfId="819"/>
    <cellStyle name="제목 3 3 12 5" xfId="1057"/>
    <cellStyle name="제목 3 3 12 6" xfId="1197"/>
    <cellStyle name="제목 3 3 12 7" xfId="1329"/>
    <cellStyle name="제목 3 3 13" xfId="372"/>
    <cellStyle name="제목 3 3 13 2" xfId="560"/>
    <cellStyle name="제목 3 3 13 3" xfId="697"/>
    <cellStyle name="제목 3 3 13 4" xfId="829"/>
    <cellStyle name="제목 3 3 13 5" xfId="1068"/>
    <cellStyle name="제목 3 3 13 6" xfId="1207"/>
    <cellStyle name="제목 3 3 13 7" xfId="1339"/>
    <cellStyle name="제목 3 3 14" xfId="416"/>
    <cellStyle name="제목 3 3 14 2" xfId="599"/>
    <cellStyle name="제목 3 3 14 3" xfId="731"/>
    <cellStyle name="제목 3 3 14 4" xfId="863"/>
    <cellStyle name="제목 3 3 14 5" xfId="1106"/>
    <cellStyle name="제목 3 3 14 6" xfId="1241"/>
    <cellStyle name="제목 3 3 14 7" xfId="1373"/>
    <cellStyle name="제목 3 3 15" xfId="421"/>
    <cellStyle name="제목 3 3 15 2" xfId="604"/>
    <cellStyle name="제목 3 3 15 3" xfId="736"/>
    <cellStyle name="제목 3 3 15 4" xfId="868"/>
    <cellStyle name="제목 3 3 15 5" xfId="1111"/>
    <cellStyle name="제목 3 3 15 6" xfId="1246"/>
    <cellStyle name="제목 3 3 15 7" xfId="1378"/>
    <cellStyle name="제목 3 3 16" xfId="425"/>
    <cellStyle name="제목 3 3 16 2" xfId="608"/>
    <cellStyle name="제목 3 3 16 3" xfId="740"/>
    <cellStyle name="제목 3 3 16 4" xfId="872"/>
    <cellStyle name="제목 3 3 16 5" xfId="1115"/>
    <cellStyle name="제목 3 3 16 6" xfId="1250"/>
    <cellStyle name="제목 3 3 16 7" xfId="1382"/>
    <cellStyle name="제목 3 3 17" xfId="429"/>
    <cellStyle name="제목 3 3 17 2" xfId="612"/>
    <cellStyle name="제목 3 3 17 3" xfId="744"/>
    <cellStyle name="제목 3 3 17 4" xfId="876"/>
    <cellStyle name="제목 3 3 17 5" xfId="1119"/>
    <cellStyle name="제목 3 3 17 6" xfId="1254"/>
    <cellStyle name="제목 3 3 17 7" xfId="1386"/>
    <cellStyle name="제목 3 3 18" xfId="432"/>
    <cellStyle name="제목 3 3 18 2" xfId="615"/>
    <cellStyle name="제목 3 3 18 3" xfId="747"/>
    <cellStyle name="제목 3 3 18 4" xfId="879"/>
    <cellStyle name="제목 3 3 18 5" xfId="1122"/>
    <cellStyle name="제목 3 3 18 6" xfId="1257"/>
    <cellStyle name="제목 3 3 18 7" xfId="1389"/>
    <cellStyle name="제목 3 3 19" xfId="490"/>
    <cellStyle name="제목 3 3 19 2" xfId="1403"/>
    <cellStyle name="제목 3 3 2" xfId="315"/>
    <cellStyle name="제목 3 3 2 10" xfId="359"/>
    <cellStyle name="제목 3 3 2 10 2" xfId="548"/>
    <cellStyle name="제목 3 3 2 10 3" xfId="686"/>
    <cellStyle name="제목 3 3 2 10 4" xfId="818"/>
    <cellStyle name="제목 3 3 2 10 5" xfId="1056"/>
    <cellStyle name="제목 3 3 2 10 6" xfId="1196"/>
    <cellStyle name="제목 3 3 2 10 7" xfId="1328"/>
    <cellStyle name="제목 3 3 2 11" xfId="362"/>
    <cellStyle name="제목 3 3 2 11 2" xfId="551"/>
    <cellStyle name="제목 3 3 2 11 3" xfId="689"/>
    <cellStyle name="제목 3 3 2 11 4" xfId="821"/>
    <cellStyle name="제목 3 3 2 11 5" xfId="1059"/>
    <cellStyle name="제목 3 3 2 11 6" xfId="1199"/>
    <cellStyle name="제목 3 3 2 11 7" xfId="1331"/>
    <cellStyle name="제목 3 3 2 12" xfId="374"/>
    <cellStyle name="제목 3 3 2 12 2" xfId="562"/>
    <cellStyle name="제목 3 3 2 12 3" xfId="699"/>
    <cellStyle name="제목 3 3 2 12 4" xfId="831"/>
    <cellStyle name="제목 3 3 2 12 5" xfId="1070"/>
    <cellStyle name="제목 3 3 2 12 6" xfId="1209"/>
    <cellStyle name="제목 3 3 2 12 7" xfId="1341"/>
    <cellStyle name="제목 3 3 2 13" xfId="420"/>
    <cellStyle name="제목 3 3 2 13 2" xfId="603"/>
    <cellStyle name="제목 3 3 2 13 3" xfId="735"/>
    <cellStyle name="제목 3 3 2 13 4" xfId="867"/>
    <cellStyle name="제목 3 3 2 13 5" xfId="1110"/>
    <cellStyle name="제목 3 3 2 13 6" xfId="1245"/>
    <cellStyle name="제목 3 3 2 13 7" xfId="1377"/>
    <cellStyle name="제목 3 3 2 14" xfId="424"/>
    <cellStyle name="제목 3 3 2 14 2" xfId="607"/>
    <cellStyle name="제목 3 3 2 14 3" xfId="739"/>
    <cellStyle name="제목 3 3 2 14 4" xfId="871"/>
    <cellStyle name="제목 3 3 2 14 5" xfId="1114"/>
    <cellStyle name="제목 3 3 2 14 6" xfId="1249"/>
    <cellStyle name="제목 3 3 2 14 7" xfId="1381"/>
    <cellStyle name="제목 3 3 2 15" xfId="428"/>
    <cellStyle name="제목 3 3 2 15 2" xfId="611"/>
    <cellStyle name="제목 3 3 2 15 3" xfId="743"/>
    <cellStyle name="제목 3 3 2 15 4" xfId="875"/>
    <cellStyle name="제목 3 3 2 15 5" xfId="1118"/>
    <cellStyle name="제목 3 3 2 15 6" xfId="1253"/>
    <cellStyle name="제목 3 3 2 15 7" xfId="1385"/>
    <cellStyle name="제목 3 3 2 16" xfId="431"/>
    <cellStyle name="제목 3 3 2 16 2" xfId="614"/>
    <cellStyle name="제목 3 3 2 16 3" xfId="746"/>
    <cellStyle name="제목 3 3 2 16 4" xfId="878"/>
    <cellStyle name="제목 3 3 2 16 5" xfId="1121"/>
    <cellStyle name="제목 3 3 2 16 6" xfId="1256"/>
    <cellStyle name="제목 3 3 2 16 7" xfId="1388"/>
    <cellStyle name="제목 3 3 2 17" xfId="434"/>
    <cellStyle name="제목 3 3 2 17 2" xfId="617"/>
    <cellStyle name="제목 3 3 2 17 3" xfId="749"/>
    <cellStyle name="제목 3 3 2 17 4" xfId="881"/>
    <cellStyle name="제목 3 3 2 17 5" xfId="1124"/>
    <cellStyle name="제목 3 3 2 17 6" xfId="1259"/>
    <cellStyle name="제목 3 3 2 17 7" xfId="1391"/>
    <cellStyle name="제목 3 3 2 18" xfId="505"/>
    <cellStyle name="제목 3 3 2 18 2" xfId="1405"/>
    <cellStyle name="제목 3 3 2 19" xfId="643"/>
    <cellStyle name="제목 3 3 2 2" xfId="319"/>
    <cellStyle name="제목 3 3 2 2 2" xfId="508"/>
    <cellStyle name="제목 3 3 2 2 3" xfId="646"/>
    <cellStyle name="제목 3 3 2 2 4" xfId="778"/>
    <cellStyle name="제목 3 3 2 2 5" xfId="1016"/>
    <cellStyle name="제목 3 3 2 2 6" xfId="1156"/>
    <cellStyle name="제목 3 3 2 2 7" xfId="1288"/>
    <cellStyle name="제목 3 3 2 20" xfId="775"/>
    <cellStyle name="제목 3 3 2 21" xfId="1013"/>
    <cellStyle name="제목 3 3 2 22" xfId="1153"/>
    <cellStyle name="제목 3 3 2 23" xfId="1285"/>
    <cellStyle name="제목 3 3 2 3" xfId="324"/>
    <cellStyle name="제목 3 3 2 3 2" xfId="513"/>
    <cellStyle name="제목 3 3 2 3 3" xfId="651"/>
    <cellStyle name="제목 3 3 2 3 4" xfId="783"/>
    <cellStyle name="제목 3 3 2 3 5" xfId="1021"/>
    <cellStyle name="제목 3 3 2 3 6" xfId="1161"/>
    <cellStyle name="제목 3 3 2 3 7" xfId="1293"/>
    <cellStyle name="제목 3 3 2 4" xfId="330"/>
    <cellStyle name="제목 3 3 2 4 2" xfId="519"/>
    <cellStyle name="제목 3 3 2 4 3" xfId="657"/>
    <cellStyle name="제목 3 3 2 4 4" xfId="789"/>
    <cellStyle name="제목 3 3 2 4 5" xfId="1027"/>
    <cellStyle name="제목 3 3 2 4 6" xfId="1167"/>
    <cellStyle name="제목 3 3 2 4 7" xfId="1299"/>
    <cellStyle name="제목 3 3 2 5" xfId="336"/>
    <cellStyle name="제목 3 3 2 5 2" xfId="525"/>
    <cellStyle name="제목 3 3 2 5 3" xfId="663"/>
    <cellStyle name="제목 3 3 2 5 4" xfId="795"/>
    <cellStyle name="제목 3 3 2 5 5" xfId="1033"/>
    <cellStyle name="제목 3 3 2 5 6" xfId="1173"/>
    <cellStyle name="제목 3 3 2 5 7" xfId="1305"/>
    <cellStyle name="제목 3 3 2 6" xfId="342"/>
    <cellStyle name="제목 3 3 2 6 2" xfId="531"/>
    <cellStyle name="제목 3 3 2 6 3" xfId="669"/>
    <cellStyle name="제목 3 3 2 6 4" xfId="801"/>
    <cellStyle name="제목 3 3 2 6 5" xfId="1039"/>
    <cellStyle name="제목 3 3 2 6 6" xfId="1179"/>
    <cellStyle name="제목 3 3 2 6 7" xfId="1311"/>
    <cellStyle name="제목 3 3 2 7" xfId="348"/>
    <cellStyle name="제목 3 3 2 7 2" xfId="537"/>
    <cellStyle name="제목 3 3 2 7 3" xfId="675"/>
    <cellStyle name="제목 3 3 2 7 4" xfId="807"/>
    <cellStyle name="제목 3 3 2 7 5" xfId="1045"/>
    <cellStyle name="제목 3 3 2 7 6" xfId="1185"/>
    <cellStyle name="제목 3 3 2 7 7" xfId="1317"/>
    <cellStyle name="제목 3 3 2 8" xfId="352"/>
    <cellStyle name="제목 3 3 2 8 2" xfId="541"/>
    <cellStyle name="제목 3 3 2 8 3" xfId="679"/>
    <cellStyle name="제목 3 3 2 8 4" xfId="811"/>
    <cellStyle name="제목 3 3 2 8 5" xfId="1049"/>
    <cellStyle name="제목 3 3 2 8 6" xfId="1189"/>
    <cellStyle name="제목 3 3 2 8 7" xfId="1321"/>
    <cellStyle name="제목 3 3 2 9" xfId="356"/>
    <cellStyle name="제목 3 3 2 9 2" xfId="545"/>
    <cellStyle name="제목 3 3 2 9 3" xfId="683"/>
    <cellStyle name="제목 3 3 2 9 4" xfId="815"/>
    <cellStyle name="제목 3 3 2 9 5" xfId="1053"/>
    <cellStyle name="제목 3 3 2 9 6" xfId="1193"/>
    <cellStyle name="제목 3 3 2 9 7" xfId="1325"/>
    <cellStyle name="제목 3 3 20" xfId="631"/>
    <cellStyle name="제목 3 3 21" xfId="763"/>
    <cellStyle name="제목 3 3 22" xfId="998"/>
    <cellStyle name="제목 3 3 23" xfId="1141"/>
    <cellStyle name="제목 3 3 24" xfId="1273"/>
    <cellStyle name="제목 3 3 3" xfId="223"/>
    <cellStyle name="제목 3 3 3 2" xfId="438"/>
    <cellStyle name="제목 3 3 3 3" xfId="196"/>
    <cellStyle name="제목 3 3 3 4" xfId="496"/>
    <cellStyle name="제목 3 3 3 5" xfId="943"/>
    <cellStyle name="제목 3 3 3 6" xfId="917"/>
    <cellStyle name="제목 3 3 3 7" xfId="1006"/>
    <cellStyle name="제목 3 3 4" xfId="320"/>
    <cellStyle name="제목 3 3 4 2" xfId="509"/>
    <cellStyle name="제목 3 3 4 3" xfId="647"/>
    <cellStyle name="제목 3 3 4 4" xfId="779"/>
    <cellStyle name="제목 3 3 4 5" xfId="1017"/>
    <cellStyle name="제목 3 3 4 6" xfId="1157"/>
    <cellStyle name="제목 3 3 4 7" xfId="1289"/>
    <cellStyle name="제목 3 3 5" xfId="326"/>
    <cellStyle name="제목 3 3 5 2" xfId="515"/>
    <cellStyle name="제목 3 3 5 3" xfId="653"/>
    <cellStyle name="제목 3 3 5 4" xfId="785"/>
    <cellStyle name="제목 3 3 5 5" xfId="1023"/>
    <cellStyle name="제목 3 3 5 6" xfId="1163"/>
    <cellStyle name="제목 3 3 5 7" xfId="1295"/>
    <cellStyle name="제목 3 3 6" xfId="332"/>
    <cellStyle name="제목 3 3 6 2" xfId="521"/>
    <cellStyle name="제목 3 3 6 3" xfId="659"/>
    <cellStyle name="제목 3 3 6 4" xfId="791"/>
    <cellStyle name="제목 3 3 6 5" xfId="1029"/>
    <cellStyle name="제목 3 3 6 6" xfId="1169"/>
    <cellStyle name="제목 3 3 6 7" xfId="1301"/>
    <cellStyle name="제목 3 3 7" xfId="338"/>
    <cellStyle name="제목 3 3 7 2" xfId="527"/>
    <cellStyle name="제목 3 3 7 3" xfId="665"/>
    <cellStyle name="제목 3 3 7 4" xfId="797"/>
    <cellStyle name="제목 3 3 7 5" xfId="1035"/>
    <cellStyle name="제목 3 3 7 6" xfId="1175"/>
    <cellStyle name="제목 3 3 7 7" xfId="1307"/>
    <cellStyle name="제목 3 3 8" xfId="344"/>
    <cellStyle name="제목 3 3 8 2" xfId="533"/>
    <cellStyle name="제목 3 3 8 3" xfId="671"/>
    <cellStyle name="제목 3 3 8 4" xfId="803"/>
    <cellStyle name="제목 3 3 8 5" xfId="1041"/>
    <cellStyle name="제목 3 3 8 6" xfId="1181"/>
    <cellStyle name="제목 3 3 8 7" xfId="1313"/>
    <cellStyle name="제목 3 3 9" xfId="349"/>
    <cellStyle name="제목 3 3 9 2" xfId="538"/>
    <cellStyle name="제목 3 3 9 3" xfId="676"/>
    <cellStyle name="제목 3 3 9 4" xfId="808"/>
    <cellStyle name="제목 3 3 9 5" xfId="1046"/>
    <cellStyle name="제목 3 3 9 6" xfId="1186"/>
    <cellStyle name="제목 3 3 9 7" xfId="1318"/>
    <cellStyle name="제목 3 4" xfId="255"/>
    <cellStyle name="제목 3 4 10" xfId="339"/>
    <cellStyle name="제목 3 4 10 2" xfId="528"/>
    <cellStyle name="제목 3 4 10 3" xfId="666"/>
    <cellStyle name="제목 3 4 10 4" xfId="798"/>
    <cellStyle name="제목 3 4 10 5" xfId="1036"/>
    <cellStyle name="제목 3 4 10 6" xfId="1176"/>
    <cellStyle name="제목 3 4 10 7" xfId="1308"/>
    <cellStyle name="제목 3 4 11" xfId="345"/>
    <cellStyle name="제목 3 4 11 2" xfId="534"/>
    <cellStyle name="제목 3 4 11 3" xfId="672"/>
    <cellStyle name="제목 3 4 11 4" xfId="804"/>
    <cellStyle name="제목 3 4 11 5" xfId="1042"/>
    <cellStyle name="제목 3 4 11 6" xfId="1182"/>
    <cellStyle name="제목 3 4 11 7" xfId="1314"/>
    <cellStyle name="제목 3 4 12" xfId="367"/>
    <cellStyle name="제목 3 4 12 2" xfId="555"/>
    <cellStyle name="제목 3 4 12 3" xfId="692"/>
    <cellStyle name="제목 3 4 12 4" xfId="824"/>
    <cellStyle name="제목 3 4 12 5" xfId="1063"/>
    <cellStyle name="제목 3 4 12 6" xfId="1202"/>
    <cellStyle name="제목 3 4 12 7" xfId="1334"/>
    <cellStyle name="제목 3 4 13" xfId="408"/>
    <cellStyle name="제목 3 4 13 2" xfId="592"/>
    <cellStyle name="제목 3 4 13 3" xfId="725"/>
    <cellStyle name="제목 3 4 13 4" xfId="857"/>
    <cellStyle name="제목 3 4 13 5" xfId="1098"/>
    <cellStyle name="제목 3 4 13 6" xfId="1235"/>
    <cellStyle name="제목 3 4 13 7" xfId="1367"/>
    <cellStyle name="제목 3 4 14" xfId="378"/>
    <cellStyle name="제목 3 4 14 2" xfId="566"/>
    <cellStyle name="제목 3 4 14 3" xfId="702"/>
    <cellStyle name="제목 3 4 14 4" xfId="834"/>
    <cellStyle name="제목 3 4 14 5" xfId="1073"/>
    <cellStyle name="제목 3 4 14 6" xfId="1212"/>
    <cellStyle name="제목 3 4 14 7" xfId="1344"/>
    <cellStyle name="제목 3 4 15" xfId="407"/>
    <cellStyle name="제목 3 4 15 2" xfId="591"/>
    <cellStyle name="제목 3 4 15 3" xfId="724"/>
    <cellStyle name="제목 3 4 15 4" xfId="856"/>
    <cellStyle name="제목 3 4 15 5" xfId="1097"/>
    <cellStyle name="제목 3 4 15 6" xfId="1234"/>
    <cellStyle name="제목 3 4 15 7" xfId="1366"/>
    <cellStyle name="제목 3 4 16" xfId="379"/>
    <cellStyle name="제목 3 4 16 2" xfId="567"/>
    <cellStyle name="제목 3 4 16 3" xfId="703"/>
    <cellStyle name="제목 3 4 16 4" xfId="835"/>
    <cellStyle name="제목 3 4 16 5" xfId="1074"/>
    <cellStyle name="제목 3 4 16 6" xfId="1213"/>
    <cellStyle name="제목 3 4 16 7" xfId="1345"/>
    <cellStyle name="제목 3 4 17" xfId="417"/>
    <cellStyle name="제목 3 4 17 2" xfId="600"/>
    <cellStyle name="제목 3 4 17 3" xfId="732"/>
    <cellStyle name="제목 3 4 17 4" xfId="864"/>
    <cellStyle name="제목 3 4 17 5" xfId="1107"/>
    <cellStyle name="제목 3 4 17 6" xfId="1242"/>
    <cellStyle name="제목 3 4 17 7" xfId="1374"/>
    <cellStyle name="제목 3 4 18" xfId="460"/>
    <cellStyle name="제목 3 4 18 2" xfId="1398"/>
    <cellStyle name="제목 3 4 19" xfId="185"/>
    <cellStyle name="제목 3 4 2" xfId="251"/>
    <cellStyle name="제목 3 4 2 2" xfId="457"/>
    <cellStyle name="제목 3 4 2 3" xfId="215"/>
    <cellStyle name="제목 3 4 2 4" xfId="489"/>
    <cellStyle name="제목 3 4 2 5" xfId="961"/>
    <cellStyle name="제목 3 4 2 6" xfId="883"/>
    <cellStyle name="제목 3 4 2 7" xfId="996"/>
    <cellStyle name="제목 3 4 20" xfId="157"/>
    <cellStyle name="제목 3 4 21" xfId="965"/>
    <cellStyle name="제목 3 4 22" xfId="931"/>
    <cellStyle name="제목 3 4 23" xfId="980"/>
    <cellStyle name="제목 3 4 3" xfId="263"/>
    <cellStyle name="제목 3 4 3 2" xfId="468"/>
    <cellStyle name="제목 3 4 3 3" xfId="191"/>
    <cellStyle name="제목 3 4 3 4" xfId="210"/>
    <cellStyle name="제목 3 4 3 5" xfId="973"/>
    <cellStyle name="제목 3 4 3 6" xfId="924"/>
    <cellStyle name="제목 3 4 3 7" xfId="897"/>
    <cellStyle name="제목 3 4 4" xfId="248"/>
    <cellStyle name="제목 3 4 4 2" xfId="455"/>
    <cellStyle name="제목 3 4 4 3" xfId="183"/>
    <cellStyle name="제목 3 4 4 4" xfId="564"/>
    <cellStyle name="제목 3 4 4 5" xfId="959"/>
    <cellStyle name="제목 3 4 4 6" xfId="885"/>
    <cellStyle name="제목 3 4 4 7" xfId="1100"/>
    <cellStyle name="제목 3 4 5" xfId="280"/>
    <cellStyle name="제목 3 4 5 2" xfId="481"/>
    <cellStyle name="제목 3 4 5 3" xfId="625"/>
    <cellStyle name="제목 3 4 5 4" xfId="757"/>
    <cellStyle name="제목 3 4 5 5" xfId="987"/>
    <cellStyle name="제목 3 4 5 6" xfId="1135"/>
    <cellStyle name="제목 3 4 5 7" xfId="1267"/>
    <cellStyle name="제목 3 4 6" xfId="228"/>
    <cellStyle name="제목 3 4 6 2" xfId="443"/>
    <cellStyle name="제목 3 4 6 3" xfId="199"/>
    <cellStyle name="제목 3 4 6 4" xfId="598"/>
    <cellStyle name="제목 3 4 6 5" xfId="947"/>
    <cellStyle name="제목 3 4 6 6" xfId="914"/>
    <cellStyle name="제목 3 4 6 7" xfId="1060"/>
    <cellStyle name="제목 3 4 7" xfId="321"/>
    <cellStyle name="제목 3 4 7 2" xfId="510"/>
    <cellStyle name="제목 3 4 7 3" xfId="648"/>
    <cellStyle name="제목 3 4 7 4" xfId="780"/>
    <cellStyle name="제목 3 4 7 5" xfId="1018"/>
    <cellStyle name="제목 3 4 7 6" xfId="1158"/>
    <cellStyle name="제목 3 4 7 7" xfId="1290"/>
    <cellStyle name="제목 3 4 8" xfId="327"/>
    <cellStyle name="제목 3 4 8 2" xfId="516"/>
    <cellStyle name="제목 3 4 8 3" xfId="654"/>
    <cellStyle name="제목 3 4 8 4" xfId="786"/>
    <cellStyle name="제목 3 4 8 5" xfId="1024"/>
    <cellStyle name="제목 3 4 8 6" xfId="1164"/>
    <cellStyle name="제목 3 4 8 7" xfId="1296"/>
    <cellStyle name="제목 3 4 9" xfId="333"/>
    <cellStyle name="제목 3 4 9 2" xfId="522"/>
    <cellStyle name="제목 3 4 9 3" xfId="660"/>
    <cellStyle name="제목 3 4 9 4" xfId="792"/>
    <cellStyle name="제목 3 4 9 5" xfId="1030"/>
    <cellStyle name="제목 3 4 9 6" xfId="1170"/>
    <cellStyle name="제목 3 4 9 7" xfId="1302"/>
    <cellStyle name="제목 3 5" xfId="254"/>
    <cellStyle name="제목 3 5 2" xfId="459"/>
    <cellStyle name="제목 3 5 3" xfId="292"/>
    <cellStyle name="제목 3 5 4" xfId="475"/>
    <cellStyle name="제목 3 5 5" xfId="964"/>
    <cellStyle name="제목 3 5 6" xfId="932"/>
    <cellStyle name="제목 3 5 7" xfId="999"/>
    <cellStyle name="제목 3 6" xfId="259"/>
    <cellStyle name="제목 3 6 2" xfId="464"/>
    <cellStyle name="제목 3 6 3" xfId="189"/>
    <cellStyle name="제목 3 6 4" xfId="169"/>
    <cellStyle name="제목 3 6 5" xfId="969"/>
    <cellStyle name="제목 3 6 6" xfId="882"/>
    <cellStyle name="제목 3 6 7" xfId="894"/>
    <cellStyle name="제목 3 7" xfId="308"/>
    <cellStyle name="제목 3 7 2" xfId="500"/>
    <cellStyle name="제목 3 7 3" xfId="638"/>
    <cellStyle name="제목 3 7 4" xfId="770"/>
    <cellStyle name="제목 3 7 5" xfId="1008"/>
    <cellStyle name="제목 3 7 6" xfId="1148"/>
    <cellStyle name="제목 3 7 7" xfId="1280"/>
    <cellStyle name="제목 3 8" xfId="307"/>
    <cellStyle name="제목 3 8 2" xfId="499"/>
    <cellStyle name="제목 3 8 3" xfId="637"/>
    <cellStyle name="제목 3 8 4" xfId="769"/>
    <cellStyle name="제목 3 8 5" xfId="1007"/>
    <cellStyle name="제목 3 8 6" xfId="1147"/>
    <cellStyle name="제목 3 8 7" xfId="1279"/>
    <cellStyle name="제목 3 9" xfId="233"/>
    <cellStyle name="제목 3 9 2" xfId="447"/>
    <cellStyle name="제목 3 9 3" xfId="155"/>
    <cellStyle name="제목 3 9 4" xfId="171"/>
    <cellStyle name="제목 3 9 5" xfId="951"/>
    <cellStyle name="제목 3 9 6" xfId="934"/>
    <cellStyle name="제목 3 9 7" xfId="938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표준_2010설계기준철(상)" xfId="1392"/>
    <cellStyle name="標準_Akia(F）-8" xfId="145"/>
    <cellStyle name="표준_성서네거리~이곡네거리 외 2개소 포장보수공사" xfId="146"/>
    <cellStyle name="표준1" xfId="75"/>
    <cellStyle name="표준1 10" xfId="246"/>
    <cellStyle name="표준1 11" xfId="231"/>
    <cellStyle name="표준1 12" xfId="238"/>
    <cellStyle name="표준1 13" xfId="244"/>
    <cellStyle name="표준1 14" xfId="309"/>
    <cellStyle name="표준1 15" xfId="277"/>
    <cellStyle name="표준1 16" xfId="267"/>
    <cellStyle name="표준1 17" xfId="311"/>
    <cellStyle name="표준1 18" xfId="220"/>
    <cellStyle name="표준1 19" xfId="249"/>
    <cellStyle name="표준1 2" xfId="162"/>
    <cellStyle name="표준1 20" xfId="222"/>
    <cellStyle name="표준1 21" xfId="272"/>
    <cellStyle name="표준1 22" xfId="274"/>
    <cellStyle name="표준1 23" xfId="229"/>
    <cellStyle name="표준1 24" xfId="365"/>
    <cellStyle name="표준1 25" xfId="388"/>
    <cellStyle name="표준1 26" xfId="382"/>
    <cellStyle name="표준1 27" xfId="386"/>
    <cellStyle name="표준1 28" xfId="410"/>
    <cellStyle name="표준1 29" xfId="376"/>
    <cellStyle name="표준1 3" xfId="172"/>
    <cellStyle name="표준1 30" xfId="158"/>
    <cellStyle name="표준1 31" xfId="164"/>
    <cellStyle name="표준1 32" xfId="178"/>
    <cellStyle name="표준1 33" xfId="910"/>
    <cellStyle name="표준1 34" xfId="993"/>
    <cellStyle name="표준1 35" xfId="908"/>
    <cellStyle name="표준1 4" xfId="184"/>
    <cellStyle name="표준1 5" xfId="293"/>
    <cellStyle name="표준1 6" xfId="297"/>
    <cellStyle name="표준1 7" xfId="285"/>
    <cellStyle name="표준1 8" xfId="298"/>
    <cellStyle name="표준1 9" xfId="271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43960</xdr:colOff>
      <xdr:row>26</xdr:row>
      <xdr:rowOff>80598</xdr:rowOff>
    </xdr:from>
    <xdr:to>
      <xdr:col>39</xdr:col>
      <xdr:colOff>131883</xdr:colOff>
      <xdr:row>40</xdr:row>
      <xdr:rowOff>197827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8" y="5780944"/>
          <a:ext cx="6323135" cy="3604845"/>
        </a:xfrm>
        <a:prstGeom prst="rect">
          <a:avLst/>
        </a:prstGeom>
      </xdr:spPr>
    </xdr:pic>
    <xdr:clientData/>
  </xdr:twoCellAnchor>
  <xdr:twoCellAnchor editAs="oneCell">
    <xdr:from>
      <xdr:col>2</xdr:col>
      <xdr:colOff>51289</xdr:colOff>
      <xdr:row>67</xdr:row>
      <xdr:rowOff>102577</xdr:rowOff>
    </xdr:from>
    <xdr:to>
      <xdr:col>39</xdr:col>
      <xdr:colOff>109905</xdr:colOff>
      <xdr:row>81</xdr:row>
      <xdr:rowOff>217431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" y="16016654"/>
          <a:ext cx="6293828" cy="3602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4"/>
  <sheetViews>
    <sheetView view="pageBreakPreview" zoomScale="115" zoomScaleSheetLayoutView="115" workbookViewId="0">
      <selection activeCell="H22" sqref="H22"/>
    </sheetView>
  </sheetViews>
  <sheetFormatPr defaultRowHeight="13.5"/>
  <cols>
    <col min="1" max="1" width="0.5546875" style="6" customWidth="1"/>
    <col min="2" max="3" width="2.77734375" style="6" customWidth="1"/>
    <col min="4" max="4" width="22.88671875" style="6" bestFit="1" customWidth="1"/>
    <col min="5" max="5" width="3.6640625" style="3" customWidth="1"/>
    <col min="6" max="6" width="10.88671875" style="43" bestFit="1" customWidth="1"/>
    <col min="7" max="7" width="5.33203125" style="19" bestFit="1" customWidth="1"/>
    <col min="8" max="8" width="27.6640625" style="6" customWidth="1"/>
    <col min="9" max="9" width="9.5546875" style="6" bestFit="1" customWidth="1"/>
    <col min="10" max="256" width="8.88671875" style="6"/>
    <col min="257" max="257" width="0.5546875" style="6" customWidth="1"/>
    <col min="258" max="259" width="2.109375" style="6" customWidth="1"/>
    <col min="260" max="260" width="15" style="6" customWidth="1"/>
    <col min="261" max="261" width="3.6640625" style="6" customWidth="1"/>
    <col min="262" max="262" width="12" style="6" customWidth="1"/>
    <col min="263" max="263" width="4.21875" style="6" customWidth="1"/>
    <col min="264" max="264" width="27.6640625" style="6" customWidth="1"/>
    <col min="265" max="512" width="8.88671875" style="6"/>
    <col min="513" max="513" width="0.5546875" style="6" customWidth="1"/>
    <col min="514" max="515" width="2.109375" style="6" customWidth="1"/>
    <col min="516" max="516" width="15" style="6" customWidth="1"/>
    <col min="517" max="517" width="3.6640625" style="6" customWidth="1"/>
    <col min="518" max="518" width="12" style="6" customWidth="1"/>
    <col min="519" max="519" width="4.21875" style="6" customWidth="1"/>
    <col min="520" max="520" width="27.6640625" style="6" customWidth="1"/>
    <col min="521" max="768" width="8.88671875" style="6"/>
    <col min="769" max="769" width="0.5546875" style="6" customWidth="1"/>
    <col min="770" max="771" width="2.109375" style="6" customWidth="1"/>
    <col min="772" max="772" width="15" style="6" customWidth="1"/>
    <col min="773" max="773" width="3.6640625" style="6" customWidth="1"/>
    <col min="774" max="774" width="12" style="6" customWidth="1"/>
    <col min="775" max="775" width="4.21875" style="6" customWidth="1"/>
    <col min="776" max="776" width="27.6640625" style="6" customWidth="1"/>
    <col min="777" max="1024" width="8.88671875" style="6"/>
    <col min="1025" max="1025" width="0.5546875" style="6" customWidth="1"/>
    <col min="1026" max="1027" width="2.109375" style="6" customWidth="1"/>
    <col min="1028" max="1028" width="15" style="6" customWidth="1"/>
    <col min="1029" max="1029" width="3.6640625" style="6" customWidth="1"/>
    <col min="1030" max="1030" width="12" style="6" customWidth="1"/>
    <col min="1031" max="1031" width="4.21875" style="6" customWidth="1"/>
    <col min="1032" max="1032" width="27.6640625" style="6" customWidth="1"/>
    <col min="1033" max="1280" width="8.88671875" style="6"/>
    <col min="1281" max="1281" width="0.5546875" style="6" customWidth="1"/>
    <col min="1282" max="1283" width="2.109375" style="6" customWidth="1"/>
    <col min="1284" max="1284" width="15" style="6" customWidth="1"/>
    <col min="1285" max="1285" width="3.6640625" style="6" customWidth="1"/>
    <col min="1286" max="1286" width="12" style="6" customWidth="1"/>
    <col min="1287" max="1287" width="4.21875" style="6" customWidth="1"/>
    <col min="1288" max="1288" width="27.6640625" style="6" customWidth="1"/>
    <col min="1289" max="1536" width="8.88671875" style="6"/>
    <col min="1537" max="1537" width="0.5546875" style="6" customWidth="1"/>
    <col min="1538" max="1539" width="2.109375" style="6" customWidth="1"/>
    <col min="1540" max="1540" width="15" style="6" customWidth="1"/>
    <col min="1541" max="1541" width="3.6640625" style="6" customWidth="1"/>
    <col min="1542" max="1542" width="12" style="6" customWidth="1"/>
    <col min="1543" max="1543" width="4.21875" style="6" customWidth="1"/>
    <col min="1544" max="1544" width="27.6640625" style="6" customWidth="1"/>
    <col min="1545" max="1792" width="8.88671875" style="6"/>
    <col min="1793" max="1793" width="0.5546875" style="6" customWidth="1"/>
    <col min="1794" max="1795" width="2.109375" style="6" customWidth="1"/>
    <col min="1796" max="1796" width="15" style="6" customWidth="1"/>
    <col min="1797" max="1797" width="3.6640625" style="6" customWidth="1"/>
    <col min="1798" max="1798" width="12" style="6" customWidth="1"/>
    <col min="1799" max="1799" width="4.21875" style="6" customWidth="1"/>
    <col min="1800" max="1800" width="27.6640625" style="6" customWidth="1"/>
    <col min="1801" max="2048" width="8.88671875" style="6"/>
    <col min="2049" max="2049" width="0.5546875" style="6" customWidth="1"/>
    <col min="2050" max="2051" width="2.109375" style="6" customWidth="1"/>
    <col min="2052" max="2052" width="15" style="6" customWidth="1"/>
    <col min="2053" max="2053" width="3.6640625" style="6" customWidth="1"/>
    <col min="2054" max="2054" width="12" style="6" customWidth="1"/>
    <col min="2055" max="2055" width="4.21875" style="6" customWidth="1"/>
    <col min="2056" max="2056" width="27.6640625" style="6" customWidth="1"/>
    <col min="2057" max="2304" width="8.88671875" style="6"/>
    <col min="2305" max="2305" width="0.5546875" style="6" customWidth="1"/>
    <col min="2306" max="2307" width="2.109375" style="6" customWidth="1"/>
    <col min="2308" max="2308" width="15" style="6" customWidth="1"/>
    <col min="2309" max="2309" width="3.6640625" style="6" customWidth="1"/>
    <col min="2310" max="2310" width="12" style="6" customWidth="1"/>
    <col min="2311" max="2311" width="4.21875" style="6" customWidth="1"/>
    <col min="2312" max="2312" width="27.6640625" style="6" customWidth="1"/>
    <col min="2313" max="2560" width="8.88671875" style="6"/>
    <col min="2561" max="2561" width="0.5546875" style="6" customWidth="1"/>
    <col min="2562" max="2563" width="2.109375" style="6" customWidth="1"/>
    <col min="2564" max="2564" width="15" style="6" customWidth="1"/>
    <col min="2565" max="2565" width="3.6640625" style="6" customWidth="1"/>
    <col min="2566" max="2566" width="12" style="6" customWidth="1"/>
    <col min="2567" max="2567" width="4.21875" style="6" customWidth="1"/>
    <col min="2568" max="2568" width="27.6640625" style="6" customWidth="1"/>
    <col min="2569" max="2816" width="8.88671875" style="6"/>
    <col min="2817" max="2817" width="0.5546875" style="6" customWidth="1"/>
    <col min="2818" max="2819" width="2.109375" style="6" customWidth="1"/>
    <col min="2820" max="2820" width="15" style="6" customWidth="1"/>
    <col min="2821" max="2821" width="3.6640625" style="6" customWidth="1"/>
    <col min="2822" max="2822" width="12" style="6" customWidth="1"/>
    <col min="2823" max="2823" width="4.21875" style="6" customWidth="1"/>
    <col min="2824" max="2824" width="27.6640625" style="6" customWidth="1"/>
    <col min="2825" max="3072" width="8.88671875" style="6"/>
    <col min="3073" max="3073" width="0.5546875" style="6" customWidth="1"/>
    <col min="3074" max="3075" width="2.109375" style="6" customWidth="1"/>
    <col min="3076" max="3076" width="15" style="6" customWidth="1"/>
    <col min="3077" max="3077" width="3.6640625" style="6" customWidth="1"/>
    <col min="3078" max="3078" width="12" style="6" customWidth="1"/>
    <col min="3079" max="3079" width="4.21875" style="6" customWidth="1"/>
    <col min="3080" max="3080" width="27.6640625" style="6" customWidth="1"/>
    <col min="3081" max="3328" width="8.88671875" style="6"/>
    <col min="3329" max="3329" width="0.5546875" style="6" customWidth="1"/>
    <col min="3330" max="3331" width="2.109375" style="6" customWidth="1"/>
    <col min="3332" max="3332" width="15" style="6" customWidth="1"/>
    <col min="3333" max="3333" width="3.6640625" style="6" customWidth="1"/>
    <col min="3334" max="3334" width="12" style="6" customWidth="1"/>
    <col min="3335" max="3335" width="4.21875" style="6" customWidth="1"/>
    <col min="3336" max="3336" width="27.6640625" style="6" customWidth="1"/>
    <col min="3337" max="3584" width="8.88671875" style="6"/>
    <col min="3585" max="3585" width="0.5546875" style="6" customWidth="1"/>
    <col min="3586" max="3587" width="2.109375" style="6" customWidth="1"/>
    <col min="3588" max="3588" width="15" style="6" customWidth="1"/>
    <col min="3589" max="3589" width="3.6640625" style="6" customWidth="1"/>
    <col min="3590" max="3590" width="12" style="6" customWidth="1"/>
    <col min="3591" max="3591" width="4.21875" style="6" customWidth="1"/>
    <col min="3592" max="3592" width="27.6640625" style="6" customWidth="1"/>
    <col min="3593" max="3840" width="8.88671875" style="6"/>
    <col min="3841" max="3841" width="0.5546875" style="6" customWidth="1"/>
    <col min="3842" max="3843" width="2.109375" style="6" customWidth="1"/>
    <col min="3844" max="3844" width="15" style="6" customWidth="1"/>
    <col min="3845" max="3845" width="3.6640625" style="6" customWidth="1"/>
    <col min="3846" max="3846" width="12" style="6" customWidth="1"/>
    <col min="3847" max="3847" width="4.21875" style="6" customWidth="1"/>
    <col min="3848" max="3848" width="27.6640625" style="6" customWidth="1"/>
    <col min="3849" max="4096" width="8.88671875" style="6"/>
    <col min="4097" max="4097" width="0.5546875" style="6" customWidth="1"/>
    <col min="4098" max="4099" width="2.109375" style="6" customWidth="1"/>
    <col min="4100" max="4100" width="15" style="6" customWidth="1"/>
    <col min="4101" max="4101" width="3.6640625" style="6" customWidth="1"/>
    <col min="4102" max="4102" width="12" style="6" customWidth="1"/>
    <col min="4103" max="4103" width="4.21875" style="6" customWidth="1"/>
    <col min="4104" max="4104" width="27.6640625" style="6" customWidth="1"/>
    <col min="4105" max="4352" width="8.88671875" style="6"/>
    <col min="4353" max="4353" width="0.5546875" style="6" customWidth="1"/>
    <col min="4354" max="4355" width="2.109375" style="6" customWidth="1"/>
    <col min="4356" max="4356" width="15" style="6" customWidth="1"/>
    <col min="4357" max="4357" width="3.6640625" style="6" customWidth="1"/>
    <col min="4358" max="4358" width="12" style="6" customWidth="1"/>
    <col min="4359" max="4359" width="4.21875" style="6" customWidth="1"/>
    <col min="4360" max="4360" width="27.6640625" style="6" customWidth="1"/>
    <col min="4361" max="4608" width="8.88671875" style="6"/>
    <col min="4609" max="4609" width="0.5546875" style="6" customWidth="1"/>
    <col min="4610" max="4611" width="2.109375" style="6" customWidth="1"/>
    <col min="4612" max="4612" width="15" style="6" customWidth="1"/>
    <col min="4613" max="4613" width="3.6640625" style="6" customWidth="1"/>
    <col min="4614" max="4614" width="12" style="6" customWidth="1"/>
    <col min="4615" max="4615" width="4.21875" style="6" customWidth="1"/>
    <col min="4616" max="4616" width="27.6640625" style="6" customWidth="1"/>
    <col min="4617" max="4864" width="8.88671875" style="6"/>
    <col min="4865" max="4865" width="0.5546875" style="6" customWidth="1"/>
    <col min="4866" max="4867" width="2.109375" style="6" customWidth="1"/>
    <col min="4868" max="4868" width="15" style="6" customWidth="1"/>
    <col min="4869" max="4869" width="3.6640625" style="6" customWidth="1"/>
    <col min="4870" max="4870" width="12" style="6" customWidth="1"/>
    <col min="4871" max="4871" width="4.21875" style="6" customWidth="1"/>
    <col min="4872" max="4872" width="27.6640625" style="6" customWidth="1"/>
    <col min="4873" max="5120" width="8.88671875" style="6"/>
    <col min="5121" max="5121" width="0.5546875" style="6" customWidth="1"/>
    <col min="5122" max="5123" width="2.109375" style="6" customWidth="1"/>
    <col min="5124" max="5124" width="15" style="6" customWidth="1"/>
    <col min="5125" max="5125" width="3.6640625" style="6" customWidth="1"/>
    <col min="5126" max="5126" width="12" style="6" customWidth="1"/>
    <col min="5127" max="5127" width="4.21875" style="6" customWidth="1"/>
    <col min="5128" max="5128" width="27.6640625" style="6" customWidth="1"/>
    <col min="5129" max="5376" width="8.88671875" style="6"/>
    <col min="5377" max="5377" width="0.5546875" style="6" customWidth="1"/>
    <col min="5378" max="5379" width="2.109375" style="6" customWidth="1"/>
    <col min="5380" max="5380" width="15" style="6" customWidth="1"/>
    <col min="5381" max="5381" width="3.6640625" style="6" customWidth="1"/>
    <col min="5382" max="5382" width="12" style="6" customWidth="1"/>
    <col min="5383" max="5383" width="4.21875" style="6" customWidth="1"/>
    <col min="5384" max="5384" width="27.6640625" style="6" customWidth="1"/>
    <col min="5385" max="5632" width="8.88671875" style="6"/>
    <col min="5633" max="5633" width="0.5546875" style="6" customWidth="1"/>
    <col min="5634" max="5635" width="2.109375" style="6" customWidth="1"/>
    <col min="5636" max="5636" width="15" style="6" customWidth="1"/>
    <col min="5637" max="5637" width="3.6640625" style="6" customWidth="1"/>
    <col min="5638" max="5638" width="12" style="6" customWidth="1"/>
    <col min="5639" max="5639" width="4.21875" style="6" customWidth="1"/>
    <col min="5640" max="5640" width="27.6640625" style="6" customWidth="1"/>
    <col min="5641" max="5888" width="8.88671875" style="6"/>
    <col min="5889" max="5889" width="0.5546875" style="6" customWidth="1"/>
    <col min="5890" max="5891" width="2.109375" style="6" customWidth="1"/>
    <col min="5892" max="5892" width="15" style="6" customWidth="1"/>
    <col min="5893" max="5893" width="3.6640625" style="6" customWidth="1"/>
    <col min="5894" max="5894" width="12" style="6" customWidth="1"/>
    <col min="5895" max="5895" width="4.21875" style="6" customWidth="1"/>
    <col min="5896" max="5896" width="27.6640625" style="6" customWidth="1"/>
    <col min="5897" max="6144" width="8.88671875" style="6"/>
    <col min="6145" max="6145" width="0.5546875" style="6" customWidth="1"/>
    <col min="6146" max="6147" width="2.109375" style="6" customWidth="1"/>
    <col min="6148" max="6148" width="15" style="6" customWidth="1"/>
    <col min="6149" max="6149" width="3.6640625" style="6" customWidth="1"/>
    <col min="6150" max="6150" width="12" style="6" customWidth="1"/>
    <col min="6151" max="6151" width="4.21875" style="6" customWidth="1"/>
    <col min="6152" max="6152" width="27.6640625" style="6" customWidth="1"/>
    <col min="6153" max="6400" width="8.88671875" style="6"/>
    <col min="6401" max="6401" width="0.5546875" style="6" customWidth="1"/>
    <col min="6402" max="6403" width="2.109375" style="6" customWidth="1"/>
    <col min="6404" max="6404" width="15" style="6" customWidth="1"/>
    <col min="6405" max="6405" width="3.6640625" style="6" customWidth="1"/>
    <col min="6406" max="6406" width="12" style="6" customWidth="1"/>
    <col min="6407" max="6407" width="4.21875" style="6" customWidth="1"/>
    <col min="6408" max="6408" width="27.6640625" style="6" customWidth="1"/>
    <col min="6409" max="6656" width="8.88671875" style="6"/>
    <col min="6657" max="6657" width="0.5546875" style="6" customWidth="1"/>
    <col min="6658" max="6659" width="2.109375" style="6" customWidth="1"/>
    <col min="6660" max="6660" width="15" style="6" customWidth="1"/>
    <col min="6661" max="6661" width="3.6640625" style="6" customWidth="1"/>
    <col min="6662" max="6662" width="12" style="6" customWidth="1"/>
    <col min="6663" max="6663" width="4.21875" style="6" customWidth="1"/>
    <col min="6664" max="6664" width="27.6640625" style="6" customWidth="1"/>
    <col min="6665" max="6912" width="8.88671875" style="6"/>
    <col min="6913" max="6913" width="0.5546875" style="6" customWidth="1"/>
    <col min="6914" max="6915" width="2.109375" style="6" customWidth="1"/>
    <col min="6916" max="6916" width="15" style="6" customWidth="1"/>
    <col min="6917" max="6917" width="3.6640625" style="6" customWidth="1"/>
    <col min="6918" max="6918" width="12" style="6" customWidth="1"/>
    <col min="6919" max="6919" width="4.21875" style="6" customWidth="1"/>
    <col min="6920" max="6920" width="27.6640625" style="6" customWidth="1"/>
    <col min="6921" max="7168" width="8.88671875" style="6"/>
    <col min="7169" max="7169" width="0.5546875" style="6" customWidth="1"/>
    <col min="7170" max="7171" width="2.109375" style="6" customWidth="1"/>
    <col min="7172" max="7172" width="15" style="6" customWidth="1"/>
    <col min="7173" max="7173" width="3.6640625" style="6" customWidth="1"/>
    <col min="7174" max="7174" width="12" style="6" customWidth="1"/>
    <col min="7175" max="7175" width="4.21875" style="6" customWidth="1"/>
    <col min="7176" max="7176" width="27.6640625" style="6" customWidth="1"/>
    <col min="7177" max="7424" width="8.88671875" style="6"/>
    <col min="7425" max="7425" width="0.5546875" style="6" customWidth="1"/>
    <col min="7426" max="7427" width="2.109375" style="6" customWidth="1"/>
    <col min="7428" max="7428" width="15" style="6" customWidth="1"/>
    <col min="7429" max="7429" width="3.6640625" style="6" customWidth="1"/>
    <col min="7430" max="7430" width="12" style="6" customWidth="1"/>
    <col min="7431" max="7431" width="4.21875" style="6" customWidth="1"/>
    <col min="7432" max="7432" width="27.6640625" style="6" customWidth="1"/>
    <col min="7433" max="7680" width="8.88671875" style="6"/>
    <col min="7681" max="7681" width="0.5546875" style="6" customWidth="1"/>
    <col min="7682" max="7683" width="2.109375" style="6" customWidth="1"/>
    <col min="7684" max="7684" width="15" style="6" customWidth="1"/>
    <col min="7685" max="7685" width="3.6640625" style="6" customWidth="1"/>
    <col min="7686" max="7686" width="12" style="6" customWidth="1"/>
    <col min="7687" max="7687" width="4.21875" style="6" customWidth="1"/>
    <col min="7688" max="7688" width="27.6640625" style="6" customWidth="1"/>
    <col min="7689" max="7936" width="8.88671875" style="6"/>
    <col min="7937" max="7937" width="0.5546875" style="6" customWidth="1"/>
    <col min="7938" max="7939" width="2.109375" style="6" customWidth="1"/>
    <col min="7940" max="7940" width="15" style="6" customWidth="1"/>
    <col min="7941" max="7941" width="3.6640625" style="6" customWidth="1"/>
    <col min="7942" max="7942" width="12" style="6" customWidth="1"/>
    <col min="7943" max="7943" width="4.21875" style="6" customWidth="1"/>
    <col min="7944" max="7944" width="27.6640625" style="6" customWidth="1"/>
    <col min="7945" max="8192" width="8.88671875" style="6"/>
    <col min="8193" max="8193" width="0.5546875" style="6" customWidth="1"/>
    <col min="8194" max="8195" width="2.109375" style="6" customWidth="1"/>
    <col min="8196" max="8196" width="15" style="6" customWidth="1"/>
    <col min="8197" max="8197" width="3.6640625" style="6" customWidth="1"/>
    <col min="8198" max="8198" width="12" style="6" customWidth="1"/>
    <col min="8199" max="8199" width="4.21875" style="6" customWidth="1"/>
    <col min="8200" max="8200" width="27.6640625" style="6" customWidth="1"/>
    <col min="8201" max="8448" width="8.88671875" style="6"/>
    <col min="8449" max="8449" width="0.5546875" style="6" customWidth="1"/>
    <col min="8450" max="8451" width="2.109375" style="6" customWidth="1"/>
    <col min="8452" max="8452" width="15" style="6" customWidth="1"/>
    <col min="8453" max="8453" width="3.6640625" style="6" customWidth="1"/>
    <col min="8454" max="8454" width="12" style="6" customWidth="1"/>
    <col min="8455" max="8455" width="4.21875" style="6" customWidth="1"/>
    <col min="8456" max="8456" width="27.6640625" style="6" customWidth="1"/>
    <col min="8457" max="8704" width="8.88671875" style="6"/>
    <col min="8705" max="8705" width="0.5546875" style="6" customWidth="1"/>
    <col min="8706" max="8707" width="2.109375" style="6" customWidth="1"/>
    <col min="8708" max="8708" width="15" style="6" customWidth="1"/>
    <col min="8709" max="8709" width="3.6640625" style="6" customWidth="1"/>
    <col min="8710" max="8710" width="12" style="6" customWidth="1"/>
    <col min="8711" max="8711" width="4.21875" style="6" customWidth="1"/>
    <col min="8712" max="8712" width="27.6640625" style="6" customWidth="1"/>
    <col min="8713" max="8960" width="8.88671875" style="6"/>
    <col min="8961" max="8961" width="0.5546875" style="6" customWidth="1"/>
    <col min="8962" max="8963" width="2.109375" style="6" customWidth="1"/>
    <col min="8964" max="8964" width="15" style="6" customWidth="1"/>
    <col min="8965" max="8965" width="3.6640625" style="6" customWidth="1"/>
    <col min="8966" max="8966" width="12" style="6" customWidth="1"/>
    <col min="8967" max="8967" width="4.21875" style="6" customWidth="1"/>
    <col min="8968" max="8968" width="27.6640625" style="6" customWidth="1"/>
    <col min="8969" max="9216" width="8.88671875" style="6"/>
    <col min="9217" max="9217" width="0.5546875" style="6" customWidth="1"/>
    <col min="9218" max="9219" width="2.109375" style="6" customWidth="1"/>
    <col min="9220" max="9220" width="15" style="6" customWidth="1"/>
    <col min="9221" max="9221" width="3.6640625" style="6" customWidth="1"/>
    <col min="9222" max="9222" width="12" style="6" customWidth="1"/>
    <col min="9223" max="9223" width="4.21875" style="6" customWidth="1"/>
    <col min="9224" max="9224" width="27.6640625" style="6" customWidth="1"/>
    <col min="9225" max="9472" width="8.88671875" style="6"/>
    <col min="9473" max="9473" width="0.5546875" style="6" customWidth="1"/>
    <col min="9474" max="9475" width="2.109375" style="6" customWidth="1"/>
    <col min="9476" max="9476" width="15" style="6" customWidth="1"/>
    <col min="9477" max="9477" width="3.6640625" style="6" customWidth="1"/>
    <col min="9478" max="9478" width="12" style="6" customWidth="1"/>
    <col min="9479" max="9479" width="4.21875" style="6" customWidth="1"/>
    <col min="9480" max="9480" width="27.6640625" style="6" customWidth="1"/>
    <col min="9481" max="9728" width="8.88671875" style="6"/>
    <col min="9729" max="9729" width="0.5546875" style="6" customWidth="1"/>
    <col min="9730" max="9731" width="2.109375" style="6" customWidth="1"/>
    <col min="9732" max="9732" width="15" style="6" customWidth="1"/>
    <col min="9733" max="9733" width="3.6640625" style="6" customWidth="1"/>
    <col min="9734" max="9734" width="12" style="6" customWidth="1"/>
    <col min="9735" max="9735" width="4.21875" style="6" customWidth="1"/>
    <col min="9736" max="9736" width="27.6640625" style="6" customWidth="1"/>
    <col min="9737" max="9984" width="8.88671875" style="6"/>
    <col min="9985" max="9985" width="0.5546875" style="6" customWidth="1"/>
    <col min="9986" max="9987" width="2.109375" style="6" customWidth="1"/>
    <col min="9988" max="9988" width="15" style="6" customWidth="1"/>
    <col min="9989" max="9989" width="3.6640625" style="6" customWidth="1"/>
    <col min="9990" max="9990" width="12" style="6" customWidth="1"/>
    <col min="9991" max="9991" width="4.21875" style="6" customWidth="1"/>
    <col min="9992" max="9992" width="27.6640625" style="6" customWidth="1"/>
    <col min="9993" max="10240" width="8.88671875" style="6"/>
    <col min="10241" max="10241" width="0.5546875" style="6" customWidth="1"/>
    <col min="10242" max="10243" width="2.109375" style="6" customWidth="1"/>
    <col min="10244" max="10244" width="15" style="6" customWidth="1"/>
    <col min="10245" max="10245" width="3.6640625" style="6" customWidth="1"/>
    <col min="10246" max="10246" width="12" style="6" customWidth="1"/>
    <col min="10247" max="10247" width="4.21875" style="6" customWidth="1"/>
    <col min="10248" max="10248" width="27.6640625" style="6" customWidth="1"/>
    <col min="10249" max="10496" width="8.88671875" style="6"/>
    <col min="10497" max="10497" width="0.5546875" style="6" customWidth="1"/>
    <col min="10498" max="10499" width="2.109375" style="6" customWidth="1"/>
    <col min="10500" max="10500" width="15" style="6" customWidth="1"/>
    <col min="10501" max="10501" width="3.6640625" style="6" customWidth="1"/>
    <col min="10502" max="10502" width="12" style="6" customWidth="1"/>
    <col min="10503" max="10503" width="4.21875" style="6" customWidth="1"/>
    <col min="10504" max="10504" width="27.6640625" style="6" customWidth="1"/>
    <col min="10505" max="10752" width="8.88671875" style="6"/>
    <col min="10753" max="10753" width="0.5546875" style="6" customWidth="1"/>
    <col min="10754" max="10755" width="2.109375" style="6" customWidth="1"/>
    <col min="10756" max="10756" width="15" style="6" customWidth="1"/>
    <col min="10757" max="10757" width="3.6640625" style="6" customWidth="1"/>
    <col min="10758" max="10758" width="12" style="6" customWidth="1"/>
    <col min="10759" max="10759" width="4.21875" style="6" customWidth="1"/>
    <col min="10760" max="10760" width="27.6640625" style="6" customWidth="1"/>
    <col min="10761" max="11008" width="8.88671875" style="6"/>
    <col min="11009" max="11009" width="0.5546875" style="6" customWidth="1"/>
    <col min="11010" max="11011" width="2.109375" style="6" customWidth="1"/>
    <col min="11012" max="11012" width="15" style="6" customWidth="1"/>
    <col min="11013" max="11013" width="3.6640625" style="6" customWidth="1"/>
    <col min="11014" max="11014" width="12" style="6" customWidth="1"/>
    <col min="11015" max="11015" width="4.21875" style="6" customWidth="1"/>
    <col min="11016" max="11016" width="27.6640625" style="6" customWidth="1"/>
    <col min="11017" max="11264" width="8.88671875" style="6"/>
    <col min="11265" max="11265" width="0.5546875" style="6" customWidth="1"/>
    <col min="11266" max="11267" width="2.109375" style="6" customWidth="1"/>
    <col min="11268" max="11268" width="15" style="6" customWidth="1"/>
    <col min="11269" max="11269" width="3.6640625" style="6" customWidth="1"/>
    <col min="11270" max="11270" width="12" style="6" customWidth="1"/>
    <col min="11271" max="11271" width="4.21875" style="6" customWidth="1"/>
    <col min="11272" max="11272" width="27.6640625" style="6" customWidth="1"/>
    <col min="11273" max="11520" width="8.88671875" style="6"/>
    <col min="11521" max="11521" width="0.5546875" style="6" customWidth="1"/>
    <col min="11522" max="11523" width="2.109375" style="6" customWidth="1"/>
    <col min="11524" max="11524" width="15" style="6" customWidth="1"/>
    <col min="11525" max="11525" width="3.6640625" style="6" customWidth="1"/>
    <col min="11526" max="11526" width="12" style="6" customWidth="1"/>
    <col min="11527" max="11527" width="4.21875" style="6" customWidth="1"/>
    <col min="11528" max="11528" width="27.6640625" style="6" customWidth="1"/>
    <col min="11529" max="11776" width="8.88671875" style="6"/>
    <col min="11777" max="11777" width="0.5546875" style="6" customWidth="1"/>
    <col min="11778" max="11779" width="2.109375" style="6" customWidth="1"/>
    <col min="11780" max="11780" width="15" style="6" customWidth="1"/>
    <col min="11781" max="11781" width="3.6640625" style="6" customWidth="1"/>
    <col min="11782" max="11782" width="12" style="6" customWidth="1"/>
    <col min="11783" max="11783" width="4.21875" style="6" customWidth="1"/>
    <col min="11784" max="11784" width="27.6640625" style="6" customWidth="1"/>
    <col min="11785" max="12032" width="8.88671875" style="6"/>
    <col min="12033" max="12033" width="0.5546875" style="6" customWidth="1"/>
    <col min="12034" max="12035" width="2.109375" style="6" customWidth="1"/>
    <col min="12036" max="12036" width="15" style="6" customWidth="1"/>
    <col min="12037" max="12037" width="3.6640625" style="6" customWidth="1"/>
    <col min="12038" max="12038" width="12" style="6" customWidth="1"/>
    <col min="12039" max="12039" width="4.21875" style="6" customWidth="1"/>
    <col min="12040" max="12040" width="27.6640625" style="6" customWidth="1"/>
    <col min="12041" max="12288" width="8.88671875" style="6"/>
    <col min="12289" max="12289" width="0.5546875" style="6" customWidth="1"/>
    <col min="12290" max="12291" width="2.109375" style="6" customWidth="1"/>
    <col min="12292" max="12292" width="15" style="6" customWidth="1"/>
    <col min="12293" max="12293" width="3.6640625" style="6" customWidth="1"/>
    <col min="12294" max="12294" width="12" style="6" customWidth="1"/>
    <col min="12295" max="12295" width="4.21875" style="6" customWidth="1"/>
    <col min="12296" max="12296" width="27.6640625" style="6" customWidth="1"/>
    <col min="12297" max="12544" width="8.88671875" style="6"/>
    <col min="12545" max="12545" width="0.5546875" style="6" customWidth="1"/>
    <col min="12546" max="12547" width="2.109375" style="6" customWidth="1"/>
    <col min="12548" max="12548" width="15" style="6" customWidth="1"/>
    <col min="12549" max="12549" width="3.6640625" style="6" customWidth="1"/>
    <col min="12550" max="12550" width="12" style="6" customWidth="1"/>
    <col min="12551" max="12551" width="4.21875" style="6" customWidth="1"/>
    <col min="12552" max="12552" width="27.6640625" style="6" customWidth="1"/>
    <col min="12553" max="12800" width="8.88671875" style="6"/>
    <col min="12801" max="12801" width="0.5546875" style="6" customWidth="1"/>
    <col min="12802" max="12803" width="2.109375" style="6" customWidth="1"/>
    <col min="12804" max="12804" width="15" style="6" customWidth="1"/>
    <col min="12805" max="12805" width="3.6640625" style="6" customWidth="1"/>
    <col min="12806" max="12806" width="12" style="6" customWidth="1"/>
    <col min="12807" max="12807" width="4.21875" style="6" customWidth="1"/>
    <col min="12808" max="12808" width="27.6640625" style="6" customWidth="1"/>
    <col min="12809" max="13056" width="8.88671875" style="6"/>
    <col min="13057" max="13057" width="0.5546875" style="6" customWidth="1"/>
    <col min="13058" max="13059" width="2.109375" style="6" customWidth="1"/>
    <col min="13060" max="13060" width="15" style="6" customWidth="1"/>
    <col min="13061" max="13061" width="3.6640625" style="6" customWidth="1"/>
    <col min="13062" max="13062" width="12" style="6" customWidth="1"/>
    <col min="13063" max="13063" width="4.21875" style="6" customWidth="1"/>
    <col min="13064" max="13064" width="27.6640625" style="6" customWidth="1"/>
    <col min="13065" max="13312" width="8.88671875" style="6"/>
    <col min="13313" max="13313" width="0.5546875" style="6" customWidth="1"/>
    <col min="13314" max="13315" width="2.109375" style="6" customWidth="1"/>
    <col min="13316" max="13316" width="15" style="6" customWidth="1"/>
    <col min="13317" max="13317" width="3.6640625" style="6" customWidth="1"/>
    <col min="13318" max="13318" width="12" style="6" customWidth="1"/>
    <col min="13319" max="13319" width="4.21875" style="6" customWidth="1"/>
    <col min="13320" max="13320" width="27.6640625" style="6" customWidth="1"/>
    <col min="13321" max="13568" width="8.88671875" style="6"/>
    <col min="13569" max="13569" width="0.5546875" style="6" customWidth="1"/>
    <col min="13570" max="13571" width="2.109375" style="6" customWidth="1"/>
    <col min="13572" max="13572" width="15" style="6" customWidth="1"/>
    <col min="13573" max="13573" width="3.6640625" style="6" customWidth="1"/>
    <col min="13574" max="13574" width="12" style="6" customWidth="1"/>
    <col min="13575" max="13575" width="4.21875" style="6" customWidth="1"/>
    <col min="13576" max="13576" width="27.6640625" style="6" customWidth="1"/>
    <col min="13577" max="13824" width="8.88671875" style="6"/>
    <col min="13825" max="13825" width="0.5546875" style="6" customWidth="1"/>
    <col min="13826" max="13827" width="2.109375" style="6" customWidth="1"/>
    <col min="13828" max="13828" width="15" style="6" customWidth="1"/>
    <col min="13829" max="13829" width="3.6640625" style="6" customWidth="1"/>
    <col min="13830" max="13830" width="12" style="6" customWidth="1"/>
    <col min="13831" max="13831" width="4.21875" style="6" customWidth="1"/>
    <col min="13832" max="13832" width="27.6640625" style="6" customWidth="1"/>
    <col min="13833" max="14080" width="8.88671875" style="6"/>
    <col min="14081" max="14081" width="0.5546875" style="6" customWidth="1"/>
    <col min="14082" max="14083" width="2.109375" style="6" customWidth="1"/>
    <col min="14084" max="14084" width="15" style="6" customWidth="1"/>
    <col min="14085" max="14085" width="3.6640625" style="6" customWidth="1"/>
    <col min="14086" max="14086" width="12" style="6" customWidth="1"/>
    <col min="14087" max="14087" width="4.21875" style="6" customWidth="1"/>
    <col min="14088" max="14088" width="27.6640625" style="6" customWidth="1"/>
    <col min="14089" max="14336" width="8.88671875" style="6"/>
    <col min="14337" max="14337" width="0.5546875" style="6" customWidth="1"/>
    <col min="14338" max="14339" width="2.109375" style="6" customWidth="1"/>
    <col min="14340" max="14340" width="15" style="6" customWidth="1"/>
    <col min="14341" max="14341" width="3.6640625" style="6" customWidth="1"/>
    <col min="14342" max="14342" width="12" style="6" customWidth="1"/>
    <col min="14343" max="14343" width="4.21875" style="6" customWidth="1"/>
    <col min="14344" max="14344" width="27.6640625" style="6" customWidth="1"/>
    <col min="14345" max="14592" width="8.88671875" style="6"/>
    <col min="14593" max="14593" width="0.5546875" style="6" customWidth="1"/>
    <col min="14594" max="14595" width="2.109375" style="6" customWidth="1"/>
    <col min="14596" max="14596" width="15" style="6" customWidth="1"/>
    <col min="14597" max="14597" width="3.6640625" style="6" customWidth="1"/>
    <col min="14598" max="14598" width="12" style="6" customWidth="1"/>
    <col min="14599" max="14599" width="4.21875" style="6" customWidth="1"/>
    <col min="14600" max="14600" width="27.6640625" style="6" customWidth="1"/>
    <col min="14601" max="14848" width="8.88671875" style="6"/>
    <col min="14849" max="14849" width="0.5546875" style="6" customWidth="1"/>
    <col min="14850" max="14851" width="2.109375" style="6" customWidth="1"/>
    <col min="14852" max="14852" width="15" style="6" customWidth="1"/>
    <col min="14853" max="14853" width="3.6640625" style="6" customWidth="1"/>
    <col min="14854" max="14854" width="12" style="6" customWidth="1"/>
    <col min="14855" max="14855" width="4.21875" style="6" customWidth="1"/>
    <col min="14856" max="14856" width="27.6640625" style="6" customWidth="1"/>
    <col min="14857" max="15104" width="8.88671875" style="6"/>
    <col min="15105" max="15105" width="0.5546875" style="6" customWidth="1"/>
    <col min="15106" max="15107" width="2.109375" style="6" customWidth="1"/>
    <col min="15108" max="15108" width="15" style="6" customWidth="1"/>
    <col min="15109" max="15109" width="3.6640625" style="6" customWidth="1"/>
    <col min="15110" max="15110" width="12" style="6" customWidth="1"/>
    <col min="15111" max="15111" width="4.21875" style="6" customWidth="1"/>
    <col min="15112" max="15112" width="27.6640625" style="6" customWidth="1"/>
    <col min="15113" max="15360" width="8.88671875" style="6"/>
    <col min="15361" max="15361" width="0.5546875" style="6" customWidth="1"/>
    <col min="15362" max="15363" width="2.109375" style="6" customWidth="1"/>
    <col min="15364" max="15364" width="15" style="6" customWidth="1"/>
    <col min="15365" max="15365" width="3.6640625" style="6" customWidth="1"/>
    <col min="15366" max="15366" width="12" style="6" customWidth="1"/>
    <col min="15367" max="15367" width="4.21875" style="6" customWidth="1"/>
    <col min="15368" max="15368" width="27.6640625" style="6" customWidth="1"/>
    <col min="15369" max="15616" width="8.88671875" style="6"/>
    <col min="15617" max="15617" width="0.5546875" style="6" customWidth="1"/>
    <col min="15618" max="15619" width="2.109375" style="6" customWidth="1"/>
    <col min="15620" max="15620" width="15" style="6" customWidth="1"/>
    <col min="15621" max="15621" width="3.6640625" style="6" customWidth="1"/>
    <col min="15622" max="15622" width="12" style="6" customWidth="1"/>
    <col min="15623" max="15623" width="4.21875" style="6" customWidth="1"/>
    <col min="15624" max="15624" width="27.6640625" style="6" customWidth="1"/>
    <col min="15625" max="15872" width="8.88671875" style="6"/>
    <col min="15873" max="15873" width="0.5546875" style="6" customWidth="1"/>
    <col min="15874" max="15875" width="2.109375" style="6" customWidth="1"/>
    <col min="15876" max="15876" width="15" style="6" customWidth="1"/>
    <col min="15877" max="15877" width="3.6640625" style="6" customWidth="1"/>
    <col min="15878" max="15878" width="12" style="6" customWidth="1"/>
    <col min="15879" max="15879" width="4.21875" style="6" customWidth="1"/>
    <col min="15880" max="15880" width="27.6640625" style="6" customWidth="1"/>
    <col min="15881" max="16128" width="8.88671875" style="6"/>
    <col min="16129" max="16129" width="0.5546875" style="6" customWidth="1"/>
    <col min="16130" max="16131" width="2.109375" style="6" customWidth="1"/>
    <col min="16132" max="16132" width="15" style="6" customWidth="1"/>
    <col min="16133" max="16133" width="3.6640625" style="6" customWidth="1"/>
    <col min="16134" max="16134" width="12" style="6" customWidth="1"/>
    <col min="16135" max="16135" width="4.21875" style="6" customWidth="1"/>
    <col min="16136" max="16136" width="27.6640625" style="6" customWidth="1"/>
    <col min="16137" max="16384" width="8.88671875" style="6"/>
  </cols>
  <sheetData>
    <row r="1" spans="2:9" ht="15" customHeight="1">
      <c r="B1" s="203" t="s">
        <v>58</v>
      </c>
      <c r="C1" s="203"/>
      <c r="D1" s="203"/>
      <c r="E1" s="203"/>
      <c r="F1" s="203"/>
      <c r="G1" s="203"/>
      <c r="H1" s="203"/>
    </row>
    <row r="2" spans="2:9" ht="15" customHeight="1">
      <c r="B2" s="204"/>
      <c r="C2" s="204"/>
      <c r="D2" s="204"/>
      <c r="E2" s="204"/>
      <c r="F2" s="204"/>
      <c r="G2" s="204"/>
      <c r="H2" s="204"/>
    </row>
    <row r="3" spans="2:9" ht="21.95" customHeight="1">
      <c r="B3" s="205" t="s">
        <v>59</v>
      </c>
      <c r="C3" s="206"/>
      <c r="D3" s="206"/>
      <c r="E3" s="7" t="s">
        <v>60</v>
      </c>
      <c r="F3" s="36" t="s">
        <v>61</v>
      </c>
      <c r="G3" s="28" t="s">
        <v>62</v>
      </c>
      <c r="H3" s="8" t="s">
        <v>63</v>
      </c>
      <c r="I3" s="26"/>
    </row>
    <row r="4" spans="2:9" ht="21.95" customHeight="1">
      <c r="B4" s="200" t="s">
        <v>96</v>
      </c>
      <c r="C4" s="196" t="s">
        <v>93</v>
      </c>
      <c r="D4" s="30" t="s">
        <v>105</v>
      </c>
      <c r="E4" s="20" t="s">
        <v>64</v>
      </c>
      <c r="F4" s="37"/>
      <c r="G4" s="9" t="s">
        <v>6</v>
      </c>
      <c r="H4" s="27" t="s">
        <v>6</v>
      </c>
      <c r="I4" s="25"/>
    </row>
    <row r="5" spans="2:9" ht="21.95" customHeight="1">
      <c r="B5" s="201"/>
      <c r="C5" s="197"/>
      <c r="D5" s="30" t="s">
        <v>106</v>
      </c>
      <c r="E5" s="20" t="s">
        <v>7</v>
      </c>
      <c r="F5" s="38"/>
      <c r="G5" s="9" t="s">
        <v>6</v>
      </c>
      <c r="H5" s="27" t="s">
        <v>6</v>
      </c>
      <c r="I5" s="25"/>
    </row>
    <row r="6" spans="2:9" ht="21.95" customHeight="1">
      <c r="B6" s="201"/>
      <c r="C6" s="197"/>
      <c r="D6" s="30" t="s">
        <v>97</v>
      </c>
      <c r="E6" s="21" t="s">
        <v>12</v>
      </c>
      <c r="F6" s="39"/>
      <c r="G6" s="11" t="s">
        <v>6</v>
      </c>
      <c r="H6" s="27" t="s">
        <v>6</v>
      </c>
      <c r="I6" s="25"/>
    </row>
    <row r="7" spans="2:9" ht="21.95" customHeight="1">
      <c r="B7" s="201"/>
      <c r="C7" s="198"/>
      <c r="D7" s="31" t="s">
        <v>98</v>
      </c>
      <c r="E7" s="21" t="s">
        <v>65</v>
      </c>
      <c r="F7" s="39"/>
      <c r="G7" s="11" t="s">
        <v>6</v>
      </c>
      <c r="H7" s="29" t="s">
        <v>66</v>
      </c>
      <c r="I7" s="25"/>
    </row>
    <row r="8" spans="2:9" ht="21.95" customHeight="1">
      <c r="B8" s="201"/>
      <c r="C8" s="199" t="s">
        <v>94</v>
      </c>
      <c r="D8" s="30" t="s">
        <v>107</v>
      </c>
      <c r="E8" s="20" t="s">
        <v>13</v>
      </c>
      <c r="F8" s="38"/>
      <c r="G8" s="9" t="s">
        <v>6</v>
      </c>
      <c r="H8" s="27" t="s">
        <v>6</v>
      </c>
      <c r="I8" s="25"/>
    </row>
    <row r="9" spans="2:9" ht="21.95" customHeight="1">
      <c r="B9" s="201"/>
      <c r="C9" s="197"/>
      <c r="D9" s="30" t="s">
        <v>108</v>
      </c>
      <c r="E9" s="21" t="s">
        <v>14</v>
      </c>
      <c r="F9" s="39"/>
      <c r="G9" s="33">
        <v>0.13800000000000001</v>
      </c>
      <c r="H9" s="12" t="s">
        <v>254</v>
      </c>
    </row>
    <row r="10" spans="2:9" ht="21.95" customHeight="1">
      <c r="B10" s="201"/>
      <c r="C10" s="198"/>
      <c r="D10" s="31" t="s">
        <v>32</v>
      </c>
      <c r="E10" s="21" t="s">
        <v>67</v>
      </c>
      <c r="F10" s="39"/>
      <c r="G10" s="11" t="s">
        <v>6</v>
      </c>
      <c r="H10" s="12" t="s">
        <v>68</v>
      </c>
    </row>
    <row r="11" spans="2:9" ht="21.95" customHeight="1">
      <c r="B11" s="201"/>
      <c r="C11" s="199" t="s">
        <v>95</v>
      </c>
      <c r="D11" s="30" t="s">
        <v>109</v>
      </c>
      <c r="E11" s="20" t="s">
        <v>69</v>
      </c>
      <c r="F11" s="38"/>
      <c r="G11" s="9" t="s">
        <v>6</v>
      </c>
      <c r="H11" s="10" t="s">
        <v>6</v>
      </c>
    </row>
    <row r="12" spans="2:9" ht="21.95" customHeight="1">
      <c r="B12" s="201"/>
      <c r="C12" s="197"/>
      <c r="D12" s="30" t="s">
        <v>110</v>
      </c>
      <c r="E12" s="20" t="s">
        <v>15</v>
      </c>
      <c r="F12" s="37"/>
      <c r="G12" s="13">
        <v>3.6999999999999998E-2</v>
      </c>
      <c r="H12" s="10" t="s">
        <v>227</v>
      </c>
    </row>
    <row r="13" spans="2:9" ht="21.95" customHeight="1">
      <c r="B13" s="201"/>
      <c r="C13" s="197"/>
      <c r="D13" s="30" t="s">
        <v>111</v>
      </c>
      <c r="E13" s="20" t="s">
        <v>16</v>
      </c>
      <c r="F13" s="37"/>
      <c r="G13" s="13">
        <v>1.01E-2</v>
      </c>
      <c r="H13" s="10" t="s">
        <v>362</v>
      </c>
    </row>
    <row r="14" spans="2:9" ht="21.95" customHeight="1">
      <c r="B14" s="201"/>
      <c r="C14" s="197"/>
      <c r="D14" s="30" t="s">
        <v>54</v>
      </c>
      <c r="E14" s="20" t="s">
        <v>17</v>
      </c>
      <c r="F14" s="37"/>
      <c r="G14" s="24"/>
      <c r="H14" s="10"/>
    </row>
    <row r="15" spans="2:9" ht="21.95" customHeight="1">
      <c r="B15" s="201"/>
      <c r="C15" s="197"/>
      <c r="D15" s="30" t="s">
        <v>112</v>
      </c>
      <c r="E15" s="20" t="s">
        <v>18</v>
      </c>
      <c r="F15" s="37"/>
      <c r="G15" s="34"/>
      <c r="H15" s="10"/>
    </row>
    <row r="16" spans="2:9" ht="21.95" customHeight="1">
      <c r="B16" s="201"/>
      <c r="C16" s="197"/>
      <c r="D16" s="30" t="s">
        <v>53</v>
      </c>
      <c r="E16" s="20" t="s">
        <v>19</v>
      </c>
      <c r="F16" s="37"/>
      <c r="G16" s="13"/>
      <c r="H16" s="10"/>
    </row>
    <row r="17" spans="2:9" ht="21.95" customHeight="1">
      <c r="B17" s="201"/>
      <c r="C17" s="197"/>
      <c r="D17" s="30" t="s">
        <v>55</v>
      </c>
      <c r="E17" s="32" t="s">
        <v>20</v>
      </c>
      <c r="F17" s="40">
        <f>내역서총괄표!G18</f>
        <v>404898</v>
      </c>
      <c r="G17" s="34">
        <v>2.3E-2</v>
      </c>
      <c r="H17" s="10" t="s">
        <v>87</v>
      </c>
    </row>
    <row r="18" spans="2:9" ht="21.95" customHeight="1">
      <c r="B18" s="201"/>
      <c r="C18" s="197"/>
      <c r="D18" s="30" t="s">
        <v>99</v>
      </c>
      <c r="E18" s="20" t="s">
        <v>21</v>
      </c>
      <c r="F18" s="37"/>
      <c r="G18" s="13">
        <v>6.7999999999999996E-3</v>
      </c>
      <c r="H18" s="10" t="s">
        <v>88</v>
      </c>
    </row>
    <row r="19" spans="2:9" ht="21.95" customHeight="1">
      <c r="B19" s="201"/>
      <c r="C19" s="197"/>
      <c r="D19" s="30" t="s">
        <v>102</v>
      </c>
      <c r="E19" s="20" t="s">
        <v>22</v>
      </c>
      <c r="F19" s="37">
        <f>내역서총괄표!G20</f>
        <v>570502</v>
      </c>
      <c r="G19" s="13">
        <v>1.8499999999999999E-2</v>
      </c>
      <c r="H19" s="10" t="s">
        <v>90</v>
      </c>
    </row>
    <row r="20" spans="2:9" ht="21.95" customHeight="1">
      <c r="B20" s="201"/>
      <c r="C20" s="197"/>
      <c r="D20" s="30" t="s">
        <v>100</v>
      </c>
      <c r="E20" s="20" t="s">
        <v>24</v>
      </c>
      <c r="F20" s="37"/>
      <c r="G20" s="34">
        <v>8.0000000000000002E-3</v>
      </c>
      <c r="H20" s="10" t="s">
        <v>89</v>
      </c>
    </row>
    <row r="21" spans="2:9" ht="21.95" customHeight="1">
      <c r="B21" s="201"/>
      <c r="C21" s="197"/>
      <c r="D21" s="30" t="s">
        <v>103</v>
      </c>
      <c r="E21" s="20" t="s">
        <v>25</v>
      </c>
      <c r="F21" s="37"/>
      <c r="G21" s="9" t="s">
        <v>6</v>
      </c>
      <c r="H21" s="10"/>
    </row>
    <row r="22" spans="2:9" ht="21.95" customHeight="1">
      <c r="B22" s="201"/>
      <c r="C22" s="197"/>
      <c r="D22" s="30" t="s">
        <v>101</v>
      </c>
      <c r="E22" s="20" t="s">
        <v>26</v>
      </c>
      <c r="F22" s="37"/>
      <c r="G22" s="24"/>
      <c r="H22" s="10"/>
    </row>
    <row r="23" spans="2:9" ht="21.95" customHeight="1">
      <c r="B23" s="201"/>
      <c r="C23" s="197"/>
      <c r="D23" s="30" t="s">
        <v>104</v>
      </c>
      <c r="E23" s="21" t="s">
        <v>27</v>
      </c>
      <c r="F23" s="39"/>
      <c r="G23" s="33">
        <v>8.3000000000000004E-2</v>
      </c>
      <c r="H23" s="12" t="s">
        <v>255</v>
      </c>
    </row>
    <row r="24" spans="2:9" ht="21.95" customHeight="1">
      <c r="B24" s="202"/>
      <c r="C24" s="198"/>
      <c r="D24" s="31" t="s">
        <v>98</v>
      </c>
      <c r="E24" s="21" t="s">
        <v>70</v>
      </c>
      <c r="F24" s="39"/>
      <c r="G24" s="11" t="s">
        <v>6</v>
      </c>
      <c r="H24" s="12" t="s">
        <v>92</v>
      </c>
    </row>
    <row r="25" spans="2:9" ht="21.95" customHeight="1">
      <c r="B25" s="207" t="s">
        <v>121</v>
      </c>
      <c r="C25" s="208"/>
      <c r="D25" s="209"/>
      <c r="E25" s="21" t="s">
        <v>71</v>
      </c>
      <c r="F25" s="39"/>
      <c r="G25" s="11" t="s">
        <v>6</v>
      </c>
      <c r="H25" s="12" t="s">
        <v>72</v>
      </c>
    </row>
    <row r="26" spans="2:9" ht="21.95" customHeight="1">
      <c r="B26" s="207" t="s">
        <v>113</v>
      </c>
      <c r="C26" s="208"/>
      <c r="D26" s="209"/>
      <c r="E26" s="21" t="s">
        <v>73</v>
      </c>
      <c r="F26" s="39"/>
      <c r="G26" s="11" t="s">
        <v>74</v>
      </c>
      <c r="H26" s="12" t="s">
        <v>75</v>
      </c>
    </row>
    <row r="27" spans="2:9" ht="21.95" customHeight="1">
      <c r="B27" s="207" t="s">
        <v>114</v>
      </c>
      <c r="C27" s="208"/>
      <c r="D27" s="209"/>
      <c r="E27" s="21" t="s">
        <v>76</v>
      </c>
      <c r="F27" s="39"/>
      <c r="G27" s="14">
        <v>0.15</v>
      </c>
      <c r="H27" s="12" t="s">
        <v>370</v>
      </c>
      <c r="I27" s="6">
        <v>1</v>
      </c>
    </row>
    <row r="28" spans="2:9" ht="21.95" customHeight="1">
      <c r="B28" s="207" t="s">
        <v>115</v>
      </c>
      <c r="C28" s="208"/>
      <c r="D28" s="209"/>
      <c r="E28" s="21" t="s">
        <v>77</v>
      </c>
      <c r="F28" s="39"/>
      <c r="G28" s="11" t="s">
        <v>6</v>
      </c>
      <c r="H28" s="12" t="s">
        <v>78</v>
      </c>
    </row>
    <row r="29" spans="2:9" ht="21.95" customHeight="1">
      <c r="B29" s="207" t="s">
        <v>116</v>
      </c>
      <c r="C29" s="208"/>
      <c r="D29" s="209"/>
      <c r="E29" s="21" t="s">
        <v>79</v>
      </c>
      <c r="F29" s="39"/>
      <c r="G29" s="11" t="s">
        <v>80</v>
      </c>
      <c r="H29" s="12" t="s">
        <v>81</v>
      </c>
    </row>
    <row r="30" spans="2:9" ht="21.95" customHeight="1">
      <c r="B30" s="207" t="s">
        <v>117</v>
      </c>
      <c r="C30" s="208"/>
      <c r="D30" s="209"/>
      <c r="E30" s="21" t="s">
        <v>82</v>
      </c>
      <c r="F30" s="39"/>
      <c r="G30" s="11" t="s">
        <v>6</v>
      </c>
      <c r="H30" s="12" t="s">
        <v>83</v>
      </c>
    </row>
    <row r="31" spans="2:9" ht="21.95" customHeight="1">
      <c r="B31" s="207" t="s">
        <v>118</v>
      </c>
      <c r="C31" s="208"/>
      <c r="D31" s="209"/>
      <c r="E31" s="21" t="s">
        <v>84</v>
      </c>
      <c r="F31" s="39"/>
      <c r="G31" s="11" t="s">
        <v>6</v>
      </c>
      <c r="H31" s="12" t="s">
        <v>6</v>
      </c>
    </row>
    <row r="32" spans="2:9" ht="21.95" customHeight="1">
      <c r="B32" s="207" t="s">
        <v>119</v>
      </c>
      <c r="C32" s="208"/>
      <c r="D32" s="209"/>
      <c r="E32" s="21" t="s">
        <v>85</v>
      </c>
      <c r="F32" s="39"/>
      <c r="G32" s="11" t="s">
        <v>6</v>
      </c>
      <c r="H32" s="12" t="s">
        <v>6</v>
      </c>
    </row>
    <row r="33" spans="2:8" ht="21.95" customHeight="1">
      <c r="B33" s="210" t="s">
        <v>120</v>
      </c>
      <c r="C33" s="211"/>
      <c r="D33" s="212"/>
      <c r="E33" s="22" t="s">
        <v>86</v>
      </c>
      <c r="F33" s="41"/>
      <c r="G33" s="15" t="s">
        <v>6</v>
      </c>
      <c r="H33" s="16" t="s">
        <v>91</v>
      </c>
    </row>
    <row r="34" spans="2:8">
      <c r="B34" s="17"/>
      <c r="C34" s="17"/>
      <c r="D34" s="17"/>
      <c r="E34" s="23"/>
      <c r="F34" s="42"/>
      <c r="G34" s="18"/>
      <c r="H34" s="17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4"/>
  <sheetViews>
    <sheetView view="pageBreakPreview" zoomScale="115" zoomScaleSheetLayoutView="115" workbookViewId="0">
      <selection activeCell="G21" sqref="G21"/>
    </sheetView>
  </sheetViews>
  <sheetFormatPr defaultRowHeight="13.5"/>
  <cols>
    <col min="1" max="1" width="0.5546875" style="76" customWidth="1"/>
    <col min="2" max="2" width="6" style="76" customWidth="1"/>
    <col min="3" max="3" width="18.109375" style="76" customWidth="1"/>
    <col min="4" max="4" width="16.6640625" style="76" customWidth="1"/>
    <col min="5" max="5" width="10.5546875" style="76" customWidth="1"/>
    <col min="6" max="6" width="6" style="76" customWidth="1"/>
    <col min="7" max="7" width="14.33203125" style="76" customWidth="1"/>
    <col min="8" max="8" width="12.5546875" style="76" customWidth="1"/>
    <col min="9" max="9" width="12.109375" style="76" customWidth="1"/>
    <col min="10" max="10" width="12.6640625" style="76" customWidth="1"/>
    <col min="11" max="11" width="10.5546875" style="76" customWidth="1"/>
    <col min="12" max="256" width="8.88671875" style="76"/>
    <col min="257" max="257" width="0.5546875" style="76" customWidth="1"/>
    <col min="258" max="258" width="6" style="76" customWidth="1"/>
    <col min="259" max="259" width="18.109375" style="76" customWidth="1"/>
    <col min="260" max="260" width="16.6640625" style="76" customWidth="1"/>
    <col min="261" max="261" width="10.5546875" style="76" customWidth="1"/>
    <col min="262" max="262" width="6" style="76" customWidth="1"/>
    <col min="263" max="263" width="14.33203125" style="76" customWidth="1"/>
    <col min="264" max="264" width="12.5546875" style="76" customWidth="1"/>
    <col min="265" max="265" width="12.109375" style="76" customWidth="1"/>
    <col min="266" max="266" width="12.6640625" style="76" customWidth="1"/>
    <col min="267" max="267" width="10.5546875" style="76" customWidth="1"/>
    <col min="268" max="512" width="8.88671875" style="76"/>
    <col min="513" max="513" width="0.5546875" style="76" customWidth="1"/>
    <col min="514" max="514" width="6" style="76" customWidth="1"/>
    <col min="515" max="515" width="18.109375" style="76" customWidth="1"/>
    <col min="516" max="516" width="16.6640625" style="76" customWidth="1"/>
    <col min="517" max="517" width="10.5546875" style="76" customWidth="1"/>
    <col min="518" max="518" width="6" style="76" customWidth="1"/>
    <col min="519" max="519" width="14.33203125" style="76" customWidth="1"/>
    <col min="520" max="520" width="12.5546875" style="76" customWidth="1"/>
    <col min="521" max="521" width="12.109375" style="76" customWidth="1"/>
    <col min="522" max="522" width="12.6640625" style="76" customWidth="1"/>
    <col min="523" max="523" width="10.5546875" style="76" customWidth="1"/>
    <col min="524" max="768" width="8.88671875" style="76"/>
    <col min="769" max="769" width="0.5546875" style="76" customWidth="1"/>
    <col min="770" max="770" width="6" style="76" customWidth="1"/>
    <col min="771" max="771" width="18.109375" style="76" customWidth="1"/>
    <col min="772" max="772" width="16.6640625" style="76" customWidth="1"/>
    <col min="773" max="773" width="10.5546875" style="76" customWidth="1"/>
    <col min="774" max="774" width="6" style="76" customWidth="1"/>
    <col min="775" max="775" width="14.33203125" style="76" customWidth="1"/>
    <col min="776" max="776" width="12.5546875" style="76" customWidth="1"/>
    <col min="777" max="777" width="12.109375" style="76" customWidth="1"/>
    <col min="778" max="778" width="12.6640625" style="76" customWidth="1"/>
    <col min="779" max="779" width="10.5546875" style="76" customWidth="1"/>
    <col min="780" max="1024" width="8.88671875" style="76"/>
    <col min="1025" max="1025" width="0.5546875" style="76" customWidth="1"/>
    <col min="1026" max="1026" width="6" style="76" customWidth="1"/>
    <col min="1027" max="1027" width="18.109375" style="76" customWidth="1"/>
    <col min="1028" max="1028" width="16.6640625" style="76" customWidth="1"/>
    <col min="1029" max="1029" width="10.5546875" style="76" customWidth="1"/>
    <col min="1030" max="1030" width="6" style="76" customWidth="1"/>
    <col min="1031" max="1031" width="14.33203125" style="76" customWidth="1"/>
    <col min="1032" max="1032" width="12.5546875" style="76" customWidth="1"/>
    <col min="1033" max="1033" width="12.109375" style="76" customWidth="1"/>
    <col min="1034" max="1034" width="12.6640625" style="76" customWidth="1"/>
    <col min="1035" max="1035" width="10.5546875" style="76" customWidth="1"/>
    <col min="1036" max="1280" width="8.88671875" style="76"/>
    <col min="1281" max="1281" width="0.5546875" style="76" customWidth="1"/>
    <col min="1282" max="1282" width="6" style="76" customWidth="1"/>
    <col min="1283" max="1283" width="18.109375" style="76" customWidth="1"/>
    <col min="1284" max="1284" width="16.6640625" style="76" customWidth="1"/>
    <col min="1285" max="1285" width="10.5546875" style="76" customWidth="1"/>
    <col min="1286" max="1286" width="6" style="76" customWidth="1"/>
    <col min="1287" max="1287" width="14.33203125" style="76" customWidth="1"/>
    <col min="1288" max="1288" width="12.5546875" style="76" customWidth="1"/>
    <col min="1289" max="1289" width="12.109375" style="76" customWidth="1"/>
    <col min="1290" max="1290" width="12.6640625" style="76" customWidth="1"/>
    <col min="1291" max="1291" width="10.5546875" style="76" customWidth="1"/>
    <col min="1292" max="1536" width="8.88671875" style="76"/>
    <col min="1537" max="1537" width="0.5546875" style="76" customWidth="1"/>
    <col min="1538" max="1538" width="6" style="76" customWidth="1"/>
    <col min="1539" max="1539" width="18.109375" style="76" customWidth="1"/>
    <col min="1540" max="1540" width="16.6640625" style="76" customWidth="1"/>
    <col min="1541" max="1541" width="10.5546875" style="76" customWidth="1"/>
    <col min="1542" max="1542" width="6" style="76" customWidth="1"/>
    <col min="1543" max="1543" width="14.33203125" style="76" customWidth="1"/>
    <col min="1544" max="1544" width="12.5546875" style="76" customWidth="1"/>
    <col min="1545" max="1545" width="12.109375" style="76" customWidth="1"/>
    <col min="1546" max="1546" width="12.6640625" style="76" customWidth="1"/>
    <col min="1547" max="1547" width="10.5546875" style="76" customWidth="1"/>
    <col min="1548" max="1792" width="8.88671875" style="76"/>
    <col min="1793" max="1793" width="0.5546875" style="76" customWidth="1"/>
    <col min="1794" max="1794" width="6" style="76" customWidth="1"/>
    <col min="1795" max="1795" width="18.109375" style="76" customWidth="1"/>
    <col min="1796" max="1796" width="16.6640625" style="76" customWidth="1"/>
    <col min="1797" max="1797" width="10.5546875" style="76" customWidth="1"/>
    <col min="1798" max="1798" width="6" style="76" customWidth="1"/>
    <col min="1799" max="1799" width="14.33203125" style="76" customWidth="1"/>
    <col min="1800" max="1800" width="12.5546875" style="76" customWidth="1"/>
    <col min="1801" max="1801" width="12.109375" style="76" customWidth="1"/>
    <col min="1802" max="1802" width="12.6640625" style="76" customWidth="1"/>
    <col min="1803" max="1803" width="10.5546875" style="76" customWidth="1"/>
    <col min="1804" max="2048" width="8.88671875" style="76"/>
    <col min="2049" max="2049" width="0.5546875" style="76" customWidth="1"/>
    <col min="2050" max="2050" width="6" style="76" customWidth="1"/>
    <col min="2051" max="2051" width="18.109375" style="76" customWidth="1"/>
    <col min="2052" max="2052" width="16.6640625" style="76" customWidth="1"/>
    <col min="2053" max="2053" width="10.5546875" style="76" customWidth="1"/>
    <col min="2054" max="2054" width="6" style="76" customWidth="1"/>
    <col min="2055" max="2055" width="14.33203125" style="76" customWidth="1"/>
    <col min="2056" max="2056" width="12.5546875" style="76" customWidth="1"/>
    <col min="2057" max="2057" width="12.109375" style="76" customWidth="1"/>
    <col min="2058" max="2058" width="12.6640625" style="76" customWidth="1"/>
    <col min="2059" max="2059" width="10.5546875" style="76" customWidth="1"/>
    <col min="2060" max="2304" width="8.88671875" style="76"/>
    <col min="2305" max="2305" width="0.5546875" style="76" customWidth="1"/>
    <col min="2306" max="2306" width="6" style="76" customWidth="1"/>
    <col min="2307" max="2307" width="18.109375" style="76" customWidth="1"/>
    <col min="2308" max="2308" width="16.6640625" style="76" customWidth="1"/>
    <col min="2309" max="2309" width="10.5546875" style="76" customWidth="1"/>
    <col min="2310" max="2310" width="6" style="76" customWidth="1"/>
    <col min="2311" max="2311" width="14.33203125" style="76" customWidth="1"/>
    <col min="2312" max="2312" width="12.5546875" style="76" customWidth="1"/>
    <col min="2313" max="2313" width="12.109375" style="76" customWidth="1"/>
    <col min="2314" max="2314" width="12.6640625" style="76" customWidth="1"/>
    <col min="2315" max="2315" width="10.5546875" style="76" customWidth="1"/>
    <col min="2316" max="2560" width="8.88671875" style="76"/>
    <col min="2561" max="2561" width="0.5546875" style="76" customWidth="1"/>
    <col min="2562" max="2562" width="6" style="76" customWidth="1"/>
    <col min="2563" max="2563" width="18.109375" style="76" customWidth="1"/>
    <col min="2564" max="2564" width="16.6640625" style="76" customWidth="1"/>
    <col min="2565" max="2565" width="10.5546875" style="76" customWidth="1"/>
    <col min="2566" max="2566" width="6" style="76" customWidth="1"/>
    <col min="2567" max="2567" width="14.33203125" style="76" customWidth="1"/>
    <col min="2568" max="2568" width="12.5546875" style="76" customWidth="1"/>
    <col min="2569" max="2569" width="12.109375" style="76" customWidth="1"/>
    <col min="2570" max="2570" width="12.6640625" style="76" customWidth="1"/>
    <col min="2571" max="2571" width="10.5546875" style="76" customWidth="1"/>
    <col min="2572" max="2816" width="8.88671875" style="76"/>
    <col min="2817" max="2817" width="0.5546875" style="76" customWidth="1"/>
    <col min="2818" max="2818" width="6" style="76" customWidth="1"/>
    <col min="2819" max="2819" width="18.109375" style="76" customWidth="1"/>
    <col min="2820" max="2820" width="16.6640625" style="76" customWidth="1"/>
    <col min="2821" max="2821" width="10.5546875" style="76" customWidth="1"/>
    <col min="2822" max="2822" width="6" style="76" customWidth="1"/>
    <col min="2823" max="2823" width="14.33203125" style="76" customWidth="1"/>
    <col min="2824" max="2824" width="12.5546875" style="76" customWidth="1"/>
    <col min="2825" max="2825" width="12.109375" style="76" customWidth="1"/>
    <col min="2826" max="2826" width="12.6640625" style="76" customWidth="1"/>
    <col min="2827" max="2827" width="10.5546875" style="76" customWidth="1"/>
    <col min="2828" max="3072" width="8.88671875" style="76"/>
    <col min="3073" max="3073" width="0.5546875" style="76" customWidth="1"/>
    <col min="3074" max="3074" width="6" style="76" customWidth="1"/>
    <col min="3075" max="3075" width="18.109375" style="76" customWidth="1"/>
    <col min="3076" max="3076" width="16.6640625" style="76" customWidth="1"/>
    <col min="3077" max="3077" width="10.5546875" style="76" customWidth="1"/>
    <col min="3078" max="3078" width="6" style="76" customWidth="1"/>
    <col min="3079" max="3079" width="14.33203125" style="76" customWidth="1"/>
    <col min="3080" max="3080" width="12.5546875" style="76" customWidth="1"/>
    <col min="3081" max="3081" width="12.109375" style="76" customWidth="1"/>
    <col min="3082" max="3082" width="12.6640625" style="76" customWidth="1"/>
    <col min="3083" max="3083" width="10.5546875" style="76" customWidth="1"/>
    <col min="3084" max="3328" width="8.88671875" style="76"/>
    <col min="3329" max="3329" width="0.5546875" style="76" customWidth="1"/>
    <col min="3330" max="3330" width="6" style="76" customWidth="1"/>
    <col min="3331" max="3331" width="18.109375" style="76" customWidth="1"/>
    <col min="3332" max="3332" width="16.6640625" style="76" customWidth="1"/>
    <col min="3333" max="3333" width="10.5546875" style="76" customWidth="1"/>
    <col min="3334" max="3334" width="6" style="76" customWidth="1"/>
    <col min="3335" max="3335" width="14.33203125" style="76" customWidth="1"/>
    <col min="3336" max="3336" width="12.5546875" style="76" customWidth="1"/>
    <col min="3337" max="3337" width="12.109375" style="76" customWidth="1"/>
    <col min="3338" max="3338" width="12.6640625" style="76" customWidth="1"/>
    <col min="3339" max="3339" width="10.5546875" style="76" customWidth="1"/>
    <col min="3340" max="3584" width="8.88671875" style="76"/>
    <col min="3585" max="3585" width="0.5546875" style="76" customWidth="1"/>
    <col min="3586" max="3586" width="6" style="76" customWidth="1"/>
    <col min="3587" max="3587" width="18.109375" style="76" customWidth="1"/>
    <col min="3588" max="3588" width="16.6640625" style="76" customWidth="1"/>
    <col min="3589" max="3589" width="10.5546875" style="76" customWidth="1"/>
    <col min="3590" max="3590" width="6" style="76" customWidth="1"/>
    <col min="3591" max="3591" width="14.33203125" style="76" customWidth="1"/>
    <col min="3592" max="3592" width="12.5546875" style="76" customWidth="1"/>
    <col min="3593" max="3593" width="12.109375" style="76" customWidth="1"/>
    <col min="3594" max="3594" width="12.6640625" style="76" customWidth="1"/>
    <col min="3595" max="3595" width="10.5546875" style="76" customWidth="1"/>
    <col min="3596" max="3840" width="8.88671875" style="76"/>
    <col min="3841" max="3841" width="0.5546875" style="76" customWidth="1"/>
    <col min="3842" max="3842" width="6" style="76" customWidth="1"/>
    <col min="3843" max="3843" width="18.109375" style="76" customWidth="1"/>
    <col min="3844" max="3844" width="16.6640625" style="76" customWidth="1"/>
    <col min="3845" max="3845" width="10.5546875" style="76" customWidth="1"/>
    <col min="3846" max="3846" width="6" style="76" customWidth="1"/>
    <col min="3847" max="3847" width="14.33203125" style="76" customWidth="1"/>
    <col min="3848" max="3848" width="12.5546875" style="76" customWidth="1"/>
    <col min="3849" max="3849" width="12.109375" style="76" customWidth="1"/>
    <col min="3850" max="3850" width="12.6640625" style="76" customWidth="1"/>
    <col min="3851" max="3851" width="10.5546875" style="76" customWidth="1"/>
    <col min="3852" max="4096" width="8.88671875" style="76"/>
    <col min="4097" max="4097" width="0.5546875" style="76" customWidth="1"/>
    <col min="4098" max="4098" width="6" style="76" customWidth="1"/>
    <col min="4099" max="4099" width="18.109375" style="76" customWidth="1"/>
    <col min="4100" max="4100" width="16.6640625" style="76" customWidth="1"/>
    <col min="4101" max="4101" width="10.5546875" style="76" customWidth="1"/>
    <col min="4102" max="4102" width="6" style="76" customWidth="1"/>
    <col min="4103" max="4103" width="14.33203125" style="76" customWidth="1"/>
    <col min="4104" max="4104" width="12.5546875" style="76" customWidth="1"/>
    <col min="4105" max="4105" width="12.109375" style="76" customWidth="1"/>
    <col min="4106" max="4106" width="12.6640625" style="76" customWidth="1"/>
    <col min="4107" max="4107" width="10.5546875" style="76" customWidth="1"/>
    <col min="4108" max="4352" width="8.88671875" style="76"/>
    <col min="4353" max="4353" width="0.5546875" style="76" customWidth="1"/>
    <col min="4354" max="4354" width="6" style="76" customWidth="1"/>
    <col min="4355" max="4355" width="18.109375" style="76" customWidth="1"/>
    <col min="4356" max="4356" width="16.6640625" style="76" customWidth="1"/>
    <col min="4357" max="4357" width="10.5546875" style="76" customWidth="1"/>
    <col min="4358" max="4358" width="6" style="76" customWidth="1"/>
    <col min="4359" max="4359" width="14.33203125" style="76" customWidth="1"/>
    <col min="4360" max="4360" width="12.5546875" style="76" customWidth="1"/>
    <col min="4361" max="4361" width="12.109375" style="76" customWidth="1"/>
    <col min="4362" max="4362" width="12.6640625" style="76" customWidth="1"/>
    <col min="4363" max="4363" width="10.5546875" style="76" customWidth="1"/>
    <col min="4364" max="4608" width="8.88671875" style="76"/>
    <col min="4609" max="4609" width="0.5546875" style="76" customWidth="1"/>
    <col min="4610" max="4610" width="6" style="76" customWidth="1"/>
    <col min="4611" max="4611" width="18.109375" style="76" customWidth="1"/>
    <col min="4612" max="4612" width="16.6640625" style="76" customWidth="1"/>
    <col min="4613" max="4613" width="10.5546875" style="76" customWidth="1"/>
    <col min="4614" max="4614" width="6" style="76" customWidth="1"/>
    <col min="4615" max="4615" width="14.33203125" style="76" customWidth="1"/>
    <col min="4616" max="4616" width="12.5546875" style="76" customWidth="1"/>
    <col min="4617" max="4617" width="12.109375" style="76" customWidth="1"/>
    <col min="4618" max="4618" width="12.6640625" style="76" customWidth="1"/>
    <col min="4619" max="4619" width="10.5546875" style="76" customWidth="1"/>
    <col min="4620" max="4864" width="8.88671875" style="76"/>
    <col min="4865" max="4865" width="0.5546875" style="76" customWidth="1"/>
    <col min="4866" max="4866" width="6" style="76" customWidth="1"/>
    <col min="4867" max="4867" width="18.109375" style="76" customWidth="1"/>
    <col min="4868" max="4868" width="16.6640625" style="76" customWidth="1"/>
    <col min="4869" max="4869" width="10.5546875" style="76" customWidth="1"/>
    <col min="4870" max="4870" width="6" style="76" customWidth="1"/>
    <col min="4871" max="4871" width="14.33203125" style="76" customWidth="1"/>
    <col min="4872" max="4872" width="12.5546875" style="76" customWidth="1"/>
    <col min="4873" max="4873" width="12.109375" style="76" customWidth="1"/>
    <col min="4874" max="4874" width="12.6640625" style="76" customWidth="1"/>
    <col min="4875" max="4875" width="10.5546875" style="76" customWidth="1"/>
    <col min="4876" max="5120" width="8.88671875" style="76"/>
    <col min="5121" max="5121" width="0.5546875" style="76" customWidth="1"/>
    <col min="5122" max="5122" width="6" style="76" customWidth="1"/>
    <col min="5123" max="5123" width="18.109375" style="76" customWidth="1"/>
    <col min="5124" max="5124" width="16.6640625" style="76" customWidth="1"/>
    <col min="5125" max="5125" width="10.5546875" style="76" customWidth="1"/>
    <col min="5126" max="5126" width="6" style="76" customWidth="1"/>
    <col min="5127" max="5127" width="14.33203125" style="76" customWidth="1"/>
    <col min="5128" max="5128" width="12.5546875" style="76" customWidth="1"/>
    <col min="5129" max="5129" width="12.109375" style="76" customWidth="1"/>
    <col min="5130" max="5130" width="12.6640625" style="76" customWidth="1"/>
    <col min="5131" max="5131" width="10.5546875" style="76" customWidth="1"/>
    <col min="5132" max="5376" width="8.88671875" style="76"/>
    <col min="5377" max="5377" width="0.5546875" style="76" customWidth="1"/>
    <col min="5378" max="5378" width="6" style="76" customWidth="1"/>
    <col min="5379" max="5379" width="18.109375" style="76" customWidth="1"/>
    <col min="5380" max="5380" width="16.6640625" style="76" customWidth="1"/>
    <col min="5381" max="5381" width="10.5546875" style="76" customWidth="1"/>
    <col min="5382" max="5382" width="6" style="76" customWidth="1"/>
    <col min="5383" max="5383" width="14.33203125" style="76" customWidth="1"/>
    <col min="5384" max="5384" width="12.5546875" style="76" customWidth="1"/>
    <col min="5385" max="5385" width="12.109375" style="76" customWidth="1"/>
    <col min="5386" max="5386" width="12.6640625" style="76" customWidth="1"/>
    <col min="5387" max="5387" width="10.5546875" style="76" customWidth="1"/>
    <col min="5388" max="5632" width="8.88671875" style="76"/>
    <col min="5633" max="5633" width="0.5546875" style="76" customWidth="1"/>
    <col min="5634" max="5634" width="6" style="76" customWidth="1"/>
    <col min="5635" max="5635" width="18.109375" style="76" customWidth="1"/>
    <col min="5636" max="5636" width="16.6640625" style="76" customWidth="1"/>
    <col min="5637" max="5637" width="10.5546875" style="76" customWidth="1"/>
    <col min="5638" max="5638" width="6" style="76" customWidth="1"/>
    <col min="5639" max="5639" width="14.33203125" style="76" customWidth="1"/>
    <col min="5640" max="5640" width="12.5546875" style="76" customWidth="1"/>
    <col min="5641" max="5641" width="12.109375" style="76" customWidth="1"/>
    <col min="5642" max="5642" width="12.6640625" style="76" customWidth="1"/>
    <col min="5643" max="5643" width="10.5546875" style="76" customWidth="1"/>
    <col min="5644" max="5888" width="8.88671875" style="76"/>
    <col min="5889" max="5889" width="0.5546875" style="76" customWidth="1"/>
    <col min="5890" max="5890" width="6" style="76" customWidth="1"/>
    <col min="5891" max="5891" width="18.109375" style="76" customWidth="1"/>
    <col min="5892" max="5892" width="16.6640625" style="76" customWidth="1"/>
    <col min="5893" max="5893" width="10.5546875" style="76" customWidth="1"/>
    <col min="5894" max="5894" width="6" style="76" customWidth="1"/>
    <col min="5895" max="5895" width="14.33203125" style="76" customWidth="1"/>
    <col min="5896" max="5896" width="12.5546875" style="76" customWidth="1"/>
    <col min="5897" max="5897" width="12.109375" style="76" customWidth="1"/>
    <col min="5898" max="5898" width="12.6640625" style="76" customWidth="1"/>
    <col min="5899" max="5899" width="10.5546875" style="76" customWidth="1"/>
    <col min="5900" max="6144" width="8.88671875" style="76"/>
    <col min="6145" max="6145" width="0.5546875" style="76" customWidth="1"/>
    <col min="6146" max="6146" width="6" style="76" customWidth="1"/>
    <col min="6147" max="6147" width="18.109375" style="76" customWidth="1"/>
    <col min="6148" max="6148" width="16.6640625" style="76" customWidth="1"/>
    <col min="6149" max="6149" width="10.5546875" style="76" customWidth="1"/>
    <col min="6150" max="6150" width="6" style="76" customWidth="1"/>
    <col min="6151" max="6151" width="14.33203125" style="76" customWidth="1"/>
    <col min="6152" max="6152" width="12.5546875" style="76" customWidth="1"/>
    <col min="6153" max="6153" width="12.109375" style="76" customWidth="1"/>
    <col min="6154" max="6154" width="12.6640625" style="76" customWidth="1"/>
    <col min="6155" max="6155" width="10.5546875" style="76" customWidth="1"/>
    <col min="6156" max="6400" width="8.88671875" style="76"/>
    <col min="6401" max="6401" width="0.5546875" style="76" customWidth="1"/>
    <col min="6402" max="6402" width="6" style="76" customWidth="1"/>
    <col min="6403" max="6403" width="18.109375" style="76" customWidth="1"/>
    <col min="6404" max="6404" width="16.6640625" style="76" customWidth="1"/>
    <col min="6405" max="6405" width="10.5546875" style="76" customWidth="1"/>
    <col min="6406" max="6406" width="6" style="76" customWidth="1"/>
    <col min="6407" max="6407" width="14.33203125" style="76" customWidth="1"/>
    <col min="6408" max="6408" width="12.5546875" style="76" customWidth="1"/>
    <col min="6409" max="6409" width="12.109375" style="76" customWidth="1"/>
    <col min="6410" max="6410" width="12.6640625" style="76" customWidth="1"/>
    <col min="6411" max="6411" width="10.5546875" style="76" customWidth="1"/>
    <col min="6412" max="6656" width="8.88671875" style="76"/>
    <col min="6657" max="6657" width="0.5546875" style="76" customWidth="1"/>
    <col min="6658" max="6658" width="6" style="76" customWidth="1"/>
    <col min="6659" max="6659" width="18.109375" style="76" customWidth="1"/>
    <col min="6660" max="6660" width="16.6640625" style="76" customWidth="1"/>
    <col min="6661" max="6661" width="10.5546875" style="76" customWidth="1"/>
    <col min="6662" max="6662" width="6" style="76" customWidth="1"/>
    <col min="6663" max="6663" width="14.33203125" style="76" customWidth="1"/>
    <col min="6664" max="6664" width="12.5546875" style="76" customWidth="1"/>
    <col min="6665" max="6665" width="12.109375" style="76" customWidth="1"/>
    <col min="6666" max="6666" width="12.6640625" style="76" customWidth="1"/>
    <col min="6667" max="6667" width="10.5546875" style="76" customWidth="1"/>
    <col min="6668" max="6912" width="8.88671875" style="76"/>
    <col min="6913" max="6913" width="0.5546875" style="76" customWidth="1"/>
    <col min="6914" max="6914" width="6" style="76" customWidth="1"/>
    <col min="6915" max="6915" width="18.109375" style="76" customWidth="1"/>
    <col min="6916" max="6916" width="16.6640625" style="76" customWidth="1"/>
    <col min="6917" max="6917" width="10.5546875" style="76" customWidth="1"/>
    <col min="6918" max="6918" width="6" style="76" customWidth="1"/>
    <col min="6919" max="6919" width="14.33203125" style="76" customWidth="1"/>
    <col min="6920" max="6920" width="12.5546875" style="76" customWidth="1"/>
    <col min="6921" max="6921" width="12.109375" style="76" customWidth="1"/>
    <col min="6922" max="6922" width="12.6640625" style="76" customWidth="1"/>
    <col min="6923" max="6923" width="10.5546875" style="76" customWidth="1"/>
    <col min="6924" max="7168" width="8.88671875" style="76"/>
    <col min="7169" max="7169" width="0.5546875" style="76" customWidth="1"/>
    <col min="7170" max="7170" width="6" style="76" customWidth="1"/>
    <col min="7171" max="7171" width="18.109375" style="76" customWidth="1"/>
    <col min="7172" max="7172" width="16.6640625" style="76" customWidth="1"/>
    <col min="7173" max="7173" width="10.5546875" style="76" customWidth="1"/>
    <col min="7174" max="7174" width="6" style="76" customWidth="1"/>
    <col min="7175" max="7175" width="14.33203125" style="76" customWidth="1"/>
    <col min="7176" max="7176" width="12.5546875" style="76" customWidth="1"/>
    <col min="7177" max="7177" width="12.109375" style="76" customWidth="1"/>
    <col min="7178" max="7178" width="12.6640625" style="76" customWidth="1"/>
    <col min="7179" max="7179" width="10.5546875" style="76" customWidth="1"/>
    <col min="7180" max="7424" width="8.88671875" style="76"/>
    <col min="7425" max="7425" width="0.5546875" style="76" customWidth="1"/>
    <col min="7426" max="7426" width="6" style="76" customWidth="1"/>
    <col min="7427" max="7427" width="18.109375" style="76" customWidth="1"/>
    <col min="7428" max="7428" width="16.6640625" style="76" customWidth="1"/>
    <col min="7429" max="7429" width="10.5546875" style="76" customWidth="1"/>
    <col min="7430" max="7430" width="6" style="76" customWidth="1"/>
    <col min="7431" max="7431" width="14.33203125" style="76" customWidth="1"/>
    <col min="7432" max="7432" width="12.5546875" style="76" customWidth="1"/>
    <col min="7433" max="7433" width="12.109375" style="76" customWidth="1"/>
    <col min="7434" max="7434" width="12.6640625" style="76" customWidth="1"/>
    <col min="7435" max="7435" width="10.5546875" style="76" customWidth="1"/>
    <col min="7436" max="7680" width="8.88671875" style="76"/>
    <col min="7681" max="7681" width="0.5546875" style="76" customWidth="1"/>
    <col min="7682" max="7682" width="6" style="76" customWidth="1"/>
    <col min="7683" max="7683" width="18.109375" style="76" customWidth="1"/>
    <col min="7684" max="7684" width="16.6640625" style="76" customWidth="1"/>
    <col min="7685" max="7685" width="10.5546875" style="76" customWidth="1"/>
    <col min="7686" max="7686" width="6" style="76" customWidth="1"/>
    <col min="7687" max="7687" width="14.33203125" style="76" customWidth="1"/>
    <col min="7688" max="7688" width="12.5546875" style="76" customWidth="1"/>
    <col min="7689" max="7689" width="12.109375" style="76" customWidth="1"/>
    <col min="7690" max="7690" width="12.6640625" style="76" customWidth="1"/>
    <col min="7691" max="7691" width="10.5546875" style="76" customWidth="1"/>
    <col min="7692" max="7936" width="8.88671875" style="76"/>
    <col min="7937" max="7937" width="0.5546875" style="76" customWidth="1"/>
    <col min="7938" max="7938" width="6" style="76" customWidth="1"/>
    <col min="7939" max="7939" width="18.109375" style="76" customWidth="1"/>
    <col min="7940" max="7940" width="16.6640625" style="76" customWidth="1"/>
    <col min="7941" max="7941" width="10.5546875" style="76" customWidth="1"/>
    <col min="7942" max="7942" width="6" style="76" customWidth="1"/>
    <col min="7943" max="7943" width="14.33203125" style="76" customWidth="1"/>
    <col min="7944" max="7944" width="12.5546875" style="76" customWidth="1"/>
    <col min="7945" max="7945" width="12.109375" style="76" customWidth="1"/>
    <col min="7946" max="7946" width="12.6640625" style="76" customWidth="1"/>
    <col min="7947" max="7947" width="10.5546875" style="76" customWidth="1"/>
    <col min="7948" max="8192" width="8.88671875" style="76"/>
    <col min="8193" max="8193" width="0.5546875" style="76" customWidth="1"/>
    <col min="8194" max="8194" width="6" style="76" customWidth="1"/>
    <col min="8195" max="8195" width="18.109375" style="76" customWidth="1"/>
    <col min="8196" max="8196" width="16.6640625" style="76" customWidth="1"/>
    <col min="8197" max="8197" width="10.5546875" style="76" customWidth="1"/>
    <col min="8198" max="8198" width="6" style="76" customWidth="1"/>
    <col min="8199" max="8199" width="14.33203125" style="76" customWidth="1"/>
    <col min="8200" max="8200" width="12.5546875" style="76" customWidth="1"/>
    <col min="8201" max="8201" width="12.109375" style="76" customWidth="1"/>
    <col min="8202" max="8202" width="12.6640625" style="76" customWidth="1"/>
    <col min="8203" max="8203" width="10.5546875" style="76" customWidth="1"/>
    <col min="8204" max="8448" width="8.88671875" style="76"/>
    <col min="8449" max="8449" width="0.5546875" style="76" customWidth="1"/>
    <col min="8450" max="8450" width="6" style="76" customWidth="1"/>
    <col min="8451" max="8451" width="18.109375" style="76" customWidth="1"/>
    <col min="8452" max="8452" width="16.6640625" style="76" customWidth="1"/>
    <col min="8453" max="8453" width="10.5546875" style="76" customWidth="1"/>
    <col min="8454" max="8454" width="6" style="76" customWidth="1"/>
    <col min="8455" max="8455" width="14.33203125" style="76" customWidth="1"/>
    <col min="8456" max="8456" width="12.5546875" style="76" customWidth="1"/>
    <col min="8457" max="8457" width="12.109375" style="76" customWidth="1"/>
    <col min="8458" max="8458" width="12.6640625" style="76" customWidth="1"/>
    <col min="8459" max="8459" width="10.5546875" style="76" customWidth="1"/>
    <col min="8460" max="8704" width="8.88671875" style="76"/>
    <col min="8705" max="8705" width="0.5546875" style="76" customWidth="1"/>
    <col min="8706" max="8706" width="6" style="76" customWidth="1"/>
    <col min="8707" max="8707" width="18.109375" style="76" customWidth="1"/>
    <col min="8708" max="8708" width="16.6640625" style="76" customWidth="1"/>
    <col min="8709" max="8709" width="10.5546875" style="76" customWidth="1"/>
    <col min="8710" max="8710" width="6" style="76" customWidth="1"/>
    <col min="8711" max="8711" width="14.33203125" style="76" customWidth="1"/>
    <col min="8712" max="8712" width="12.5546875" style="76" customWidth="1"/>
    <col min="8713" max="8713" width="12.109375" style="76" customWidth="1"/>
    <col min="8714" max="8714" width="12.6640625" style="76" customWidth="1"/>
    <col min="8715" max="8715" width="10.5546875" style="76" customWidth="1"/>
    <col min="8716" max="8960" width="8.88671875" style="76"/>
    <col min="8961" max="8961" width="0.5546875" style="76" customWidth="1"/>
    <col min="8962" max="8962" width="6" style="76" customWidth="1"/>
    <col min="8963" max="8963" width="18.109375" style="76" customWidth="1"/>
    <col min="8964" max="8964" width="16.6640625" style="76" customWidth="1"/>
    <col min="8965" max="8965" width="10.5546875" style="76" customWidth="1"/>
    <col min="8966" max="8966" width="6" style="76" customWidth="1"/>
    <col min="8967" max="8967" width="14.33203125" style="76" customWidth="1"/>
    <col min="8968" max="8968" width="12.5546875" style="76" customWidth="1"/>
    <col min="8969" max="8969" width="12.109375" style="76" customWidth="1"/>
    <col min="8970" max="8970" width="12.6640625" style="76" customWidth="1"/>
    <col min="8971" max="8971" width="10.5546875" style="76" customWidth="1"/>
    <col min="8972" max="9216" width="8.88671875" style="76"/>
    <col min="9217" max="9217" width="0.5546875" style="76" customWidth="1"/>
    <col min="9218" max="9218" width="6" style="76" customWidth="1"/>
    <col min="9219" max="9219" width="18.109375" style="76" customWidth="1"/>
    <col min="9220" max="9220" width="16.6640625" style="76" customWidth="1"/>
    <col min="9221" max="9221" width="10.5546875" style="76" customWidth="1"/>
    <col min="9222" max="9222" width="6" style="76" customWidth="1"/>
    <col min="9223" max="9223" width="14.33203125" style="76" customWidth="1"/>
    <col min="9224" max="9224" width="12.5546875" style="76" customWidth="1"/>
    <col min="9225" max="9225" width="12.109375" style="76" customWidth="1"/>
    <col min="9226" max="9226" width="12.6640625" style="76" customWidth="1"/>
    <col min="9227" max="9227" width="10.5546875" style="76" customWidth="1"/>
    <col min="9228" max="9472" width="8.88671875" style="76"/>
    <col min="9473" max="9473" width="0.5546875" style="76" customWidth="1"/>
    <col min="9474" max="9474" width="6" style="76" customWidth="1"/>
    <col min="9475" max="9475" width="18.109375" style="76" customWidth="1"/>
    <col min="9476" max="9476" width="16.6640625" style="76" customWidth="1"/>
    <col min="9477" max="9477" width="10.5546875" style="76" customWidth="1"/>
    <col min="9478" max="9478" width="6" style="76" customWidth="1"/>
    <col min="9479" max="9479" width="14.33203125" style="76" customWidth="1"/>
    <col min="9480" max="9480" width="12.5546875" style="76" customWidth="1"/>
    <col min="9481" max="9481" width="12.109375" style="76" customWidth="1"/>
    <col min="9482" max="9482" width="12.6640625" style="76" customWidth="1"/>
    <col min="9483" max="9483" width="10.5546875" style="76" customWidth="1"/>
    <col min="9484" max="9728" width="8.88671875" style="76"/>
    <col min="9729" max="9729" width="0.5546875" style="76" customWidth="1"/>
    <col min="9730" max="9730" width="6" style="76" customWidth="1"/>
    <col min="9731" max="9731" width="18.109375" style="76" customWidth="1"/>
    <col min="9732" max="9732" width="16.6640625" style="76" customWidth="1"/>
    <col min="9733" max="9733" width="10.5546875" style="76" customWidth="1"/>
    <col min="9734" max="9734" width="6" style="76" customWidth="1"/>
    <col min="9735" max="9735" width="14.33203125" style="76" customWidth="1"/>
    <col min="9736" max="9736" width="12.5546875" style="76" customWidth="1"/>
    <col min="9737" max="9737" width="12.109375" style="76" customWidth="1"/>
    <col min="9738" max="9738" width="12.6640625" style="76" customWidth="1"/>
    <col min="9739" max="9739" width="10.5546875" style="76" customWidth="1"/>
    <col min="9740" max="9984" width="8.88671875" style="76"/>
    <col min="9985" max="9985" width="0.5546875" style="76" customWidth="1"/>
    <col min="9986" max="9986" width="6" style="76" customWidth="1"/>
    <col min="9987" max="9987" width="18.109375" style="76" customWidth="1"/>
    <col min="9988" max="9988" width="16.6640625" style="76" customWidth="1"/>
    <col min="9989" max="9989" width="10.5546875" style="76" customWidth="1"/>
    <col min="9990" max="9990" width="6" style="76" customWidth="1"/>
    <col min="9991" max="9991" width="14.33203125" style="76" customWidth="1"/>
    <col min="9992" max="9992" width="12.5546875" style="76" customWidth="1"/>
    <col min="9993" max="9993" width="12.109375" style="76" customWidth="1"/>
    <col min="9994" max="9994" width="12.6640625" style="76" customWidth="1"/>
    <col min="9995" max="9995" width="10.5546875" style="76" customWidth="1"/>
    <col min="9996" max="10240" width="8.88671875" style="76"/>
    <col min="10241" max="10241" width="0.5546875" style="76" customWidth="1"/>
    <col min="10242" max="10242" width="6" style="76" customWidth="1"/>
    <col min="10243" max="10243" width="18.109375" style="76" customWidth="1"/>
    <col min="10244" max="10244" width="16.6640625" style="76" customWidth="1"/>
    <col min="10245" max="10245" width="10.5546875" style="76" customWidth="1"/>
    <col min="10246" max="10246" width="6" style="76" customWidth="1"/>
    <col min="10247" max="10247" width="14.33203125" style="76" customWidth="1"/>
    <col min="10248" max="10248" width="12.5546875" style="76" customWidth="1"/>
    <col min="10249" max="10249" width="12.109375" style="76" customWidth="1"/>
    <col min="10250" max="10250" width="12.6640625" style="76" customWidth="1"/>
    <col min="10251" max="10251" width="10.5546875" style="76" customWidth="1"/>
    <col min="10252" max="10496" width="8.88671875" style="76"/>
    <col min="10497" max="10497" width="0.5546875" style="76" customWidth="1"/>
    <col min="10498" max="10498" width="6" style="76" customWidth="1"/>
    <col min="10499" max="10499" width="18.109375" style="76" customWidth="1"/>
    <col min="10500" max="10500" width="16.6640625" style="76" customWidth="1"/>
    <col min="10501" max="10501" width="10.5546875" style="76" customWidth="1"/>
    <col min="10502" max="10502" width="6" style="76" customWidth="1"/>
    <col min="10503" max="10503" width="14.33203125" style="76" customWidth="1"/>
    <col min="10504" max="10504" width="12.5546875" style="76" customWidth="1"/>
    <col min="10505" max="10505" width="12.109375" style="76" customWidth="1"/>
    <col min="10506" max="10506" width="12.6640625" style="76" customWidth="1"/>
    <col min="10507" max="10507" width="10.5546875" style="76" customWidth="1"/>
    <col min="10508" max="10752" width="8.88671875" style="76"/>
    <col min="10753" max="10753" width="0.5546875" style="76" customWidth="1"/>
    <col min="10754" max="10754" width="6" style="76" customWidth="1"/>
    <col min="10755" max="10755" width="18.109375" style="76" customWidth="1"/>
    <col min="10756" max="10756" width="16.6640625" style="76" customWidth="1"/>
    <col min="10757" max="10757" width="10.5546875" style="76" customWidth="1"/>
    <col min="10758" max="10758" width="6" style="76" customWidth="1"/>
    <col min="10759" max="10759" width="14.33203125" style="76" customWidth="1"/>
    <col min="10760" max="10760" width="12.5546875" style="76" customWidth="1"/>
    <col min="10761" max="10761" width="12.109375" style="76" customWidth="1"/>
    <col min="10762" max="10762" width="12.6640625" style="76" customWidth="1"/>
    <col min="10763" max="10763" width="10.5546875" style="76" customWidth="1"/>
    <col min="10764" max="11008" width="8.88671875" style="76"/>
    <col min="11009" max="11009" width="0.5546875" style="76" customWidth="1"/>
    <col min="11010" max="11010" width="6" style="76" customWidth="1"/>
    <col min="11011" max="11011" width="18.109375" style="76" customWidth="1"/>
    <col min="11012" max="11012" width="16.6640625" style="76" customWidth="1"/>
    <col min="11013" max="11013" width="10.5546875" style="76" customWidth="1"/>
    <col min="11014" max="11014" width="6" style="76" customWidth="1"/>
    <col min="11015" max="11015" width="14.33203125" style="76" customWidth="1"/>
    <col min="11016" max="11016" width="12.5546875" style="76" customWidth="1"/>
    <col min="11017" max="11017" width="12.109375" style="76" customWidth="1"/>
    <col min="11018" max="11018" width="12.6640625" style="76" customWidth="1"/>
    <col min="11019" max="11019" width="10.5546875" style="76" customWidth="1"/>
    <col min="11020" max="11264" width="8.88671875" style="76"/>
    <col min="11265" max="11265" width="0.5546875" style="76" customWidth="1"/>
    <col min="11266" max="11266" width="6" style="76" customWidth="1"/>
    <col min="11267" max="11267" width="18.109375" style="76" customWidth="1"/>
    <col min="11268" max="11268" width="16.6640625" style="76" customWidth="1"/>
    <col min="11269" max="11269" width="10.5546875" style="76" customWidth="1"/>
    <col min="11270" max="11270" width="6" style="76" customWidth="1"/>
    <col min="11271" max="11271" width="14.33203125" style="76" customWidth="1"/>
    <col min="11272" max="11272" width="12.5546875" style="76" customWidth="1"/>
    <col min="11273" max="11273" width="12.109375" style="76" customWidth="1"/>
    <col min="11274" max="11274" width="12.6640625" style="76" customWidth="1"/>
    <col min="11275" max="11275" width="10.5546875" style="76" customWidth="1"/>
    <col min="11276" max="11520" width="8.88671875" style="76"/>
    <col min="11521" max="11521" width="0.5546875" style="76" customWidth="1"/>
    <col min="11522" max="11522" width="6" style="76" customWidth="1"/>
    <col min="11523" max="11523" width="18.109375" style="76" customWidth="1"/>
    <col min="11524" max="11524" width="16.6640625" style="76" customWidth="1"/>
    <col min="11525" max="11525" width="10.5546875" style="76" customWidth="1"/>
    <col min="11526" max="11526" width="6" style="76" customWidth="1"/>
    <col min="11527" max="11527" width="14.33203125" style="76" customWidth="1"/>
    <col min="11528" max="11528" width="12.5546875" style="76" customWidth="1"/>
    <col min="11529" max="11529" width="12.109375" style="76" customWidth="1"/>
    <col min="11530" max="11530" width="12.6640625" style="76" customWidth="1"/>
    <col min="11531" max="11531" width="10.5546875" style="76" customWidth="1"/>
    <col min="11532" max="11776" width="8.88671875" style="76"/>
    <col min="11777" max="11777" width="0.5546875" style="76" customWidth="1"/>
    <col min="11778" max="11778" width="6" style="76" customWidth="1"/>
    <col min="11779" max="11779" width="18.109375" style="76" customWidth="1"/>
    <col min="11780" max="11780" width="16.6640625" style="76" customWidth="1"/>
    <col min="11781" max="11781" width="10.5546875" style="76" customWidth="1"/>
    <col min="11782" max="11782" width="6" style="76" customWidth="1"/>
    <col min="11783" max="11783" width="14.33203125" style="76" customWidth="1"/>
    <col min="11784" max="11784" width="12.5546875" style="76" customWidth="1"/>
    <col min="11785" max="11785" width="12.109375" style="76" customWidth="1"/>
    <col min="11786" max="11786" width="12.6640625" style="76" customWidth="1"/>
    <col min="11787" max="11787" width="10.5546875" style="76" customWidth="1"/>
    <col min="11788" max="12032" width="8.88671875" style="76"/>
    <col min="12033" max="12033" width="0.5546875" style="76" customWidth="1"/>
    <col min="12034" max="12034" width="6" style="76" customWidth="1"/>
    <col min="12035" max="12035" width="18.109375" style="76" customWidth="1"/>
    <col min="12036" max="12036" width="16.6640625" style="76" customWidth="1"/>
    <col min="12037" max="12037" width="10.5546875" style="76" customWidth="1"/>
    <col min="12038" max="12038" width="6" style="76" customWidth="1"/>
    <col min="12039" max="12039" width="14.33203125" style="76" customWidth="1"/>
    <col min="12040" max="12040" width="12.5546875" style="76" customWidth="1"/>
    <col min="12041" max="12041" width="12.109375" style="76" customWidth="1"/>
    <col min="12042" max="12042" width="12.6640625" style="76" customWidth="1"/>
    <col min="12043" max="12043" width="10.5546875" style="76" customWidth="1"/>
    <col min="12044" max="12288" width="8.88671875" style="76"/>
    <col min="12289" max="12289" width="0.5546875" style="76" customWidth="1"/>
    <col min="12290" max="12290" width="6" style="76" customWidth="1"/>
    <col min="12291" max="12291" width="18.109375" style="76" customWidth="1"/>
    <col min="12292" max="12292" width="16.6640625" style="76" customWidth="1"/>
    <col min="12293" max="12293" width="10.5546875" style="76" customWidth="1"/>
    <col min="12294" max="12294" width="6" style="76" customWidth="1"/>
    <col min="12295" max="12295" width="14.33203125" style="76" customWidth="1"/>
    <col min="12296" max="12296" width="12.5546875" style="76" customWidth="1"/>
    <col min="12297" max="12297" width="12.109375" style="76" customWidth="1"/>
    <col min="12298" max="12298" width="12.6640625" style="76" customWidth="1"/>
    <col min="12299" max="12299" width="10.5546875" style="76" customWidth="1"/>
    <col min="12300" max="12544" width="8.88671875" style="76"/>
    <col min="12545" max="12545" width="0.5546875" style="76" customWidth="1"/>
    <col min="12546" max="12546" width="6" style="76" customWidth="1"/>
    <col min="12547" max="12547" width="18.109375" style="76" customWidth="1"/>
    <col min="12548" max="12548" width="16.6640625" style="76" customWidth="1"/>
    <col min="12549" max="12549" width="10.5546875" style="76" customWidth="1"/>
    <col min="12550" max="12550" width="6" style="76" customWidth="1"/>
    <col min="12551" max="12551" width="14.33203125" style="76" customWidth="1"/>
    <col min="12552" max="12552" width="12.5546875" style="76" customWidth="1"/>
    <col min="12553" max="12553" width="12.109375" style="76" customWidth="1"/>
    <col min="12554" max="12554" width="12.6640625" style="76" customWidth="1"/>
    <col min="12555" max="12555" width="10.5546875" style="76" customWidth="1"/>
    <col min="12556" max="12800" width="8.88671875" style="76"/>
    <col min="12801" max="12801" width="0.5546875" style="76" customWidth="1"/>
    <col min="12802" max="12802" width="6" style="76" customWidth="1"/>
    <col min="12803" max="12803" width="18.109375" style="76" customWidth="1"/>
    <col min="12804" max="12804" width="16.6640625" style="76" customWidth="1"/>
    <col min="12805" max="12805" width="10.5546875" style="76" customWidth="1"/>
    <col min="12806" max="12806" width="6" style="76" customWidth="1"/>
    <col min="12807" max="12807" width="14.33203125" style="76" customWidth="1"/>
    <col min="12808" max="12808" width="12.5546875" style="76" customWidth="1"/>
    <col min="12809" max="12809" width="12.109375" style="76" customWidth="1"/>
    <col min="12810" max="12810" width="12.6640625" style="76" customWidth="1"/>
    <col min="12811" max="12811" width="10.5546875" style="76" customWidth="1"/>
    <col min="12812" max="13056" width="8.88671875" style="76"/>
    <col min="13057" max="13057" width="0.5546875" style="76" customWidth="1"/>
    <col min="13058" max="13058" width="6" style="76" customWidth="1"/>
    <col min="13059" max="13059" width="18.109375" style="76" customWidth="1"/>
    <col min="13060" max="13060" width="16.6640625" style="76" customWidth="1"/>
    <col min="13061" max="13061" width="10.5546875" style="76" customWidth="1"/>
    <col min="13062" max="13062" width="6" style="76" customWidth="1"/>
    <col min="13063" max="13063" width="14.33203125" style="76" customWidth="1"/>
    <col min="13064" max="13064" width="12.5546875" style="76" customWidth="1"/>
    <col min="13065" max="13065" width="12.109375" style="76" customWidth="1"/>
    <col min="13066" max="13066" width="12.6640625" style="76" customWidth="1"/>
    <col min="13067" max="13067" width="10.5546875" style="76" customWidth="1"/>
    <col min="13068" max="13312" width="8.88671875" style="76"/>
    <col min="13313" max="13313" width="0.5546875" style="76" customWidth="1"/>
    <col min="13314" max="13314" width="6" style="76" customWidth="1"/>
    <col min="13315" max="13315" width="18.109375" style="76" customWidth="1"/>
    <col min="13316" max="13316" width="16.6640625" style="76" customWidth="1"/>
    <col min="13317" max="13317" width="10.5546875" style="76" customWidth="1"/>
    <col min="13318" max="13318" width="6" style="76" customWidth="1"/>
    <col min="13319" max="13319" width="14.33203125" style="76" customWidth="1"/>
    <col min="13320" max="13320" width="12.5546875" style="76" customWidth="1"/>
    <col min="13321" max="13321" width="12.109375" style="76" customWidth="1"/>
    <col min="13322" max="13322" width="12.6640625" style="76" customWidth="1"/>
    <col min="13323" max="13323" width="10.5546875" style="76" customWidth="1"/>
    <col min="13324" max="13568" width="8.88671875" style="76"/>
    <col min="13569" max="13569" width="0.5546875" style="76" customWidth="1"/>
    <col min="13570" max="13570" width="6" style="76" customWidth="1"/>
    <col min="13571" max="13571" width="18.109375" style="76" customWidth="1"/>
    <col min="13572" max="13572" width="16.6640625" style="76" customWidth="1"/>
    <col min="13573" max="13573" width="10.5546875" style="76" customWidth="1"/>
    <col min="13574" max="13574" width="6" style="76" customWidth="1"/>
    <col min="13575" max="13575" width="14.33203125" style="76" customWidth="1"/>
    <col min="13576" max="13576" width="12.5546875" style="76" customWidth="1"/>
    <col min="13577" max="13577" width="12.109375" style="76" customWidth="1"/>
    <col min="13578" max="13578" width="12.6640625" style="76" customWidth="1"/>
    <col min="13579" max="13579" width="10.5546875" style="76" customWidth="1"/>
    <col min="13580" max="13824" width="8.88671875" style="76"/>
    <col min="13825" max="13825" width="0.5546875" style="76" customWidth="1"/>
    <col min="13826" max="13826" width="6" style="76" customWidth="1"/>
    <col min="13827" max="13827" width="18.109375" style="76" customWidth="1"/>
    <col min="13828" max="13828" width="16.6640625" style="76" customWidth="1"/>
    <col min="13829" max="13829" width="10.5546875" style="76" customWidth="1"/>
    <col min="13830" max="13830" width="6" style="76" customWidth="1"/>
    <col min="13831" max="13831" width="14.33203125" style="76" customWidth="1"/>
    <col min="13832" max="13832" width="12.5546875" style="76" customWidth="1"/>
    <col min="13833" max="13833" width="12.109375" style="76" customWidth="1"/>
    <col min="13834" max="13834" width="12.6640625" style="76" customWidth="1"/>
    <col min="13835" max="13835" width="10.5546875" style="76" customWidth="1"/>
    <col min="13836" max="14080" width="8.88671875" style="76"/>
    <col min="14081" max="14081" width="0.5546875" style="76" customWidth="1"/>
    <col min="14082" max="14082" width="6" style="76" customWidth="1"/>
    <col min="14083" max="14083" width="18.109375" style="76" customWidth="1"/>
    <col min="14084" max="14084" width="16.6640625" style="76" customWidth="1"/>
    <col min="14085" max="14085" width="10.5546875" style="76" customWidth="1"/>
    <col min="14086" max="14086" width="6" style="76" customWidth="1"/>
    <col min="14087" max="14087" width="14.33203125" style="76" customWidth="1"/>
    <col min="14088" max="14088" width="12.5546875" style="76" customWidth="1"/>
    <col min="14089" max="14089" width="12.109375" style="76" customWidth="1"/>
    <col min="14090" max="14090" width="12.6640625" style="76" customWidth="1"/>
    <col min="14091" max="14091" width="10.5546875" style="76" customWidth="1"/>
    <col min="14092" max="14336" width="8.88671875" style="76"/>
    <col min="14337" max="14337" width="0.5546875" style="76" customWidth="1"/>
    <col min="14338" max="14338" width="6" style="76" customWidth="1"/>
    <col min="14339" max="14339" width="18.109375" style="76" customWidth="1"/>
    <col min="14340" max="14340" width="16.6640625" style="76" customWidth="1"/>
    <col min="14341" max="14341" width="10.5546875" style="76" customWidth="1"/>
    <col min="14342" max="14342" width="6" style="76" customWidth="1"/>
    <col min="14343" max="14343" width="14.33203125" style="76" customWidth="1"/>
    <col min="14344" max="14344" width="12.5546875" style="76" customWidth="1"/>
    <col min="14345" max="14345" width="12.109375" style="76" customWidth="1"/>
    <col min="14346" max="14346" width="12.6640625" style="76" customWidth="1"/>
    <col min="14347" max="14347" width="10.5546875" style="76" customWidth="1"/>
    <col min="14348" max="14592" width="8.88671875" style="76"/>
    <col min="14593" max="14593" width="0.5546875" style="76" customWidth="1"/>
    <col min="14594" max="14594" width="6" style="76" customWidth="1"/>
    <col min="14595" max="14595" width="18.109375" style="76" customWidth="1"/>
    <col min="14596" max="14596" width="16.6640625" style="76" customWidth="1"/>
    <col min="14597" max="14597" width="10.5546875" style="76" customWidth="1"/>
    <col min="14598" max="14598" width="6" style="76" customWidth="1"/>
    <col min="14599" max="14599" width="14.33203125" style="76" customWidth="1"/>
    <col min="14600" max="14600" width="12.5546875" style="76" customWidth="1"/>
    <col min="14601" max="14601" width="12.109375" style="76" customWidth="1"/>
    <col min="14602" max="14602" width="12.6640625" style="76" customWidth="1"/>
    <col min="14603" max="14603" width="10.5546875" style="76" customWidth="1"/>
    <col min="14604" max="14848" width="8.88671875" style="76"/>
    <col min="14849" max="14849" width="0.5546875" style="76" customWidth="1"/>
    <col min="14850" max="14850" width="6" style="76" customWidth="1"/>
    <col min="14851" max="14851" width="18.109375" style="76" customWidth="1"/>
    <col min="14852" max="14852" width="16.6640625" style="76" customWidth="1"/>
    <col min="14853" max="14853" width="10.5546875" style="76" customWidth="1"/>
    <col min="14854" max="14854" width="6" style="76" customWidth="1"/>
    <col min="14855" max="14855" width="14.33203125" style="76" customWidth="1"/>
    <col min="14856" max="14856" width="12.5546875" style="76" customWidth="1"/>
    <col min="14857" max="14857" width="12.109375" style="76" customWidth="1"/>
    <col min="14858" max="14858" width="12.6640625" style="76" customWidth="1"/>
    <col min="14859" max="14859" width="10.5546875" style="76" customWidth="1"/>
    <col min="14860" max="15104" width="8.88671875" style="76"/>
    <col min="15105" max="15105" width="0.5546875" style="76" customWidth="1"/>
    <col min="15106" max="15106" width="6" style="76" customWidth="1"/>
    <col min="15107" max="15107" width="18.109375" style="76" customWidth="1"/>
    <col min="15108" max="15108" width="16.6640625" style="76" customWidth="1"/>
    <col min="15109" max="15109" width="10.5546875" style="76" customWidth="1"/>
    <col min="15110" max="15110" width="6" style="76" customWidth="1"/>
    <col min="15111" max="15111" width="14.33203125" style="76" customWidth="1"/>
    <col min="15112" max="15112" width="12.5546875" style="76" customWidth="1"/>
    <col min="15113" max="15113" width="12.109375" style="76" customWidth="1"/>
    <col min="15114" max="15114" width="12.6640625" style="76" customWidth="1"/>
    <col min="15115" max="15115" width="10.5546875" style="76" customWidth="1"/>
    <col min="15116" max="15360" width="8.88671875" style="76"/>
    <col min="15361" max="15361" width="0.5546875" style="76" customWidth="1"/>
    <col min="15362" max="15362" width="6" style="76" customWidth="1"/>
    <col min="15363" max="15363" width="18.109375" style="76" customWidth="1"/>
    <col min="15364" max="15364" width="16.6640625" style="76" customWidth="1"/>
    <col min="15365" max="15365" width="10.5546875" style="76" customWidth="1"/>
    <col min="15366" max="15366" width="6" style="76" customWidth="1"/>
    <col min="15367" max="15367" width="14.33203125" style="76" customWidth="1"/>
    <col min="15368" max="15368" width="12.5546875" style="76" customWidth="1"/>
    <col min="15369" max="15369" width="12.109375" style="76" customWidth="1"/>
    <col min="15370" max="15370" width="12.6640625" style="76" customWidth="1"/>
    <col min="15371" max="15371" width="10.5546875" style="76" customWidth="1"/>
    <col min="15372" max="15616" width="8.88671875" style="76"/>
    <col min="15617" max="15617" width="0.5546875" style="76" customWidth="1"/>
    <col min="15618" max="15618" width="6" style="76" customWidth="1"/>
    <col min="15619" max="15619" width="18.109375" style="76" customWidth="1"/>
    <col min="15620" max="15620" width="16.6640625" style="76" customWidth="1"/>
    <col min="15621" max="15621" width="10.5546875" style="76" customWidth="1"/>
    <col min="15622" max="15622" width="6" style="76" customWidth="1"/>
    <col min="15623" max="15623" width="14.33203125" style="76" customWidth="1"/>
    <col min="15624" max="15624" width="12.5546875" style="76" customWidth="1"/>
    <col min="15625" max="15625" width="12.109375" style="76" customWidth="1"/>
    <col min="15626" max="15626" width="12.6640625" style="76" customWidth="1"/>
    <col min="15627" max="15627" width="10.5546875" style="76" customWidth="1"/>
    <col min="15628" max="15872" width="8.88671875" style="76"/>
    <col min="15873" max="15873" width="0.5546875" style="76" customWidth="1"/>
    <col min="15874" max="15874" width="6" style="76" customWidth="1"/>
    <col min="15875" max="15875" width="18.109375" style="76" customWidth="1"/>
    <col min="15876" max="15876" width="16.6640625" style="76" customWidth="1"/>
    <col min="15877" max="15877" width="10.5546875" style="76" customWidth="1"/>
    <col min="15878" max="15878" width="6" style="76" customWidth="1"/>
    <col min="15879" max="15879" width="14.33203125" style="76" customWidth="1"/>
    <col min="15880" max="15880" width="12.5546875" style="76" customWidth="1"/>
    <col min="15881" max="15881" width="12.109375" style="76" customWidth="1"/>
    <col min="15882" max="15882" width="12.6640625" style="76" customWidth="1"/>
    <col min="15883" max="15883" width="10.5546875" style="76" customWidth="1"/>
    <col min="15884" max="16128" width="8.88671875" style="76"/>
    <col min="16129" max="16129" width="0.5546875" style="76" customWidth="1"/>
    <col min="16130" max="16130" width="6" style="76" customWidth="1"/>
    <col min="16131" max="16131" width="18.109375" style="76" customWidth="1"/>
    <col min="16132" max="16132" width="16.6640625" style="76" customWidth="1"/>
    <col min="16133" max="16133" width="10.5546875" style="76" customWidth="1"/>
    <col min="16134" max="16134" width="6" style="76" customWidth="1"/>
    <col min="16135" max="16135" width="14.33203125" style="76" customWidth="1"/>
    <col min="16136" max="16136" width="12.5546875" style="76" customWidth="1"/>
    <col min="16137" max="16137" width="12.109375" style="76" customWidth="1"/>
    <col min="16138" max="16138" width="12.6640625" style="76" customWidth="1"/>
    <col min="16139" max="16139" width="10.5546875" style="76" customWidth="1"/>
    <col min="16140" max="16384" width="8.88671875" style="76"/>
  </cols>
  <sheetData>
    <row r="1" spans="2:11" ht="24.95" customHeight="1">
      <c r="B1" s="203" t="s">
        <v>211</v>
      </c>
      <c r="C1" s="203"/>
      <c r="D1" s="203"/>
      <c r="E1" s="203"/>
      <c r="F1" s="203"/>
      <c r="G1" s="203"/>
      <c r="H1" s="203"/>
      <c r="I1" s="203"/>
      <c r="J1" s="203"/>
      <c r="K1" s="203"/>
    </row>
    <row r="2" spans="2:11" ht="9.9499999999999993" customHeight="1"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2:11" ht="30.75" customHeight="1">
      <c r="B3" s="100" t="s">
        <v>212</v>
      </c>
      <c r="C3" s="7" t="s">
        <v>28</v>
      </c>
      <c r="D3" s="7" t="s">
        <v>11</v>
      </c>
      <c r="E3" s="7" t="s">
        <v>0</v>
      </c>
      <c r="F3" s="7" t="s">
        <v>5</v>
      </c>
      <c r="G3" s="7" t="s">
        <v>8</v>
      </c>
      <c r="H3" s="7" t="s">
        <v>2</v>
      </c>
      <c r="I3" s="7" t="s">
        <v>1</v>
      </c>
      <c r="J3" s="7" t="s">
        <v>9</v>
      </c>
      <c r="K3" s="131" t="s">
        <v>10</v>
      </c>
    </row>
    <row r="4" spans="2:11" s="2" customFormat="1" ht="18" customHeight="1">
      <c r="B4" s="106">
        <v>1</v>
      </c>
      <c r="C4" s="126" t="s">
        <v>217</v>
      </c>
      <c r="D4" s="126" t="s">
        <v>6</v>
      </c>
      <c r="E4" s="127"/>
      <c r="F4" s="128" t="s">
        <v>6</v>
      </c>
      <c r="G4" s="129"/>
      <c r="H4" s="129"/>
      <c r="I4" s="129"/>
      <c r="J4" s="129"/>
      <c r="K4" s="130" t="s">
        <v>6</v>
      </c>
    </row>
    <row r="5" spans="2:11" s="2" customFormat="1" ht="18" customHeight="1">
      <c r="B5" s="113" t="s">
        <v>218</v>
      </c>
      <c r="C5" s="114" t="s">
        <v>219</v>
      </c>
      <c r="D5" s="114"/>
      <c r="E5" s="115"/>
      <c r="F5" s="116"/>
      <c r="G5" s="117"/>
      <c r="H5" s="117"/>
      <c r="I5" s="117"/>
      <c r="J5" s="117"/>
      <c r="K5" s="118"/>
    </row>
    <row r="6" spans="2:11" s="2" customFormat="1" ht="18" hidden="1" customHeight="1">
      <c r="B6" s="113" t="s">
        <v>220</v>
      </c>
      <c r="C6" s="114" t="s">
        <v>221</v>
      </c>
      <c r="D6" s="114"/>
      <c r="E6" s="115"/>
      <c r="F6" s="116"/>
      <c r="G6" s="117"/>
      <c r="H6" s="117"/>
      <c r="I6" s="117"/>
      <c r="J6" s="117"/>
      <c r="K6" s="118"/>
    </row>
    <row r="7" spans="2:11" s="2" customFormat="1" ht="18" hidden="1" customHeight="1">
      <c r="B7" s="113" t="s">
        <v>222</v>
      </c>
      <c r="C7" s="114" t="s">
        <v>223</v>
      </c>
      <c r="D7" s="114"/>
      <c r="E7" s="115"/>
      <c r="F7" s="116"/>
      <c r="G7" s="117"/>
      <c r="H7" s="117"/>
      <c r="I7" s="117"/>
      <c r="J7" s="117"/>
      <c r="K7" s="118"/>
    </row>
    <row r="8" spans="2:11" s="2" customFormat="1" ht="18" customHeight="1">
      <c r="B8" s="113" t="s">
        <v>220</v>
      </c>
      <c r="C8" s="114" t="s">
        <v>224</v>
      </c>
      <c r="D8" s="114"/>
      <c r="E8" s="115"/>
      <c r="F8" s="116"/>
      <c r="G8" s="117"/>
      <c r="H8" s="117"/>
      <c r="I8" s="117"/>
      <c r="J8" s="117"/>
      <c r="K8" s="118"/>
    </row>
    <row r="9" spans="2:11" s="2" customFormat="1" ht="18" customHeight="1">
      <c r="B9" s="108">
        <v>2</v>
      </c>
      <c r="C9" s="109" t="s">
        <v>216</v>
      </c>
      <c r="D9" s="109" t="s">
        <v>6</v>
      </c>
      <c r="E9" s="110"/>
      <c r="F9" s="111" t="s">
        <v>6</v>
      </c>
      <c r="G9" s="112"/>
      <c r="H9" s="112"/>
      <c r="I9" s="112"/>
      <c r="J9" s="112"/>
      <c r="K9" s="118" t="s">
        <v>6</v>
      </c>
    </row>
    <row r="10" spans="2:11" s="2" customFormat="1" ht="18" customHeight="1">
      <c r="B10" s="113" t="s">
        <v>218</v>
      </c>
      <c r="C10" s="114" t="s">
        <v>225</v>
      </c>
      <c r="D10" s="114"/>
      <c r="E10" s="119"/>
      <c r="F10" s="116"/>
      <c r="G10" s="117"/>
      <c r="H10" s="115"/>
      <c r="I10" s="115"/>
      <c r="J10" s="115"/>
      <c r="K10" s="118" t="s">
        <v>6</v>
      </c>
    </row>
    <row r="11" spans="2:11" s="2" customFormat="1" ht="18" customHeight="1">
      <c r="B11" s="113" t="s">
        <v>220</v>
      </c>
      <c r="C11" s="114" t="s">
        <v>226</v>
      </c>
      <c r="D11" s="114"/>
      <c r="E11" s="119"/>
      <c r="F11" s="116"/>
      <c r="G11" s="117"/>
      <c r="H11" s="115"/>
      <c r="I11" s="115"/>
      <c r="J11" s="115"/>
      <c r="K11" s="118" t="s">
        <v>6</v>
      </c>
    </row>
    <row r="12" spans="2:11" s="2" customFormat="1" ht="18" customHeight="1">
      <c r="B12" s="113"/>
      <c r="C12" s="114"/>
      <c r="D12" s="114"/>
      <c r="E12" s="119"/>
      <c r="F12" s="116"/>
      <c r="G12" s="112"/>
      <c r="H12" s="115"/>
      <c r="I12" s="115"/>
      <c r="J12" s="115"/>
      <c r="K12" s="118" t="s">
        <v>6</v>
      </c>
    </row>
    <row r="13" spans="2:11" ht="18" customHeight="1">
      <c r="B13" s="113"/>
      <c r="C13" s="114"/>
      <c r="D13" s="114"/>
      <c r="E13" s="119"/>
      <c r="F13" s="116"/>
      <c r="G13" s="117"/>
      <c r="H13" s="115"/>
      <c r="I13" s="115"/>
      <c r="J13" s="115"/>
      <c r="K13" s="118" t="s">
        <v>6</v>
      </c>
    </row>
    <row r="14" spans="2:11" s="2" customFormat="1" ht="18" customHeight="1">
      <c r="B14" s="113"/>
      <c r="C14" s="114" t="s">
        <v>229</v>
      </c>
      <c r="D14" s="114"/>
      <c r="E14" s="119"/>
      <c r="F14" s="116"/>
      <c r="G14" s="112"/>
      <c r="H14" s="115"/>
      <c r="I14" s="115"/>
      <c r="J14" s="115"/>
      <c r="K14" s="118" t="s">
        <v>6</v>
      </c>
    </row>
    <row r="15" spans="2:11" ht="18" customHeight="1">
      <c r="B15" s="113"/>
      <c r="C15" s="114" t="s">
        <v>233</v>
      </c>
      <c r="D15" s="114"/>
      <c r="E15" s="133">
        <v>13.8</v>
      </c>
      <c r="F15" s="116" t="s">
        <v>246</v>
      </c>
      <c r="G15" s="117"/>
      <c r="H15" s="115"/>
      <c r="I15" s="115"/>
      <c r="J15" s="115"/>
      <c r="K15" s="118" t="s">
        <v>6</v>
      </c>
    </row>
    <row r="16" spans="2:11" ht="18" customHeight="1">
      <c r="B16" s="113"/>
      <c r="C16" s="114" t="s">
        <v>234</v>
      </c>
      <c r="D16" s="114"/>
      <c r="E16" s="133">
        <v>3.7</v>
      </c>
      <c r="F16" s="116" t="s">
        <v>248</v>
      </c>
      <c r="G16" s="117"/>
      <c r="H16" s="115"/>
      <c r="I16" s="115"/>
      <c r="J16" s="115"/>
      <c r="K16" s="118" t="s">
        <v>6</v>
      </c>
    </row>
    <row r="17" spans="2:11" ht="18" customHeight="1">
      <c r="B17" s="113"/>
      <c r="C17" s="114" t="s">
        <v>235</v>
      </c>
      <c r="D17" s="114"/>
      <c r="E17" s="133">
        <v>1.01</v>
      </c>
      <c r="F17" s="116" t="s">
        <v>248</v>
      </c>
      <c r="G17" s="117"/>
      <c r="H17" s="115"/>
      <c r="I17" s="115"/>
      <c r="J17" s="115"/>
      <c r="K17" s="118" t="s">
        <v>6</v>
      </c>
    </row>
    <row r="18" spans="2:11" ht="18" customHeight="1">
      <c r="B18" s="113"/>
      <c r="C18" s="114" t="s">
        <v>247</v>
      </c>
      <c r="D18" s="114"/>
      <c r="E18" s="133">
        <v>2.2999999999999998</v>
      </c>
      <c r="F18" s="116" t="s">
        <v>248</v>
      </c>
      <c r="G18" s="117">
        <v>404898</v>
      </c>
      <c r="H18" s="115"/>
      <c r="I18" s="115"/>
      <c r="J18" s="115"/>
      <c r="K18" s="118" t="s">
        <v>6</v>
      </c>
    </row>
    <row r="19" spans="2:11" ht="18" customHeight="1">
      <c r="B19" s="113"/>
      <c r="C19" s="114" t="s">
        <v>236</v>
      </c>
      <c r="D19" s="114"/>
      <c r="E19" s="133">
        <v>0.68</v>
      </c>
      <c r="F19" s="116" t="s">
        <v>248</v>
      </c>
      <c r="G19" s="117"/>
      <c r="H19" s="115"/>
      <c r="I19" s="115"/>
      <c r="J19" s="115"/>
      <c r="K19" s="118" t="s">
        <v>6</v>
      </c>
    </row>
    <row r="20" spans="2:11" ht="18" customHeight="1">
      <c r="B20" s="113"/>
      <c r="C20" s="114" t="s">
        <v>237</v>
      </c>
      <c r="D20" s="114"/>
      <c r="E20" s="133">
        <v>1.85</v>
      </c>
      <c r="F20" s="116" t="s">
        <v>248</v>
      </c>
      <c r="G20" s="117">
        <v>570502</v>
      </c>
      <c r="H20" s="115"/>
      <c r="I20" s="115"/>
      <c r="J20" s="115"/>
      <c r="K20" s="118" t="s">
        <v>6</v>
      </c>
    </row>
    <row r="21" spans="2:11" ht="18" customHeight="1">
      <c r="B21" s="113"/>
      <c r="C21" s="114" t="s">
        <v>238</v>
      </c>
      <c r="D21" s="114"/>
      <c r="E21" s="134">
        <v>0.8</v>
      </c>
      <c r="F21" s="116" t="s">
        <v>248</v>
      </c>
      <c r="G21" s="117"/>
      <c r="H21" s="115"/>
      <c r="I21" s="115"/>
      <c r="J21" s="115"/>
      <c r="K21" s="118" t="s">
        <v>6</v>
      </c>
    </row>
    <row r="22" spans="2:11" ht="18" customHeight="1">
      <c r="B22" s="113"/>
      <c r="C22" s="114" t="s">
        <v>240</v>
      </c>
      <c r="D22" s="114"/>
      <c r="E22" s="134">
        <v>8.3000000000000007</v>
      </c>
      <c r="F22" s="116" t="s">
        <v>248</v>
      </c>
      <c r="G22" s="117"/>
      <c r="H22" s="115"/>
      <c r="I22" s="115"/>
      <c r="J22" s="115"/>
      <c r="K22" s="118" t="s">
        <v>6</v>
      </c>
    </row>
    <row r="23" spans="2:11" ht="18" customHeight="1">
      <c r="B23" s="113"/>
      <c r="C23" s="114" t="s">
        <v>239</v>
      </c>
      <c r="D23" s="114"/>
      <c r="E23" s="132"/>
      <c r="F23" s="116"/>
      <c r="G23" s="117"/>
      <c r="H23" s="115"/>
      <c r="I23" s="115"/>
      <c r="J23" s="115"/>
      <c r="K23" s="118" t="s">
        <v>6</v>
      </c>
    </row>
    <row r="24" spans="2:11" ht="18" customHeight="1">
      <c r="B24" s="113"/>
      <c r="C24" s="114" t="s">
        <v>241</v>
      </c>
      <c r="D24" s="114"/>
      <c r="E24" s="132">
        <v>6</v>
      </c>
      <c r="F24" s="116" t="s">
        <v>248</v>
      </c>
      <c r="G24" s="117"/>
      <c r="H24" s="115"/>
      <c r="I24" s="115"/>
      <c r="J24" s="115"/>
      <c r="K24" s="118" t="s">
        <v>6</v>
      </c>
    </row>
    <row r="25" spans="2:11" ht="18" customHeight="1">
      <c r="B25" s="113"/>
      <c r="C25" s="114" t="s">
        <v>242</v>
      </c>
      <c r="D25" s="114"/>
      <c r="E25" s="132">
        <v>15</v>
      </c>
      <c r="F25" s="116" t="s">
        <v>248</v>
      </c>
      <c r="G25" s="143"/>
      <c r="H25" s="115"/>
      <c r="I25" s="115"/>
      <c r="J25" s="115"/>
      <c r="K25" s="118"/>
    </row>
    <row r="26" spans="2:11" ht="18" customHeight="1">
      <c r="B26" s="113"/>
      <c r="C26" s="114" t="s">
        <v>243</v>
      </c>
      <c r="D26" s="114"/>
      <c r="E26" s="132"/>
      <c r="F26" s="116"/>
      <c r="G26" s="117"/>
      <c r="H26" s="115"/>
      <c r="I26" s="115"/>
      <c r="J26" s="115"/>
      <c r="K26" s="118"/>
    </row>
    <row r="27" spans="2:11" ht="18" customHeight="1">
      <c r="B27" s="113"/>
      <c r="C27" s="114" t="s">
        <v>244</v>
      </c>
      <c r="D27" s="114"/>
      <c r="E27" s="132">
        <v>10</v>
      </c>
      <c r="F27" s="116" t="s">
        <v>248</v>
      </c>
      <c r="G27" s="117"/>
      <c r="H27" s="115"/>
      <c r="I27" s="115"/>
      <c r="J27" s="115"/>
      <c r="K27" s="118"/>
    </row>
    <row r="28" spans="2:11" ht="18" customHeight="1">
      <c r="B28" s="113"/>
      <c r="C28" s="114" t="s">
        <v>213</v>
      </c>
      <c r="D28" s="114"/>
      <c r="E28" s="115"/>
      <c r="F28" s="116"/>
      <c r="G28" s="117"/>
      <c r="H28" s="115"/>
      <c r="I28" s="115"/>
      <c r="J28" s="115"/>
      <c r="K28" s="118"/>
    </row>
    <row r="29" spans="2:11" ht="18" customHeight="1">
      <c r="B29" s="113"/>
      <c r="C29" s="114" t="s">
        <v>245</v>
      </c>
      <c r="D29" s="114"/>
      <c r="E29" s="115"/>
      <c r="F29" s="116"/>
      <c r="G29" s="117"/>
      <c r="H29" s="115"/>
      <c r="I29" s="115"/>
      <c r="J29" s="115"/>
      <c r="K29" s="118"/>
    </row>
    <row r="30" spans="2:11" ht="18" hidden="1" customHeight="1">
      <c r="B30" s="120"/>
      <c r="C30" s="121"/>
      <c r="D30" s="121"/>
      <c r="E30" s="122"/>
      <c r="F30" s="123"/>
      <c r="G30" s="124"/>
      <c r="H30" s="122"/>
      <c r="I30" s="122"/>
      <c r="J30" s="122"/>
      <c r="K30" s="125"/>
    </row>
    <row r="31" spans="2:11">
      <c r="F31" s="193" t="s">
        <v>361</v>
      </c>
      <c r="G31" s="192">
        <v>363321000</v>
      </c>
      <c r="H31" s="192">
        <v>359714000</v>
      </c>
      <c r="I31" s="192">
        <v>405381600</v>
      </c>
      <c r="J31" s="192">
        <f>J33+J34</f>
        <v>358013000</v>
      </c>
      <c r="K31" s="192">
        <f>K33+K34</f>
        <v>348073000</v>
      </c>
    </row>
    <row r="32" spans="2:11">
      <c r="F32" s="190" t="s">
        <v>358</v>
      </c>
      <c r="G32" s="192">
        <v>36679000</v>
      </c>
      <c r="H32" s="192">
        <v>40286000</v>
      </c>
      <c r="I32" s="192">
        <v>0</v>
      </c>
      <c r="J32" s="192"/>
      <c r="K32" s="192"/>
    </row>
    <row r="33" spans="6:11">
      <c r="F33" s="191" t="s">
        <v>359</v>
      </c>
      <c r="G33" s="192">
        <v>302767000</v>
      </c>
      <c r="H33" s="192">
        <v>299761000</v>
      </c>
      <c r="I33" s="192">
        <v>337818000</v>
      </c>
      <c r="J33" s="192">
        <v>299013000</v>
      </c>
      <c r="K33" s="192">
        <v>295073000</v>
      </c>
    </row>
    <row r="34" spans="6:11">
      <c r="F34" s="1" t="s">
        <v>360</v>
      </c>
      <c r="G34" s="192">
        <v>60554000</v>
      </c>
      <c r="H34" s="192">
        <v>59953000</v>
      </c>
      <c r="I34" s="192">
        <v>67563600</v>
      </c>
      <c r="J34" s="192">
        <v>59000000</v>
      </c>
      <c r="K34" s="192">
        <v>53000000</v>
      </c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P98"/>
  <sheetViews>
    <sheetView tabSelected="1" view="pageBreakPreview" zoomScale="85" zoomScaleSheetLayoutView="85" workbookViewId="0">
      <pane ySplit="2" topLeftCell="A3" activePane="bottomLeft" state="frozen"/>
      <selection activeCell="E125" sqref="E125"/>
      <selection pane="bottomLeft" activeCell="M89" sqref="M89"/>
    </sheetView>
  </sheetViews>
  <sheetFormatPr defaultRowHeight="20.100000000000001" customHeight="1"/>
  <cols>
    <col min="1" max="1" width="5.77734375" style="4" bestFit="1" customWidth="1"/>
    <col min="2" max="2" width="23.21875" customWidth="1"/>
    <col min="3" max="3" width="27.33203125" style="45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213" t="s">
        <v>33</v>
      </c>
      <c r="C1" s="215" t="s">
        <v>34</v>
      </c>
      <c r="D1" s="217" t="s">
        <v>35</v>
      </c>
      <c r="E1" s="219" t="s">
        <v>36</v>
      </c>
      <c r="F1" s="219" t="s">
        <v>124</v>
      </c>
      <c r="G1" s="219"/>
      <c r="H1" s="219" t="s">
        <v>38</v>
      </c>
      <c r="I1" s="219"/>
      <c r="J1" s="219" t="s">
        <v>37</v>
      </c>
      <c r="K1" s="219"/>
      <c r="L1" s="219" t="s">
        <v>39</v>
      </c>
      <c r="M1" s="219"/>
      <c r="N1" s="219" t="s">
        <v>142</v>
      </c>
      <c r="O1" s="221" t="s">
        <v>30</v>
      </c>
    </row>
    <row r="2" spans="1:15" ht="20.100000000000001" customHeight="1">
      <c r="A2" s="4">
        <v>1</v>
      </c>
      <c r="B2" s="214"/>
      <c r="C2" s="216"/>
      <c r="D2" s="218"/>
      <c r="E2" s="220"/>
      <c r="F2" s="62" t="s">
        <v>40</v>
      </c>
      <c r="G2" s="62" t="s">
        <v>29</v>
      </c>
      <c r="H2" s="62" t="s">
        <v>41</v>
      </c>
      <c r="I2" s="62" t="s">
        <v>42</v>
      </c>
      <c r="J2" s="62" t="s">
        <v>41</v>
      </c>
      <c r="K2" s="62" t="s">
        <v>42</v>
      </c>
      <c r="L2" s="62" t="s">
        <v>41</v>
      </c>
      <c r="M2" s="62" t="s">
        <v>42</v>
      </c>
      <c r="N2" s="220"/>
      <c r="O2" s="222"/>
    </row>
    <row r="3" spans="1:15" ht="20.100000000000001" customHeight="1">
      <c r="A3" s="5">
        <v>1</v>
      </c>
      <c r="B3" s="88" t="s">
        <v>123</v>
      </c>
      <c r="C3" s="89"/>
      <c r="D3" s="90"/>
      <c r="E3" s="91"/>
      <c r="F3" s="92"/>
      <c r="G3" s="51"/>
      <c r="H3" s="94"/>
      <c r="I3" s="93"/>
      <c r="J3" s="94"/>
      <c r="K3" s="93"/>
      <c r="L3" s="94"/>
      <c r="M3" s="93"/>
      <c r="N3" s="95"/>
      <c r="O3" s="96"/>
    </row>
    <row r="4" spans="1:15" ht="20.100000000000001" customHeight="1">
      <c r="A4" s="44">
        <v>1</v>
      </c>
      <c r="B4" s="46" t="s">
        <v>125</v>
      </c>
      <c r="C4" s="47" t="s">
        <v>129</v>
      </c>
      <c r="D4" s="48"/>
      <c r="E4" s="49"/>
      <c r="F4" s="50"/>
      <c r="G4" s="51"/>
      <c r="H4" s="52"/>
      <c r="I4" s="51"/>
      <c r="J4" s="52"/>
      <c r="K4" s="51"/>
      <c r="L4" s="52"/>
      <c r="M4" s="51"/>
      <c r="N4" s="53"/>
      <c r="O4" s="54"/>
    </row>
    <row r="5" spans="1:15" ht="20.100000000000001" hidden="1" customHeight="1">
      <c r="A5" s="5">
        <v>2</v>
      </c>
      <c r="B5" s="81" t="s">
        <v>126</v>
      </c>
      <c r="C5" s="82" t="s">
        <v>127</v>
      </c>
      <c r="D5" s="83"/>
      <c r="E5" s="84" t="s">
        <v>56</v>
      </c>
      <c r="F5" s="85" t="e">
        <f t="shared" ref="F5:F10" si="0">INT(SUM(J5,H5,L5))</f>
        <v>#REF!</v>
      </c>
      <c r="G5" s="85" t="e">
        <f t="shared" ref="G5:G10" si="1">SUM(K5,I5,M5)</f>
        <v>#REF!</v>
      </c>
      <c r="H5" s="85" t="e">
        <f>#REF!</f>
        <v>#REF!</v>
      </c>
      <c r="I5" s="85" t="e">
        <f t="shared" ref="I5:I10" si="2">INT(D5*H5)</f>
        <v>#REF!</v>
      </c>
      <c r="J5" s="85" t="e">
        <f>#REF!</f>
        <v>#REF!</v>
      </c>
      <c r="K5" s="85" t="e">
        <f t="shared" ref="K5:K10" si="3">INT(D5*J5)</f>
        <v>#REF!</v>
      </c>
      <c r="L5" s="85" t="e">
        <f>#REF!</f>
        <v>#REF!</v>
      </c>
      <c r="M5" s="85" t="e">
        <f t="shared" ref="M5:M10" si="4">INT(D5*L5)</f>
        <v>#REF!</v>
      </c>
      <c r="N5" s="86" t="s">
        <v>131</v>
      </c>
      <c r="O5" s="87" t="s">
        <v>152</v>
      </c>
    </row>
    <row r="6" spans="1:15" ht="20.100000000000001" hidden="1" customHeight="1">
      <c r="A6" s="5">
        <v>2</v>
      </c>
      <c r="B6" s="55" t="s">
        <v>126</v>
      </c>
      <c r="C6" s="63" t="s">
        <v>127</v>
      </c>
      <c r="D6" s="56" t="e">
        <f>#REF!</f>
        <v>#REF!</v>
      </c>
      <c r="E6" s="57" t="s">
        <v>56</v>
      </c>
      <c r="F6" s="58" t="e">
        <f t="shared" si="0"/>
        <v>#REF!</v>
      </c>
      <c r="G6" s="58" t="e">
        <f t="shared" si="1"/>
        <v>#REF!</v>
      </c>
      <c r="H6" s="58" t="e">
        <f>#REF!</f>
        <v>#REF!</v>
      </c>
      <c r="I6" s="58" t="e">
        <f t="shared" si="2"/>
        <v>#REF!</v>
      </c>
      <c r="J6" s="58" t="e">
        <f>#REF!</f>
        <v>#REF!</v>
      </c>
      <c r="K6" s="58" t="e">
        <f t="shared" si="3"/>
        <v>#REF!</v>
      </c>
      <c r="L6" s="58" t="e">
        <f>#REF!</f>
        <v>#REF!</v>
      </c>
      <c r="M6" s="58" t="e">
        <f t="shared" si="4"/>
        <v>#REF!</v>
      </c>
      <c r="N6" s="59" t="s">
        <v>132</v>
      </c>
      <c r="O6" s="60" t="s">
        <v>152</v>
      </c>
    </row>
    <row r="7" spans="1:15" ht="20.100000000000001" hidden="1" customHeight="1">
      <c r="A7" s="5">
        <v>2</v>
      </c>
      <c r="B7" s="55" t="s">
        <v>126</v>
      </c>
      <c r="C7" s="63" t="s">
        <v>140</v>
      </c>
      <c r="D7" s="56"/>
      <c r="E7" s="57" t="s">
        <v>31</v>
      </c>
      <c r="F7" s="58" t="e">
        <f t="shared" si="0"/>
        <v>#REF!</v>
      </c>
      <c r="G7" s="58" t="e">
        <f t="shared" si="1"/>
        <v>#REF!</v>
      </c>
      <c r="H7" s="58" t="e">
        <f>#REF!</f>
        <v>#REF!</v>
      </c>
      <c r="I7" s="58" t="e">
        <f t="shared" si="2"/>
        <v>#REF!</v>
      </c>
      <c r="J7" s="58" t="e">
        <f>#REF!</f>
        <v>#REF!</v>
      </c>
      <c r="K7" s="58" t="e">
        <f t="shared" si="3"/>
        <v>#REF!</v>
      </c>
      <c r="L7" s="58" t="e">
        <f>#REF!</f>
        <v>#REF!</v>
      </c>
      <c r="M7" s="58" t="e">
        <f t="shared" si="4"/>
        <v>#REF!</v>
      </c>
      <c r="N7" s="59" t="s">
        <v>131</v>
      </c>
      <c r="O7" s="60" t="s">
        <v>209</v>
      </c>
    </row>
    <row r="8" spans="1:15" ht="20.100000000000001" customHeight="1">
      <c r="A8" s="5">
        <v>1</v>
      </c>
      <c r="B8" s="55" t="s">
        <v>126</v>
      </c>
      <c r="C8" s="63" t="s">
        <v>256</v>
      </c>
      <c r="D8" s="56">
        <v>6785</v>
      </c>
      <c r="E8" s="57" t="s">
        <v>56</v>
      </c>
      <c r="F8" s="58"/>
      <c r="G8" s="58"/>
      <c r="H8" s="58"/>
      <c r="I8" s="58"/>
      <c r="J8" s="58"/>
      <c r="K8" s="58"/>
      <c r="L8" s="58"/>
      <c r="M8" s="58"/>
      <c r="N8" s="59"/>
      <c r="O8" s="60"/>
    </row>
    <row r="9" spans="1:15" ht="20.100000000000001" hidden="1" customHeight="1">
      <c r="A9" s="5">
        <v>2</v>
      </c>
      <c r="B9" s="81" t="s">
        <v>126</v>
      </c>
      <c r="C9" s="82" t="s">
        <v>141</v>
      </c>
      <c r="D9" s="83"/>
      <c r="E9" s="84" t="s">
        <v>56</v>
      </c>
      <c r="F9" s="85" t="e">
        <f t="shared" si="0"/>
        <v>#REF!</v>
      </c>
      <c r="G9" s="85" t="e">
        <f t="shared" si="1"/>
        <v>#REF!</v>
      </c>
      <c r="H9" s="85" t="e">
        <f>#REF!</f>
        <v>#REF!</v>
      </c>
      <c r="I9" s="85" t="e">
        <f t="shared" si="2"/>
        <v>#REF!</v>
      </c>
      <c r="J9" s="85" t="e">
        <f>#REF!</f>
        <v>#REF!</v>
      </c>
      <c r="K9" s="85" t="e">
        <f t="shared" si="3"/>
        <v>#REF!</v>
      </c>
      <c r="L9" s="85" t="e">
        <f>#REF!</f>
        <v>#REF!</v>
      </c>
      <c r="M9" s="85" t="e">
        <f t="shared" si="4"/>
        <v>#REF!</v>
      </c>
      <c r="N9" s="86" t="s">
        <v>131</v>
      </c>
      <c r="O9" s="87" t="s">
        <v>153</v>
      </c>
    </row>
    <row r="10" spans="1:15" ht="20.100000000000001" hidden="1" customHeight="1">
      <c r="A10" s="5">
        <v>2</v>
      </c>
      <c r="B10" s="55" t="s">
        <v>126</v>
      </c>
      <c r="C10" s="63" t="s">
        <v>141</v>
      </c>
      <c r="D10" s="56"/>
      <c r="E10" s="57" t="s">
        <v>56</v>
      </c>
      <c r="F10" s="58" t="e">
        <f t="shared" si="0"/>
        <v>#REF!</v>
      </c>
      <c r="G10" s="58" t="e">
        <f t="shared" si="1"/>
        <v>#REF!</v>
      </c>
      <c r="H10" s="58" t="e">
        <f>#REF!</f>
        <v>#REF!</v>
      </c>
      <c r="I10" s="58" t="e">
        <f t="shared" si="2"/>
        <v>#REF!</v>
      </c>
      <c r="J10" s="58" t="e">
        <f>#REF!</f>
        <v>#REF!</v>
      </c>
      <c r="K10" s="58" t="e">
        <f t="shared" si="3"/>
        <v>#REF!</v>
      </c>
      <c r="L10" s="58" t="e">
        <f>#REF!</f>
        <v>#REF!</v>
      </c>
      <c r="M10" s="58" t="e">
        <f t="shared" si="4"/>
        <v>#REF!</v>
      </c>
      <c r="N10" s="59" t="s">
        <v>132</v>
      </c>
      <c r="O10" s="60" t="s">
        <v>153</v>
      </c>
    </row>
    <row r="11" spans="1:15" ht="20.100000000000001" hidden="1" customHeight="1">
      <c r="A11" s="44">
        <v>2</v>
      </c>
      <c r="B11" s="55" t="s">
        <v>128</v>
      </c>
      <c r="C11" s="63" t="s">
        <v>127</v>
      </c>
      <c r="D11" s="56"/>
      <c r="E11" s="57" t="s">
        <v>31</v>
      </c>
      <c r="F11" s="58" t="e">
        <f t="shared" ref="F11:F18" si="5">INT(SUM(J11,H11,L11))</f>
        <v>#REF!</v>
      </c>
      <c r="G11" s="58" t="e">
        <f t="shared" ref="G11:G18" si="6">SUM(K11,I11,M11)</f>
        <v>#REF!</v>
      </c>
      <c r="H11" s="58" t="e">
        <f>#REF!</f>
        <v>#REF!</v>
      </c>
      <c r="I11" s="58" t="e">
        <f t="shared" ref="I11:I18" si="7">INT(D11*H11)</f>
        <v>#REF!</v>
      </c>
      <c r="J11" s="58" t="e">
        <f>#REF!</f>
        <v>#REF!</v>
      </c>
      <c r="K11" s="58" t="e">
        <f t="shared" ref="K11:K18" si="8">INT(D11*J11)</f>
        <v>#REF!</v>
      </c>
      <c r="L11" s="58" t="e">
        <f>#REF!</f>
        <v>#REF!</v>
      </c>
      <c r="M11" s="58" t="e">
        <f t="shared" ref="M11:M18" si="9">INT(D11*L11)</f>
        <v>#REF!</v>
      </c>
      <c r="N11" s="59" t="s">
        <v>131</v>
      </c>
      <c r="O11" s="60" t="s">
        <v>154</v>
      </c>
    </row>
    <row r="12" spans="1:15" ht="20.100000000000001" hidden="1" customHeight="1">
      <c r="A12" s="44">
        <v>2</v>
      </c>
      <c r="B12" s="55" t="s">
        <v>128</v>
      </c>
      <c r="C12" s="63" t="s">
        <v>127</v>
      </c>
      <c r="D12" s="56"/>
      <c r="E12" s="57" t="s">
        <v>31</v>
      </c>
      <c r="F12" s="58" t="e">
        <f t="shared" si="5"/>
        <v>#REF!</v>
      </c>
      <c r="G12" s="58" t="e">
        <f t="shared" si="6"/>
        <v>#REF!</v>
      </c>
      <c r="H12" s="58" t="e">
        <f>#REF!</f>
        <v>#REF!</v>
      </c>
      <c r="I12" s="58" t="e">
        <f t="shared" si="7"/>
        <v>#REF!</v>
      </c>
      <c r="J12" s="58" t="e">
        <f>#REF!</f>
        <v>#REF!</v>
      </c>
      <c r="K12" s="58" t="e">
        <f t="shared" si="8"/>
        <v>#REF!</v>
      </c>
      <c r="L12" s="58" t="e">
        <f>#REF!</f>
        <v>#REF!</v>
      </c>
      <c r="M12" s="58" t="e">
        <f t="shared" si="9"/>
        <v>#REF!</v>
      </c>
      <c r="N12" s="59" t="s">
        <v>132</v>
      </c>
      <c r="O12" s="60" t="s">
        <v>154</v>
      </c>
    </row>
    <row r="13" spans="1:15" ht="20.100000000000001" hidden="1" customHeight="1">
      <c r="A13" s="44">
        <v>2</v>
      </c>
      <c r="B13" s="55" t="s">
        <v>128</v>
      </c>
      <c r="C13" s="63" t="s">
        <v>140</v>
      </c>
      <c r="D13" s="56"/>
      <c r="E13" s="57" t="s">
        <v>31</v>
      </c>
      <c r="F13" s="58" t="e">
        <f t="shared" si="5"/>
        <v>#REF!</v>
      </c>
      <c r="G13" s="58" t="e">
        <f t="shared" si="6"/>
        <v>#REF!</v>
      </c>
      <c r="H13" s="58" t="e">
        <f>#REF!</f>
        <v>#REF!</v>
      </c>
      <c r="I13" s="58" t="e">
        <f t="shared" si="7"/>
        <v>#REF!</v>
      </c>
      <c r="J13" s="58" t="e">
        <f>#REF!</f>
        <v>#REF!</v>
      </c>
      <c r="K13" s="58" t="e">
        <f t="shared" si="8"/>
        <v>#REF!</v>
      </c>
      <c r="L13" s="58" t="e">
        <f>#REF!</f>
        <v>#REF!</v>
      </c>
      <c r="M13" s="58" t="e">
        <f t="shared" si="9"/>
        <v>#REF!</v>
      </c>
      <c r="N13" s="59" t="s">
        <v>131</v>
      </c>
      <c r="O13" s="60" t="s">
        <v>155</v>
      </c>
    </row>
    <row r="14" spans="1:15" ht="20.100000000000001" hidden="1" customHeight="1">
      <c r="A14" s="44">
        <v>2</v>
      </c>
      <c r="B14" s="55" t="s">
        <v>128</v>
      </c>
      <c r="C14" s="63" t="s">
        <v>140</v>
      </c>
      <c r="D14" s="56"/>
      <c r="E14" s="57" t="s">
        <v>31</v>
      </c>
      <c r="F14" s="58" t="e">
        <f t="shared" si="5"/>
        <v>#REF!</v>
      </c>
      <c r="G14" s="58" t="e">
        <f t="shared" si="6"/>
        <v>#REF!</v>
      </c>
      <c r="H14" s="58" t="e">
        <f>#REF!</f>
        <v>#REF!</v>
      </c>
      <c r="I14" s="58" t="e">
        <f t="shared" si="7"/>
        <v>#REF!</v>
      </c>
      <c r="J14" s="58" t="e">
        <f>#REF!</f>
        <v>#REF!</v>
      </c>
      <c r="K14" s="58" t="e">
        <f t="shared" si="8"/>
        <v>#REF!</v>
      </c>
      <c r="L14" s="58" t="e">
        <f>#REF!</f>
        <v>#REF!</v>
      </c>
      <c r="M14" s="58" t="e">
        <f t="shared" si="9"/>
        <v>#REF!</v>
      </c>
      <c r="N14" s="59" t="s">
        <v>132</v>
      </c>
      <c r="O14" s="60" t="s">
        <v>155</v>
      </c>
    </row>
    <row r="15" spans="1:15" ht="20.100000000000001" hidden="1" customHeight="1">
      <c r="A15" s="44">
        <v>2</v>
      </c>
      <c r="B15" s="55" t="s">
        <v>128</v>
      </c>
      <c r="C15" s="63" t="s">
        <v>141</v>
      </c>
      <c r="D15" s="56"/>
      <c r="E15" s="57" t="s">
        <v>31</v>
      </c>
      <c r="F15" s="58" t="e">
        <f t="shared" si="5"/>
        <v>#REF!</v>
      </c>
      <c r="G15" s="58" t="e">
        <f t="shared" si="6"/>
        <v>#REF!</v>
      </c>
      <c r="H15" s="58" t="e">
        <f>#REF!</f>
        <v>#REF!</v>
      </c>
      <c r="I15" s="58" t="e">
        <f t="shared" si="7"/>
        <v>#REF!</v>
      </c>
      <c r="J15" s="58" t="e">
        <f>#REF!</f>
        <v>#REF!</v>
      </c>
      <c r="K15" s="58" t="e">
        <f t="shared" si="8"/>
        <v>#REF!</v>
      </c>
      <c r="L15" s="58" t="e">
        <f>#REF!</f>
        <v>#REF!</v>
      </c>
      <c r="M15" s="58" t="e">
        <f t="shared" si="9"/>
        <v>#REF!</v>
      </c>
      <c r="N15" s="59" t="s">
        <v>131</v>
      </c>
      <c r="O15" s="60" t="s">
        <v>156</v>
      </c>
    </row>
    <row r="16" spans="1:15" ht="20.100000000000001" hidden="1" customHeight="1">
      <c r="A16" s="44">
        <v>2</v>
      </c>
      <c r="B16" s="55" t="s">
        <v>128</v>
      </c>
      <c r="C16" s="63" t="s">
        <v>141</v>
      </c>
      <c r="D16" s="56"/>
      <c r="E16" s="57" t="s">
        <v>31</v>
      </c>
      <c r="F16" s="58" t="e">
        <f t="shared" si="5"/>
        <v>#REF!</v>
      </c>
      <c r="G16" s="58" t="e">
        <f t="shared" si="6"/>
        <v>#REF!</v>
      </c>
      <c r="H16" s="58" t="e">
        <f>#REF!</f>
        <v>#REF!</v>
      </c>
      <c r="I16" s="58" t="e">
        <f t="shared" si="7"/>
        <v>#REF!</v>
      </c>
      <c r="J16" s="58" t="e">
        <f>#REF!</f>
        <v>#REF!</v>
      </c>
      <c r="K16" s="58" t="e">
        <f t="shared" si="8"/>
        <v>#REF!</v>
      </c>
      <c r="L16" s="58" t="e">
        <f>#REF!</f>
        <v>#REF!</v>
      </c>
      <c r="M16" s="58" t="e">
        <f t="shared" si="9"/>
        <v>#REF!</v>
      </c>
      <c r="N16" s="59" t="s">
        <v>132</v>
      </c>
      <c r="O16" s="60" t="s">
        <v>156</v>
      </c>
    </row>
    <row r="17" spans="1:15" ht="20.100000000000001" hidden="1" customHeight="1">
      <c r="A17" s="44">
        <v>2</v>
      </c>
      <c r="B17" s="46" t="s">
        <v>130</v>
      </c>
      <c r="C17" s="47" t="s">
        <v>208</v>
      </c>
      <c r="D17" s="48"/>
      <c r="E17" s="49"/>
      <c r="F17" s="50"/>
      <c r="G17" s="51" t="e">
        <f>SUM(K17,I17,M17)</f>
        <v>#REF!</v>
      </c>
      <c r="H17" s="52"/>
      <c r="I17" s="51" t="e">
        <f>SUM(I18:I33)</f>
        <v>#REF!</v>
      </c>
      <c r="J17" s="52"/>
      <c r="K17" s="51" t="e">
        <f>SUM(K18:K33)</f>
        <v>#REF!</v>
      </c>
      <c r="L17" s="52"/>
      <c r="M17" s="51" t="e">
        <f>SUM(M18:M33)</f>
        <v>#REF!</v>
      </c>
      <c r="N17" s="53"/>
      <c r="O17" s="54"/>
    </row>
    <row r="18" spans="1:15" ht="20.100000000000001" hidden="1" customHeight="1">
      <c r="A18" s="44">
        <v>2</v>
      </c>
      <c r="B18" s="81" t="s">
        <v>139</v>
      </c>
      <c r="C18" s="82" t="s">
        <v>143</v>
      </c>
      <c r="D18" s="83"/>
      <c r="E18" s="84" t="s">
        <v>31</v>
      </c>
      <c r="F18" s="85" t="e">
        <f t="shared" si="5"/>
        <v>#REF!</v>
      </c>
      <c r="G18" s="85" t="e">
        <f t="shared" si="6"/>
        <v>#REF!</v>
      </c>
      <c r="H18" s="85" t="e">
        <f>#REF!</f>
        <v>#REF!</v>
      </c>
      <c r="I18" s="85" t="e">
        <f t="shared" si="7"/>
        <v>#REF!</v>
      </c>
      <c r="J18" s="85" t="e">
        <f>#REF!</f>
        <v>#REF!</v>
      </c>
      <c r="K18" s="85" t="e">
        <f t="shared" si="8"/>
        <v>#REF!</v>
      </c>
      <c r="L18" s="85" t="e">
        <f>#REF!</f>
        <v>#REF!</v>
      </c>
      <c r="M18" s="85" t="e">
        <f t="shared" si="9"/>
        <v>#REF!</v>
      </c>
      <c r="N18" s="86" t="s">
        <v>131</v>
      </c>
      <c r="O18" s="87" t="s">
        <v>157</v>
      </c>
    </row>
    <row r="19" spans="1:15" ht="20.100000000000001" hidden="1" customHeight="1">
      <c r="A19" s="44">
        <v>2</v>
      </c>
      <c r="B19" s="55" t="s">
        <v>139</v>
      </c>
      <c r="C19" s="63" t="s">
        <v>143</v>
      </c>
      <c r="D19" s="56"/>
      <c r="E19" s="57" t="s">
        <v>31</v>
      </c>
      <c r="F19" s="58" t="e">
        <f t="shared" ref="F19:F28" si="10">INT(SUM(J19,H19,L19))</f>
        <v>#REF!</v>
      </c>
      <c r="G19" s="58" t="e">
        <f t="shared" ref="G19:G28" si="11">SUM(K19,I19,M19)</f>
        <v>#REF!</v>
      </c>
      <c r="H19" s="58" t="e">
        <f>#REF!</f>
        <v>#REF!</v>
      </c>
      <c r="I19" s="58" t="e">
        <f t="shared" ref="I19:I28" si="12">INT(D19*H19)</f>
        <v>#REF!</v>
      </c>
      <c r="J19" s="58" t="e">
        <f>#REF!</f>
        <v>#REF!</v>
      </c>
      <c r="K19" s="58" t="e">
        <f t="shared" ref="K19:K28" si="13">INT(D19*J19)</f>
        <v>#REF!</v>
      </c>
      <c r="L19" s="58" t="e">
        <f>#REF!</f>
        <v>#REF!</v>
      </c>
      <c r="M19" s="58" t="e">
        <f t="shared" ref="M19:M28" si="14">INT(D19*L19)</f>
        <v>#REF!</v>
      </c>
      <c r="N19" s="59" t="s">
        <v>132</v>
      </c>
      <c r="O19" s="60" t="s">
        <v>157</v>
      </c>
    </row>
    <row r="20" spans="1:15" ht="20.100000000000001" hidden="1" customHeight="1">
      <c r="A20" s="44">
        <v>2</v>
      </c>
      <c r="B20" s="55" t="s">
        <v>139</v>
      </c>
      <c r="C20" s="63" t="s">
        <v>144</v>
      </c>
      <c r="D20" s="56"/>
      <c r="E20" s="57" t="s">
        <v>31</v>
      </c>
      <c r="F20" s="58" t="e">
        <f t="shared" si="10"/>
        <v>#REF!</v>
      </c>
      <c r="G20" s="58" t="e">
        <f t="shared" si="11"/>
        <v>#REF!</v>
      </c>
      <c r="H20" s="58" t="e">
        <f>#REF!</f>
        <v>#REF!</v>
      </c>
      <c r="I20" s="58" t="e">
        <f t="shared" si="12"/>
        <v>#REF!</v>
      </c>
      <c r="J20" s="58" t="e">
        <f>#REF!</f>
        <v>#REF!</v>
      </c>
      <c r="K20" s="58" t="e">
        <f t="shared" si="13"/>
        <v>#REF!</v>
      </c>
      <c r="L20" s="58" t="e">
        <f>#REF!</f>
        <v>#REF!</v>
      </c>
      <c r="M20" s="58" t="e">
        <f t="shared" si="14"/>
        <v>#REF!</v>
      </c>
      <c r="N20" s="59" t="s">
        <v>131</v>
      </c>
      <c r="O20" s="60" t="s">
        <v>158</v>
      </c>
    </row>
    <row r="21" spans="1:15" ht="20.100000000000001" hidden="1" customHeight="1">
      <c r="A21" s="44">
        <v>2</v>
      </c>
      <c r="B21" s="55" t="s">
        <v>139</v>
      </c>
      <c r="C21" s="63" t="s">
        <v>144</v>
      </c>
      <c r="D21" s="56"/>
      <c r="E21" s="57" t="s">
        <v>31</v>
      </c>
      <c r="F21" s="58" t="e">
        <f t="shared" si="10"/>
        <v>#REF!</v>
      </c>
      <c r="G21" s="58" t="e">
        <f t="shared" si="11"/>
        <v>#REF!</v>
      </c>
      <c r="H21" s="58" t="e">
        <f>#REF!</f>
        <v>#REF!</v>
      </c>
      <c r="I21" s="58" t="e">
        <f t="shared" si="12"/>
        <v>#REF!</v>
      </c>
      <c r="J21" s="58" t="e">
        <f>#REF!</f>
        <v>#REF!</v>
      </c>
      <c r="K21" s="58" t="e">
        <f t="shared" si="13"/>
        <v>#REF!</v>
      </c>
      <c r="L21" s="58" t="e">
        <f>#REF!</f>
        <v>#REF!</v>
      </c>
      <c r="M21" s="58" t="e">
        <f t="shared" si="14"/>
        <v>#REF!</v>
      </c>
      <c r="N21" s="59" t="s">
        <v>132</v>
      </c>
      <c r="O21" s="60" t="s">
        <v>158</v>
      </c>
    </row>
    <row r="22" spans="1:15" ht="20.100000000000001" hidden="1" customHeight="1">
      <c r="A22" s="44">
        <v>2</v>
      </c>
      <c r="B22" s="55" t="s">
        <v>139</v>
      </c>
      <c r="C22" s="63" t="s">
        <v>145</v>
      </c>
      <c r="D22" s="56"/>
      <c r="E22" s="57" t="s">
        <v>31</v>
      </c>
      <c r="F22" s="58" t="e">
        <f t="shared" si="10"/>
        <v>#REF!</v>
      </c>
      <c r="G22" s="58" t="e">
        <f t="shared" si="11"/>
        <v>#REF!</v>
      </c>
      <c r="H22" s="58" t="e">
        <f>#REF!</f>
        <v>#REF!</v>
      </c>
      <c r="I22" s="58" t="e">
        <f t="shared" si="12"/>
        <v>#REF!</v>
      </c>
      <c r="J22" s="58" t="e">
        <f>#REF!</f>
        <v>#REF!</v>
      </c>
      <c r="K22" s="58" t="e">
        <f t="shared" si="13"/>
        <v>#REF!</v>
      </c>
      <c r="L22" s="58" t="e">
        <f>#REF!</f>
        <v>#REF!</v>
      </c>
      <c r="M22" s="58" t="e">
        <f t="shared" si="14"/>
        <v>#REF!</v>
      </c>
      <c r="N22" s="59" t="s">
        <v>131</v>
      </c>
      <c r="O22" s="60" t="s">
        <v>168</v>
      </c>
    </row>
    <row r="23" spans="1:15" ht="20.100000000000001" hidden="1" customHeight="1">
      <c r="A23" s="44">
        <v>2</v>
      </c>
      <c r="B23" s="55" t="s">
        <v>139</v>
      </c>
      <c r="C23" s="63" t="s">
        <v>145</v>
      </c>
      <c r="D23" s="56" t="e">
        <f>#REF!</f>
        <v>#REF!</v>
      </c>
      <c r="E23" s="57" t="s">
        <v>31</v>
      </c>
      <c r="F23" s="58" t="e">
        <f t="shared" si="10"/>
        <v>#REF!</v>
      </c>
      <c r="G23" s="58" t="e">
        <f t="shared" si="11"/>
        <v>#REF!</v>
      </c>
      <c r="H23" s="58" t="e">
        <f>#REF!</f>
        <v>#REF!</v>
      </c>
      <c r="I23" s="58" t="e">
        <f t="shared" si="12"/>
        <v>#REF!</v>
      </c>
      <c r="J23" s="58" t="e">
        <f>#REF!</f>
        <v>#REF!</v>
      </c>
      <c r="K23" s="58" t="e">
        <f t="shared" si="13"/>
        <v>#REF!</v>
      </c>
      <c r="L23" s="58" t="e">
        <f>#REF!</f>
        <v>#REF!</v>
      </c>
      <c r="M23" s="58" t="e">
        <f t="shared" si="14"/>
        <v>#REF!</v>
      </c>
      <c r="N23" s="59" t="s">
        <v>132</v>
      </c>
      <c r="O23" s="60" t="s">
        <v>355</v>
      </c>
    </row>
    <row r="24" spans="1:15" ht="20.100000000000001" hidden="1" customHeight="1">
      <c r="A24" s="44">
        <v>2</v>
      </c>
      <c r="B24" s="55" t="s">
        <v>139</v>
      </c>
      <c r="C24" s="63" t="s">
        <v>146</v>
      </c>
      <c r="D24" s="56"/>
      <c r="E24" s="57" t="s">
        <v>31</v>
      </c>
      <c r="F24" s="58" t="e">
        <f t="shared" si="10"/>
        <v>#REF!</v>
      </c>
      <c r="G24" s="58" t="e">
        <f t="shared" si="11"/>
        <v>#REF!</v>
      </c>
      <c r="H24" s="58" t="e">
        <f>#REF!</f>
        <v>#REF!</v>
      </c>
      <c r="I24" s="58" t="e">
        <f t="shared" si="12"/>
        <v>#REF!</v>
      </c>
      <c r="J24" s="58" t="e">
        <f>#REF!</f>
        <v>#REF!</v>
      </c>
      <c r="K24" s="58" t="e">
        <f t="shared" si="13"/>
        <v>#REF!</v>
      </c>
      <c r="L24" s="58" t="e">
        <f>#REF!</f>
        <v>#REF!</v>
      </c>
      <c r="M24" s="58" t="e">
        <f t="shared" si="14"/>
        <v>#REF!</v>
      </c>
      <c r="N24" s="59" t="s">
        <v>131</v>
      </c>
      <c r="O24" s="60" t="s">
        <v>169</v>
      </c>
    </row>
    <row r="25" spans="1:15" ht="20.100000000000001" hidden="1" customHeight="1">
      <c r="A25" s="44">
        <v>2</v>
      </c>
      <c r="B25" s="55" t="s">
        <v>139</v>
      </c>
      <c r="C25" s="63" t="s">
        <v>146</v>
      </c>
      <c r="D25" s="56"/>
      <c r="E25" s="57" t="s">
        <v>31</v>
      </c>
      <c r="F25" s="58" t="e">
        <f t="shared" si="10"/>
        <v>#REF!</v>
      </c>
      <c r="G25" s="58" t="e">
        <f t="shared" si="11"/>
        <v>#REF!</v>
      </c>
      <c r="H25" s="58" t="e">
        <f>#REF!</f>
        <v>#REF!</v>
      </c>
      <c r="I25" s="58" t="e">
        <f t="shared" si="12"/>
        <v>#REF!</v>
      </c>
      <c r="J25" s="58" t="e">
        <f>#REF!</f>
        <v>#REF!</v>
      </c>
      <c r="K25" s="58" t="e">
        <f t="shared" si="13"/>
        <v>#REF!</v>
      </c>
      <c r="L25" s="58" t="e">
        <f>#REF!</f>
        <v>#REF!</v>
      </c>
      <c r="M25" s="58" t="e">
        <f t="shared" si="14"/>
        <v>#REF!</v>
      </c>
      <c r="N25" s="59" t="s">
        <v>132</v>
      </c>
      <c r="O25" s="60" t="s">
        <v>169</v>
      </c>
    </row>
    <row r="26" spans="1:15" ht="20.100000000000001" hidden="1" customHeight="1">
      <c r="A26" s="44">
        <v>2</v>
      </c>
      <c r="B26" s="55" t="s">
        <v>138</v>
      </c>
      <c r="C26" s="63" t="s">
        <v>147</v>
      </c>
      <c r="D26" s="56"/>
      <c r="E26" s="57" t="s">
        <v>31</v>
      </c>
      <c r="F26" s="58" t="e">
        <f t="shared" si="10"/>
        <v>#REF!</v>
      </c>
      <c r="G26" s="58" t="e">
        <f t="shared" si="11"/>
        <v>#REF!</v>
      </c>
      <c r="H26" s="58" t="e">
        <f>#REF!</f>
        <v>#REF!</v>
      </c>
      <c r="I26" s="58" t="e">
        <f t="shared" si="12"/>
        <v>#REF!</v>
      </c>
      <c r="J26" s="58" t="e">
        <f>#REF!</f>
        <v>#REF!</v>
      </c>
      <c r="K26" s="58" t="e">
        <f t="shared" si="13"/>
        <v>#REF!</v>
      </c>
      <c r="L26" s="58" t="e">
        <f>#REF!</f>
        <v>#REF!</v>
      </c>
      <c r="M26" s="58" t="e">
        <f t="shared" si="14"/>
        <v>#REF!</v>
      </c>
      <c r="N26" s="59" t="s">
        <v>131</v>
      </c>
      <c r="O26" s="60" t="s">
        <v>170</v>
      </c>
    </row>
    <row r="27" spans="1:15" ht="20.100000000000001" hidden="1" customHeight="1">
      <c r="A27" s="44">
        <v>2</v>
      </c>
      <c r="B27" s="55" t="s">
        <v>138</v>
      </c>
      <c r="C27" s="63" t="s">
        <v>147</v>
      </c>
      <c r="D27" s="56"/>
      <c r="E27" s="57" t="s">
        <v>31</v>
      </c>
      <c r="F27" s="58" t="e">
        <f t="shared" si="10"/>
        <v>#REF!</v>
      </c>
      <c r="G27" s="58" t="e">
        <f t="shared" si="11"/>
        <v>#REF!</v>
      </c>
      <c r="H27" s="58" t="e">
        <f>#REF!</f>
        <v>#REF!</v>
      </c>
      <c r="I27" s="58" t="e">
        <f t="shared" si="12"/>
        <v>#REF!</v>
      </c>
      <c r="J27" s="58" t="e">
        <f>#REF!</f>
        <v>#REF!</v>
      </c>
      <c r="K27" s="58" t="e">
        <f t="shared" si="13"/>
        <v>#REF!</v>
      </c>
      <c r="L27" s="58" t="e">
        <f>#REF!</f>
        <v>#REF!</v>
      </c>
      <c r="M27" s="58" t="e">
        <f t="shared" si="14"/>
        <v>#REF!</v>
      </c>
      <c r="N27" s="59" t="s">
        <v>132</v>
      </c>
      <c r="O27" s="60" t="s">
        <v>170</v>
      </c>
    </row>
    <row r="28" spans="1:15" ht="20.100000000000001" hidden="1" customHeight="1">
      <c r="A28" s="44">
        <v>2</v>
      </c>
      <c r="B28" s="55" t="s">
        <v>138</v>
      </c>
      <c r="C28" s="63" t="s">
        <v>148</v>
      </c>
      <c r="D28" s="56"/>
      <c r="E28" s="57" t="s">
        <v>31</v>
      </c>
      <c r="F28" s="58" t="e">
        <f t="shared" si="10"/>
        <v>#REF!</v>
      </c>
      <c r="G28" s="58" t="e">
        <f t="shared" si="11"/>
        <v>#REF!</v>
      </c>
      <c r="H28" s="58" t="e">
        <f>#REF!</f>
        <v>#REF!</v>
      </c>
      <c r="I28" s="58" t="e">
        <f t="shared" si="12"/>
        <v>#REF!</v>
      </c>
      <c r="J28" s="58" t="e">
        <f>#REF!</f>
        <v>#REF!</v>
      </c>
      <c r="K28" s="58" t="e">
        <f t="shared" si="13"/>
        <v>#REF!</v>
      </c>
      <c r="L28" s="58" t="e">
        <f>#REF!</f>
        <v>#REF!</v>
      </c>
      <c r="M28" s="58" t="e">
        <f t="shared" si="14"/>
        <v>#REF!</v>
      </c>
      <c r="N28" s="59" t="s">
        <v>131</v>
      </c>
      <c r="O28" s="60" t="s">
        <v>171</v>
      </c>
    </row>
    <row r="29" spans="1:15" ht="20.100000000000001" hidden="1" customHeight="1">
      <c r="A29" s="44">
        <v>2</v>
      </c>
      <c r="B29" s="55" t="s">
        <v>138</v>
      </c>
      <c r="C29" s="63" t="s">
        <v>148</v>
      </c>
      <c r="D29" s="56" t="e">
        <f>#REF!</f>
        <v>#REF!</v>
      </c>
      <c r="E29" s="57" t="s">
        <v>31</v>
      </c>
      <c r="F29" s="58" t="e">
        <f>INT(SUM(J29,H29,L29))</f>
        <v>#REF!</v>
      </c>
      <c r="G29" s="58" t="e">
        <f t="shared" ref="G29:G34" si="15">SUM(K29,I29,M29)</f>
        <v>#REF!</v>
      </c>
      <c r="H29" s="58" t="e">
        <f>#REF!</f>
        <v>#REF!</v>
      </c>
      <c r="I29" s="58" t="e">
        <f>INT(D29*H29)</f>
        <v>#REF!</v>
      </c>
      <c r="J29" s="58" t="e">
        <f>#REF!</f>
        <v>#REF!</v>
      </c>
      <c r="K29" s="58" t="e">
        <f>INT(D29*J29)</f>
        <v>#REF!</v>
      </c>
      <c r="L29" s="58" t="e">
        <f>#REF!</f>
        <v>#REF!</v>
      </c>
      <c r="M29" s="58" t="e">
        <f>INT(D29*L29)</f>
        <v>#REF!</v>
      </c>
      <c r="N29" s="59" t="s">
        <v>132</v>
      </c>
      <c r="O29" s="60" t="s">
        <v>356</v>
      </c>
    </row>
    <row r="30" spans="1:15" ht="20.100000000000001" hidden="1" customHeight="1">
      <c r="A30" s="44">
        <v>2</v>
      </c>
      <c r="B30" s="81" t="s">
        <v>159</v>
      </c>
      <c r="C30" s="82" t="s">
        <v>161</v>
      </c>
      <c r="D30" s="83"/>
      <c r="E30" s="84" t="s">
        <v>31</v>
      </c>
      <c r="F30" s="85" t="e">
        <f>INT(SUM(J30,H30,L30))</f>
        <v>#REF!</v>
      </c>
      <c r="G30" s="85" t="e">
        <f t="shared" si="15"/>
        <v>#REF!</v>
      </c>
      <c r="H30" s="85" t="e">
        <f>#REF!</f>
        <v>#REF!</v>
      </c>
      <c r="I30" s="85" t="e">
        <f>INT(D30*H30)</f>
        <v>#REF!</v>
      </c>
      <c r="J30" s="85" t="e">
        <f>#REF!</f>
        <v>#REF!</v>
      </c>
      <c r="K30" s="85" t="e">
        <f>INT(D30*J30)</f>
        <v>#REF!</v>
      </c>
      <c r="L30" s="85" t="e">
        <f>#REF!</f>
        <v>#REF!</v>
      </c>
      <c r="M30" s="85" t="e">
        <f>INT(D30*L30)</f>
        <v>#REF!</v>
      </c>
      <c r="N30" s="86" t="s">
        <v>131</v>
      </c>
      <c r="O30" s="87" t="s">
        <v>172</v>
      </c>
    </row>
    <row r="31" spans="1:15" ht="20.100000000000001" hidden="1" customHeight="1">
      <c r="A31" s="44">
        <v>2</v>
      </c>
      <c r="B31" s="55" t="s">
        <v>159</v>
      </c>
      <c r="C31" s="63" t="s">
        <v>161</v>
      </c>
      <c r="D31" s="56" t="e">
        <f>#REF!</f>
        <v>#REF!</v>
      </c>
      <c r="E31" s="57" t="s">
        <v>31</v>
      </c>
      <c r="F31" s="58" t="e">
        <f>INT(SUM(J31,H31,L31))</f>
        <v>#REF!</v>
      </c>
      <c r="G31" s="58" t="e">
        <f t="shared" si="15"/>
        <v>#REF!</v>
      </c>
      <c r="H31" s="58" t="e">
        <f>#REF!</f>
        <v>#REF!</v>
      </c>
      <c r="I31" s="58" t="e">
        <f>INT(D31*H31)</f>
        <v>#REF!</v>
      </c>
      <c r="J31" s="58" t="e">
        <f>#REF!</f>
        <v>#REF!</v>
      </c>
      <c r="K31" s="58" t="e">
        <f>INT(D31*J31)</f>
        <v>#REF!</v>
      </c>
      <c r="L31" s="58" t="e">
        <f>#REF!</f>
        <v>#REF!</v>
      </c>
      <c r="M31" s="58" t="e">
        <f>INT(D31*L31)</f>
        <v>#REF!</v>
      </c>
      <c r="N31" s="59" t="s">
        <v>132</v>
      </c>
      <c r="O31" s="60" t="s">
        <v>357</v>
      </c>
    </row>
    <row r="32" spans="1:15" ht="20.100000000000001" hidden="1" customHeight="1">
      <c r="A32" s="44">
        <v>2</v>
      </c>
      <c r="B32" s="81" t="s">
        <v>160</v>
      </c>
      <c r="C32" s="82" t="s">
        <v>161</v>
      </c>
      <c r="D32" s="83"/>
      <c r="E32" s="84" t="s">
        <v>31</v>
      </c>
      <c r="F32" s="85" t="e">
        <f>INT(SUM(J32,H32,L32))</f>
        <v>#REF!</v>
      </c>
      <c r="G32" s="85" t="e">
        <f t="shared" si="15"/>
        <v>#REF!</v>
      </c>
      <c r="H32" s="85" t="e">
        <f>#REF!</f>
        <v>#REF!</v>
      </c>
      <c r="I32" s="85" t="e">
        <f>INT(D32*H32)</f>
        <v>#REF!</v>
      </c>
      <c r="J32" s="85" t="e">
        <f>#REF!</f>
        <v>#REF!</v>
      </c>
      <c r="K32" s="85" t="e">
        <f>INT(D32*J32)</f>
        <v>#REF!</v>
      </c>
      <c r="L32" s="85" t="e">
        <f>#REF!</f>
        <v>#REF!</v>
      </c>
      <c r="M32" s="85" t="e">
        <f>INT(D32*L32)</f>
        <v>#REF!</v>
      </c>
      <c r="N32" s="86" t="s">
        <v>131</v>
      </c>
      <c r="O32" s="87" t="s">
        <v>173</v>
      </c>
    </row>
    <row r="33" spans="1:15" ht="20.100000000000001" hidden="1" customHeight="1">
      <c r="A33" s="44">
        <v>2</v>
      </c>
      <c r="B33" s="55" t="s">
        <v>160</v>
      </c>
      <c r="C33" s="63" t="s">
        <v>161</v>
      </c>
      <c r="D33" s="56"/>
      <c r="E33" s="57" t="s">
        <v>31</v>
      </c>
      <c r="F33" s="58" t="e">
        <f>INT(SUM(J33,H33,L33))</f>
        <v>#REF!</v>
      </c>
      <c r="G33" s="58" t="e">
        <f t="shared" si="15"/>
        <v>#REF!</v>
      </c>
      <c r="H33" s="58" t="e">
        <f>#REF!</f>
        <v>#REF!</v>
      </c>
      <c r="I33" s="58" t="e">
        <f>INT(D33*H33)</f>
        <v>#REF!</v>
      </c>
      <c r="J33" s="58" t="e">
        <f>#REF!</f>
        <v>#REF!</v>
      </c>
      <c r="K33" s="58" t="e">
        <f>INT(D33*J33)</f>
        <v>#REF!</v>
      </c>
      <c r="L33" s="58" t="e">
        <f>#REF!</f>
        <v>#REF!</v>
      </c>
      <c r="M33" s="58" t="e">
        <f>INT(D33*L33)</f>
        <v>#REF!</v>
      </c>
      <c r="N33" s="59" t="s">
        <v>132</v>
      </c>
      <c r="O33" s="60" t="s">
        <v>173</v>
      </c>
    </row>
    <row r="34" spans="1:15" ht="20.100000000000001" hidden="1" customHeight="1">
      <c r="A34" s="44">
        <v>2</v>
      </c>
      <c r="B34" s="46" t="s">
        <v>135</v>
      </c>
      <c r="C34" s="47"/>
      <c r="D34" s="48"/>
      <c r="E34" s="49"/>
      <c r="F34" s="50"/>
      <c r="G34" s="51" t="e">
        <f t="shared" si="15"/>
        <v>#REF!</v>
      </c>
      <c r="H34" s="52"/>
      <c r="I34" s="51" t="e">
        <f>SUM(I35:I58)</f>
        <v>#REF!</v>
      </c>
      <c r="J34" s="52"/>
      <c r="K34" s="51" t="e">
        <f>SUM(K35:K58)</f>
        <v>#REF!</v>
      </c>
      <c r="L34" s="52"/>
      <c r="M34" s="51" t="e">
        <f>SUM(M35:M58)</f>
        <v>#REF!</v>
      </c>
      <c r="N34" s="53"/>
      <c r="O34" s="54"/>
    </row>
    <row r="35" spans="1:15" ht="20.100000000000001" hidden="1" customHeight="1">
      <c r="A35" s="44">
        <v>2</v>
      </c>
      <c r="B35" s="81" t="s">
        <v>137</v>
      </c>
      <c r="C35" s="82" t="s">
        <v>162</v>
      </c>
      <c r="D35" s="83"/>
      <c r="E35" s="84" t="s">
        <v>31</v>
      </c>
      <c r="F35" s="85"/>
      <c r="G35" s="85"/>
      <c r="H35" s="85"/>
      <c r="I35" s="85"/>
      <c r="J35" s="85"/>
      <c r="K35" s="85"/>
      <c r="L35" s="85"/>
      <c r="M35" s="85"/>
      <c r="N35" s="86" t="s">
        <v>131</v>
      </c>
      <c r="O35" s="87" t="s">
        <v>174</v>
      </c>
    </row>
    <row r="36" spans="1:15" ht="20.100000000000001" hidden="1" customHeight="1">
      <c r="A36" s="44">
        <v>2</v>
      </c>
      <c r="B36" s="55" t="s">
        <v>137</v>
      </c>
      <c r="C36" s="63" t="s">
        <v>162</v>
      </c>
      <c r="D36" s="56" t="e">
        <f>#REF!</f>
        <v>#REF!</v>
      </c>
      <c r="E36" s="57" t="s">
        <v>31</v>
      </c>
      <c r="F36" s="58" t="e">
        <f>INT(SUM(J36,H36,L36))</f>
        <v>#REF!</v>
      </c>
      <c r="G36" s="58" t="e">
        <f>SUM(K36,I36,M36)</f>
        <v>#REF!</v>
      </c>
      <c r="H36" s="58" t="e">
        <f>#REF!</f>
        <v>#REF!</v>
      </c>
      <c r="I36" s="58" t="e">
        <f>INT(D36*H36)</f>
        <v>#REF!</v>
      </c>
      <c r="J36" s="58" t="e">
        <f>#REF!</f>
        <v>#REF!</v>
      </c>
      <c r="K36" s="58" t="e">
        <f>INT(D36*J36)</f>
        <v>#REF!</v>
      </c>
      <c r="L36" s="58" t="e">
        <f>#REF!</f>
        <v>#REF!</v>
      </c>
      <c r="M36" s="58" t="e">
        <f>INT(D36*L36)</f>
        <v>#REF!</v>
      </c>
      <c r="N36" s="59" t="s">
        <v>132</v>
      </c>
      <c r="O36" s="60" t="s">
        <v>174</v>
      </c>
    </row>
    <row r="37" spans="1:15" ht="20.100000000000001" hidden="1" customHeight="1">
      <c r="A37" s="44">
        <v>2</v>
      </c>
      <c r="B37" s="81" t="s">
        <v>137</v>
      </c>
      <c r="C37" s="82" t="s">
        <v>163</v>
      </c>
      <c r="D37" s="83"/>
      <c r="E37" s="84" t="s">
        <v>31</v>
      </c>
      <c r="F37" s="85"/>
      <c r="G37" s="85"/>
      <c r="H37" s="85"/>
      <c r="I37" s="85"/>
      <c r="J37" s="85"/>
      <c r="K37" s="85"/>
      <c r="L37" s="85"/>
      <c r="M37" s="85"/>
      <c r="N37" s="86" t="s">
        <v>131</v>
      </c>
      <c r="O37" s="87" t="s">
        <v>175</v>
      </c>
    </row>
    <row r="38" spans="1:15" ht="20.100000000000001" hidden="1" customHeight="1">
      <c r="A38" s="44">
        <v>2</v>
      </c>
      <c r="B38" s="55" t="s">
        <v>137</v>
      </c>
      <c r="C38" s="63" t="s">
        <v>163</v>
      </c>
      <c r="D38" s="56"/>
      <c r="E38" s="57" t="s">
        <v>31</v>
      </c>
      <c r="F38" s="58"/>
      <c r="G38" s="58"/>
      <c r="H38" s="58"/>
      <c r="I38" s="58"/>
      <c r="J38" s="58"/>
      <c r="K38" s="58"/>
      <c r="L38" s="58"/>
      <c r="M38" s="58"/>
      <c r="N38" s="59" t="s">
        <v>132</v>
      </c>
      <c r="O38" s="60" t="s">
        <v>175</v>
      </c>
    </row>
    <row r="39" spans="1:15" ht="20.100000000000001" hidden="1" customHeight="1">
      <c r="A39" s="44">
        <v>2</v>
      </c>
      <c r="B39" s="55" t="s">
        <v>137</v>
      </c>
      <c r="C39" s="63" t="s">
        <v>164</v>
      </c>
      <c r="D39" s="56"/>
      <c r="E39" s="57" t="s">
        <v>31</v>
      </c>
      <c r="F39" s="58"/>
      <c r="G39" s="58"/>
      <c r="H39" s="58"/>
      <c r="I39" s="58"/>
      <c r="J39" s="58"/>
      <c r="K39" s="58"/>
      <c r="L39" s="58"/>
      <c r="M39" s="58"/>
      <c r="N39" s="59" t="s">
        <v>131</v>
      </c>
      <c r="O39" s="60" t="s">
        <v>176</v>
      </c>
    </row>
    <row r="40" spans="1:15" ht="20.100000000000001" hidden="1" customHeight="1">
      <c r="A40" s="44">
        <v>2</v>
      </c>
      <c r="B40" s="55" t="s">
        <v>137</v>
      </c>
      <c r="C40" s="63" t="s">
        <v>164</v>
      </c>
      <c r="D40" s="56"/>
      <c r="E40" s="57" t="s">
        <v>31</v>
      </c>
      <c r="F40" s="58"/>
      <c r="G40" s="58"/>
      <c r="H40" s="58"/>
      <c r="I40" s="58"/>
      <c r="J40" s="58"/>
      <c r="K40" s="58"/>
      <c r="L40" s="58"/>
      <c r="M40" s="58"/>
      <c r="N40" s="59" t="s">
        <v>132</v>
      </c>
      <c r="O40" s="60" t="s">
        <v>176</v>
      </c>
    </row>
    <row r="41" spans="1:15" ht="20.100000000000001" hidden="1" customHeight="1">
      <c r="A41" s="44">
        <v>2</v>
      </c>
      <c r="B41" s="55" t="s">
        <v>149</v>
      </c>
      <c r="C41" s="63" t="s">
        <v>162</v>
      </c>
      <c r="D41" s="56"/>
      <c r="E41" s="57" t="s">
        <v>31</v>
      </c>
      <c r="F41" s="58"/>
      <c r="G41" s="58"/>
      <c r="H41" s="58"/>
      <c r="I41" s="58"/>
      <c r="J41" s="58"/>
      <c r="K41" s="58"/>
      <c r="L41" s="58"/>
      <c r="M41" s="58"/>
      <c r="N41" s="59" t="s">
        <v>131</v>
      </c>
      <c r="O41" s="60" t="s">
        <v>177</v>
      </c>
    </row>
    <row r="42" spans="1:15" ht="20.100000000000001" hidden="1" customHeight="1">
      <c r="A42" s="44">
        <v>2</v>
      </c>
      <c r="B42" s="55" t="s">
        <v>354</v>
      </c>
      <c r="C42" s="63" t="s">
        <v>162</v>
      </c>
      <c r="D42" s="56" t="e">
        <f>#REF!</f>
        <v>#REF!</v>
      </c>
      <c r="E42" s="57" t="s">
        <v>31</v>
      </c>
      <c r="F42" s="58" t="e">
        <f>INT(SUM(J42,H42,L42))</f>
        <v>#REF!</v>
      </c>
      <c r="G42" s="58" t="e">
        <f>SUM(K42,I42,M42)</f>
        <v>#REF!</v>
      </c>
      <c r="H42" s="58" t="e">
        <f>#REF!</f>
        <v>#REF!</v>
      </c>
      <c r="I42" s="58" t="e">
        <f>INT(D42*H42)</f>
        <v>#REF!</v>
      </c>
      <c r="J42" s="58" t="e">
        <f>#REF!</f>
        <v>#REF!</v>
      </c>
      <c r="K42" s="58" t="e">
        <f>INT(D42*J42)</f>
        <v>#REF!</v>
      </c>
      <c r="L42" s="58" t="e">
        <f>#REF!</f>
        <v>#REF!</v>
      </c>
      <c r="M42" s="58" t="e">
        <f>INT(D42*L42)</f>
        <v>#REF!</v>
      </c>
      <c r="N42" s="59" t="s">
        <v>132</v>
      </c>
      <c r="O42" s="60" t="s">
        <v>175</v>
      </c>
    </row>
    <row r="43" spans="1:15" ht="20.100000000000001" hidden="1" customHeight="1">
      <c r="A43" s="44">
        <v>2</v>
      </c>
      <c r="B43" s="55" t="s">
        <v>149</v>
      </c>
      <c r="C43" s="63" t="s">
        <v>163</v>
      </c>
      <c r="D43" s="56"/>
      <c r="E43" s="57" t="s">
        <v>31</v>
      </c>
      <c r="F43" s="58"/>
      <c r="G43" s="58"/>
      <c r="H43" s="58"/>
      <c r="I43" s="58"/>
      <c r="J43" s="58"/>
      <c r="K43" s="58"/>
      <c r="L43" s="58"/>
      <c r="M43" s="58"/>
      <c r="N43" s="59" t="s">
        <v>131</v>
      </c>
      <c r="O43" s="60" t="s">
        <v>178</v>
      </c>
    </row>
    <row r="44" spans="1:15" ht="20.100000000000001" hidden="1" customHeight="1">
      <c r="A44" s="44">
        <v>2</v>
      </c>
      <c r="B44" s="55" t="s">
        <v>149</v>
      </c>
      <c r="C44" s="63" t="s">
        <v>163</v>
      </c>
      <c r="D44" s="56"/>
      <c r="E44" s="57" t="s">
        <v>31</v>
      </c>
      <c r="F44" s="58"/>
      <c r="G44" s="58"/>
      <c r="H44" s="58"/>
      <c r="I44" s="58"/>
      <c r="J44" s="58"/>
      <c r="K44" s="58"/>
      <c r="L44" s="58"/>
      <c r="M44" s="58"/>
      <c r="N44" s="59" t="s">
        <v>132</v>
      </c>
      <c r="O44" s="60" t="s">
        <v>178</v>
      </c>
    </row>
    <row r="45" spans="1:15" ht="20.100000000000001" hidden="1" customHeight="1">
      <c r="A45" s="44">
        <v>2</v>
      </c>
      <c r="B45" s="55" t="s">
        <v>149</v>
      </c>
      <c r="C45" s="63" t="s">
        <v>164</v>
      </c>
      <c r="D45" s="56"/>
      <c r="E45" s="57" t="s">
        <v>31</v>
      </c>
      <c r="F45" s="58"/>
      <c r="G45" s="58"/>
      <c r="H45" s="58"/>
      <c r="I45" s="58"/>
      <c r="J45" s="58"/>
      <c r="K45" s="58"/>
      <c r="L45" s="58"/>
      <c r="M45" s="58"/>
      <c r="N45" s="59" t="s">
        <v>131</v>
      </c>
      <c r="O45" s="60" t="s">
        <v>179</v>
      </c>
    </row>
    <row r="46" spans="1:15" ht="20.100000000000001" hidden="1" customHeight="1">
      <c r="A46" s="44">
        <v>2</v>
      </c>
      <c r="B46" s="55" t="s">
        <v>149</v>
      </c>
      <c r="C46" s="63" t="s">
        <v>164</v>
      </c>
      <c r="D46" s="56"/>
      <c r="E46" s="57" t="s">
        <v>31</v>
      </c>
      <c r="F46" s="58"/>
      <c r="G46" s="58"/>
      <c r="H46" s="58"/>
      <c r="I46" s="58"/>
      <c r="J46" s="58"/>
      <c r="K46" s="58"/>
      <c r="L46" s="58"/>
      <c r="M46" s="58"/>
      <c r="N46" s="59" t="s">
        <v>132</v>
      </c>
      <c r="O46" s="60" t="s">
        <v>179</v>
      </c>
    </row>
    <row r="47" spans="1:15" ht="20.100000000000001" hidden="1" customHeight="1">
      <c r="A47" s="44">
        <v>2</v>
      </c>
      <c r="B47" s="55" t="s">
        <v>150</v>
      </c>
      <c r="C47" s="63" t="s">
        <v>162</v>
      </c>
      <c r="D47" s="56"/>
      <c r="E47" s="57" t="s">
        <v>31</v>
      </c>
      <c r="F47" s="58"/>
      <c r="G47" s="58"/>
      <c r="H47" s="58"/>
      <c r="I47" s="58"/>
      <c r="J47" s="58"/>
      <c r="K47" s="58"/>
      <c r="L47" s="58"/>
      <c r="M47" s="58"/>
      <c r="N47" s="59" t="s">
        <v>131</v>
      </c>
      <c r="O47" s="60" t="s">
        <v>180</v>
      </c>
    </row>
    <row r="48" spans="1:15" ht="20.100000000000001" hidden="1" customHeight="1">
      <c r="A48" s="44">
        <v>2</v>
      </c>
      <c r="B48" s="55" t="s">
        <v>150</v>
      </c>
      <c r="C48" s="63" t="s">
        <v>162</v>
      </c>
      <c r="D48" s="56"/>
      <c r="E48" s="57" t="s">
        <v>31</v>
      </c>
      <c r="F48" s="58"/>
      <c r="G48" s="58"/>
      <c r="H48" s="58"/>
      <c r="I48" s="58"/>
      <c r="J48" s="58"/>
      <c r="K48" s="58"/>
      <c r="L48" s="58"/>
      <c r="M48" s="58"/>
      <c r="N48" s="59" t="s">
        <v>132</v>
      </c>
      <c r="O48" s="60" t="s">
        <v>180</v>
      </c>
    </row>
    <row r="49" spans="1:15" ht="20.100000000000001" hidden="1" customHeight="1">
      <c r="A49" s="44">
        <v>2</v>
      </c>
      <c r="B49" s="55" t="s">
        <v>150</v>
      </c>
      <c r="C49" s="63" t="s">
        <v>163</v>
      </c>
      <c r="D49" s="56"/>
      <c r="E49" s="57" t="s">
        <v>31</v>
      </c>
      <c r="F49" s="58"/>
      <c r="G49" s="58"/>
      <c r="H49" s="58"/>
      <c r="I49" s="58"/>
      <c r="J49" s="58"/>
      <c r="K49" s="58"/>
      <c r="L49" s="58"/>
      <c r="M49" s="58"/>
      <c r="N49" s="59" t="s">
        <v>131</v>
      </c>
      <c r="O49" s="60" t="s">
        <v>181</v>
      </c>
    </row>
    <row r="50" spans="1:15" ht="20.100000000000001" hidden="1" customHeight="1">
      <c r="A50" s="44">
        <v>2</v>
      </c>
      <c r="B50" s="55" t="s">
        <v>150</v>
      </c>
      <c r="C50" s="63" t="s">
        <v>163</v>
      </c>
      <c r="D50" s="56"/>
      <c r="E50" s="57" t="s">
        <v>31</v>
      </c>
      <c r="F50" s="58"/>
      <c r="G50" s="58"/>
      <c r="H50" s="58"/>
      <c r="I50" s="58"/>
      <c r="J50" s="58"/>
      <c r="K50" s="58"/>
      <c r="L50" s="58"/>
      <c r="M50" s="58"/>
      <c r="N50" s="59" t="s">
        <v>132</v>
      </c>
      <c r="O50" s="60" t="s">
        <v>181</v>
      </c>
    </row>
    <row r="51" spans="1:15" ht="20.100000000000001" hidden="1" customHeight="1">
      <c r="A51" s="44">
        <v>2</v>
      </c>
      <c r="B51" s="55" t="s">
        <v>150</v>
      </c>
      <c r="C51" s="63" t="s">
        <v>164</v>
      </c>
      <c r="D51" s="56"/>
      <c r="E51" s="57" t="s">
        <v>31</v>
      </c>
      <c r="F51" s="58"/>
      <c r="G51" s="58"/>
      <c r="H51" s="58"/>
      <c r="I51" s="58"/>
      <c r="J51" s="58"/>
      <c r="K51" s="58"/>
      <c r="L51" s="58"/>
      <c r="M51" s="58"/>
      <c r="N51" s="59" t="s">
        <v>131</v>
      </c>
      <c r="O51" s="60" t="s">
        <v>182</v>
      </c>
    </row>
    <row r="52" spans="1:15" ht="20.100000000000001" hidden="1" customHeight="1">
      <c r="A52" s="44">
        <v>2</v>
      </c>
      <c r="B52" s="55" t="s">
        <v>150</v>
      </c>
      <c r="C52" s="63" t="s">
        <v>164</v>
      </c>
      <c r="D52" s="56"/>
      <c r="E52" s="57" t="s">
        <v>31</v>
      </c>
      <c r="F52" s="58"/>
      <c r="G52" s="58"/>
      <c r="H52" s="58"/>
      <c r="I52" s="58"/>
      <c r="J52" s="58"/>
      <c r="K52" s="58"/>
      <c r="L52" s="58"/>
      <c r="M52" s="58"/>
      <c r="N52" s="59" t="s">
        <v>132</v>
      </c>
      <c r="O52" s="60" t="s">
        <v>182</v>
      </c>
    </row>
    <row r="53" spans="1:15" ht="20.100000000000001" hidden="1" customHeight="1">
      <c r="A53" s="44">
        <v>2</v>
      </c>
      <c r="B53" s="55" t="s">
        <v>136</v>
      </c>
      <c r="C53" s="63"/>
      <c r="D53" s="56"/>
      <c r="E53" s="57" t="s">
        <v>31</v>
      </c>
      <c r="F53" s="58"/>
      <c r="G53" s="58"/>
      <c r="H53" s="58"/>
      <c r="I53" s="58"/>
      <c r="J53" s="58"/>
      <c r="K53" s="58"/>
      <c r="L53" s="58"/>
      <c r="M53" s="58"/>
      <c r="N53" s="59" t="s">
        <v>131</v>
      </c>
      <c r="O53" s="60" t="s">
        <v>183</v>
      </c>
    </row>
    <row r="54" spans="1:15" ht="20.100000000000001" hidden="1" customHeight="1">
      <c r="A54" s="44">
        <v>2</v>
      </c>
      <c r="B54" s="55" t="s">
        <v>136</v>
      </c>
      <c r="C54" s="63"/>
      <c r="D54" s="56"/>
      <c r="E54" s="57" t="s">
        <v>31</v>
      </c>
      <c r="F54" s="58"/>
      <c r="G54" s="58"/>
      <c r="H54" s="58"/>
      <c r="I54" s="58"/>
      <c r="J54" s="58"/>
      <c r="K54" s="58"/>
      <c r="L54" s="58"/>
      <c r="M54" s="58"/>
      <c r="N54" s="59" t="s">
        <v>132</v>
      </c>
      <c r="O54" s="60" t="s">
        <v>183</v>
      </c>
    </row>
    <row r="55" spans="1:15" ht="20.100000000000001" hidden="1" customHeight="1">
      <c r="A55" s="44">
        <v>2</v>
      </c>
      <c r="B55" s="55" t="s">
        <v>151</v>
      </c>
      <c r="C55" s="63" t="s">
        <v>201</v>
      </c>
      <c r="D55" s="56"/>
      <c r="E55" s="57" t="s">
        <v>31</v>
      </c>
      <c r="F55" s="58"/>
      <c r="G55" s="58"/>
      <c r="H55" s="58"/>
      <c r="I55" s="58"/>
      <c r="J55" s="58"/>
      <c r="K55" s="58"/>
      <c r="L55" s="58"/>
      <c r="M55" s="58"/>
      <c r="N55" s="59" t="s">
        <v>131</v>
      </c>
      <c r="O55" s="60" t="s">
        <v>184</v>
      </c>
    </row>
    <row r="56" spans="1:15" ht="20.100000000000001" hidden="1" customHeight="1">
      <c r="A56" s="44">
        <v>2</v>
      </c>
      <c r="B56" s="55" t="s">
        <v>151</v>
      </c>
      <c r="C56" s="63" t="s">
        <v>201</v>
      </c>
      <c r="D56" s="56"/>
      <c r="E56" s="57" t="s">
        <v>31</v>
      </c>
      <c r="F56" s="58"/>
      <c r="G56" s="58"/>
      <c r="H56" s="58"/>
      <c r="I56" s="58"/>
      <c r="J56" s="58"/>
      <c r="K56" s="58"/>
      <c r="L56" s="58"/>
      <c r="M56" s="58"/>
      <c r="N56" s="59" t="s">
        <v>132</v>
      </c>
      <c r="O56" s="60" t="s">
        <v>184</v>
      </c>
    </row>
    <row r="57" spans="1:15" ht="20.100000000000001" hidden="1" customHeight="1">
      <c r="A57" s="44">
        <v>2</v>
      </c>
      <c r="B57" s="55" t="s">
        <v>192</v>
      </c>
      <c r="C57" s="63" t="s">
        <v>193</v>
      </c>
      <c r="D57" s="56"/>
      <c r="E57" s="57" t="s">
        <v>31</v>
      </c>
      <c r="F57" s="58"/>
      <c r="G57" s="58"/>
      <c r="H57" s="58"/>
      <c r="I57" s="58"/>
      <c r="J57" s="58"/>
      <c r="K57" s="58"/>
      <c r="L57" s="58"/>
      <c r="M57" s="58"/>
      <c r="N57" s="59" t="s">
        <v>131</v>
      </c>
      <c r="O57" s="60" t="s">
        <v>194</v>
      </c>
    </row>
    <row r="58" spans="1:15" ht="20.100000000000001" hidden="1" customHeight="1">
      <c r="A58" s="44">
        <v>2</v>
      </c>
      <c r="B58" s="55" t="s">
        <v>192</v>
      </c>
      <c r="C58" s="63" t="s">
        <v>193</v>
      </c>
      <c r="D58" s="56"/>
      <c r="E58" s="57" t="s">
        <v>31</v>
      </c>
      <c r="F58" s="58"/>
      <c r="G58" s="58"/>
      <c r="H58" s="58"/>
      <c r="I58" s="58"/>
      <c r="J58" s="58"/>
      <c r="K58" s="58"/>
      <c r="L58" s="58"/>
      <c r="M58" s="58"/>
      <c r="N58" s="59" t="s">
        <v>132</v>
      </c>
      <c r="O58" s="60" t="s">
        <v>194</v>
      </c>
    </row>
    <row r="59" spans="1:15" ht="20.100000000000001" hidden="1" customHeight="1">
      <c r="A59" s="44">
        <v>2</v>
      </c>
      <c r="B59" s="46" t="s">
        <v>134</v>
      </c>
      <c r="C59" s="47"/>
      <c r="D59" s="48"/>
      <c r="E59" s="49"/>
      <c r="F59" s="50"/>
      <c r="G59" s="51">
        <f>SUM(K59,I59,M59)</f>
        <v>0</v>
      </c>
      <c r="H59" s="52"/>
      <c r="I59" s="51">
        <f>SUM(I60:I65)</f>
        <v>0</v>
      </c>
      <c r="J59" s="52"/>
      <c r="K59" s="51">
        <f>SUM(K60:K65)</f>
        <v>0</v>
      </c>
      <c r="L59" s="52"/>
      <c r="M59" s="51">
        <f>SUM(M60:M65)</f>
        <v>0</v>
      </c>
      <c r="N59" s="53"/>
      <c r="O59" s="54"/>
    </row>
    <row r="60" spans="1:15" ht="20.100000000000001" hidden="1" customHeight="1">
      <c r="A60" s="44">
        <v>2</v>
      </c>
      <c r="B60" s="55" t="s">
        <v>133</v>
      </c>
      <c r="C60" s="63" t="s">
        <v>127</v>
      </c>
      <c r="D60" s="56"/>
      <c r="E60" s="57"/>
      <c r="F60" s="58"/>
      <c r="G60" s="58"/>
      <c r="H60" s="58"/>
      <c r="I60" s="58"/>
      <c r="J60" s="58"/>
      <c r="K60" s="58"/>
      <c r="L60" s="58"/>
      <c r="M60" s="58"/>
      <c r="N60" s="59" t="s">
        <v>131</v>
      </c>
      <c r="O60" s="60" t="s">
        <v>185</v>
      </c>
    </row>
    <row r="61" spans="1:15" ht="20.100000000000001" hidden="1" customHeight="1">
      <c r="A61" s="44">
        <v>2</v>
      </c>
      <c r="B61" s="55" t="s">
        <v>133</v>
      </c>
      <c r="C61" s="63" t="s">
        <v>127</v>
      </c>
      <c r="D61" s="56"/>
      <c r="E61" s="57"/>
      <c r="F61" s="58"/>
      <c r="G61" s="58"/>
      <c r="H61" s="58"/>
      <c r="I61" s="58"/>
      <c r="J61" s="58"/>
      <c r="K61" s="58"/>
      <c r="L61" s="58"/>
      <c r="M61" s="58"/>
      <c r="N61" s="59" t="s">
        <v>132</v>
      </c>
      <c r="O61" s="60" t="s">
        <v>185</v>
      </c>
    </row>
    <row r="62" spans="1:15" ht="20.100000000000001" hidden="1" customHeight="1">
      <c r="A62" s="44">
        <v>2</v>
      </c>
      <c r="B62" s="55" t="s">
        <v>133</v>
      </c>
      <c r="C62" s="63" t="s">
        <v>140</v>
      </c>
      <c r="D62" s="56"/>
      <c r="E62" s="57"/>
      <c r="F62" s="58"/>
      <c r="G62" s="58"/>
      <c r="H62" s="58"/>
      <c r="I62" s="58"/>
      <c r="J62" s="58"/>
      <c r="K62" s="58"/>
      <c r="L62" s="58"/>
      <c r="M62" s="58"/>
      <c r="N62" s="59" t="s">
        <v>131</v>
      </c>
      <c r="O62" s="60" t="s">
        <v>186</v>
      </c>
    </row>
    <row r="63" spans="1:15" ht="20.100000000000001" hidden="1" customHeight="1">
      <c r="A63" s="44">
        <v>2</v>
      </c>
      <c r="B63" s="55" t="s">
        <v>133</v>
      </c>
      <c r="C63" s="63" t="s">
        <v>140</v>
      </c>
      <c r="D63" s="56"/>
      <c r="E63" s="57"/>
      <c r="F63" s="58"/>
      <c r="G63" s="58"/>
      <c r="H63" s="58"/>
      <c r="I63" s="58"/>
      <c r="J63" s="58"/>
      <c r="K63" s="58"/>
      <c r="L63" s="58"/>
      <c r="M63" s="58"/>
      <c r="N63" s="59" t="s">
        <v>132</v>
      </c>
      <c r="O63" s="60" t="s">
        <v>186</v>
      </c>
    </row>
    <row r="64" spans="1:15" ht="20.100000000000001" hidden="1" customHeight="1">
      <c r="A64" s="44">
        <v>2</v>
      </c>
      <c r="B64" s="55" t="s">
        <v>133</v>
      </c>
      <c r="C64" s="63" t="s">
        <v>141</v>
      </c>
      <c r="D64" s="56"/>
      <c r="E64" s="57"/>
      <c r="F64" s="58"/>
      <c r="G64" s="58"/>
      <c r="H64" s="58"/>
      <c r="I64" s="58"/>
      <c r="J64" s="58"/>
      <c r="K64" s="58"/>
      <c r="L64" s="58"/>
      <c r="M64" s="58"/>
      <c r="N64" s="59" t="s">
        <v>131</v>
      </c>
      <c r="O64" s="60" t="s">
        <v>187</v>
      </c>
    </row>
    <row r="65" spans="1:15" ht="20.100000000000001" hidden="1" customHeight="1">
      <c r="A65" s="44">
        <v>2</v>
      </c>
      <c r="B65" s="55" t="s">
        <v>133</v>
      </c>
      <c r="C65" s="63" t="s">
        <v>141</v>
      </c>
      <c r="D65" s="56"/>
      <c r="E65" s="57"/>
      <c r="F65" s="58"/>
      <c r="G65" s="58"/>
      <c r="H65" s="58"/>
      <c r="I65" s="58"/>
      <c r="J65" s="58"/>
      <c r="K65" s="58"/>
      <c r="L65" s="58"/>
      <c r="M65" s="58"/>
      <c r="N65" s="59" t="s">
        <v>132</v>
      </c>
      <c r="O65" s="60" t="s">
        <v>187</v>
      </c>
    </row>
    <row r="66" spans="1:15" ht="20.100000000000001" customHeight="1">
      <c r="A66" s="44">
        <v>1</v>
      </c>
      <c r="B66" s="46" t="s">
        <v>366</v>
      </c>
      <c r="C66" s="47"/>
      <c r="D66" s="48"/>
      <c r="E66" s="49"/>
      <c r="F66" s="50"/>
      <c r="G66" s="51"/>
      <c r="H66" s="52"/>
      <c r="I66" s="51"/>
      <c r="J66" s="52"/>
      <c r="K66" s="51"/>
      <c r="L66" s="52"/>
      <c r="M66" s="51"/>
      <c r="N66" s="53"/>
      <c r="O66" s="54"/>
    </row>
    <row r="67" spans="1:15" ht="20.100000000000001" hidden="1" customHeight="1">
      <c r="A67" s="44">
        <v>2</v>
      </c>
      <c r="B67" s="81" t="s">
        <v>165</v>
      </c>
      <c r="C67" s="82" t="s">
        <v>166</v>
      </c>
      <c r="D67" s="83"/>
      <c r="E67" s="84" t="s">
        <v>167</v>
      </c>
      <c r="F67" s="58" t="e">
        <f>INT(SUM(J67,H67,L67))</f>
        <v>#REF!</v>
      </c>
      <c r="G67" s="58" t="e">
        <f>SUM(K67,I67,M67)</f>
        <v>#REF!</v>
      </c>
      <c r="H67" s="58" t="e">
        <f>#REF!</f>
        <v>#REF!</v>
      </c>
      <c r="I67" s="58" t="e">
        <f>INT(D67*H67)</f>
        <v>#REF!</v>
      </c>
      <c r="J67" s="58" t="e">
        <f>#REF!</f>
        <v>#REF!</v>
      </c>
      <c r="K67" s="58" t="e">
        <f>INT(D67*J67)</f>
        <v>#REF!</v>
      </c>
      <c r="L67" s="58" t="e">
        <f>#REF!</f>
        <v>#REF!</v>
      </c>
      <c r="M67" s="58" t="e">
        <f>INT(D67*L67)</f>
        <v>#REF!</v>
      </c>
      <c r="N67" s="86" t="s">
        <v>131</v>
      </c>
      <c r="O67" s="87" t="s">
        <v>249</v>
      </c>
    </row>
    <row r="68" spans="1:15" ht="20.100000000000001" customHeight="1">
      <c r="A68" s="44">
        <v>1</v>
      </c>
      <c r="B68" s="55" t="s">
        <v>165</v>
      </c>
      <c r="C68" s="63" t="s">
        <v>166</v>
      </c>
      <c r="D68" s="48">
        <v>1376</v>
      </c>
      <c r="E68" s="49" t="s">
        <v>167</v>
      </c>
      <c r="F68" s="58"/>
      <c r="G68" s="58"/>
      <c r="H68" s="58"/>
      <c r="I68" s="58"/>
      <c r="J68" s="58"/>
      <c r="K68" s="58"/>
      <c r="L68" s="58"/>
      <c r="M68" s="58"/>
      <c r="N68" s="59"/>
      <c r="O68" s="87"/>
    </row>
    <row r="69" spans="1:15" ht="20.100000000000001" hidden="1" customHeight="1">
      <c r="A69" s="44">
        <v>2</v>
      </c>
      <c r="B69" s="88" t="s">
        <v>188</v>
      </c>
      <c r="C69" s="89"/>
      <c r="D69" s="90"/>
      <c r="E69" s="91"/>
      <c r="F69" s="92"/>
      <c r="G69" s="93"/>
      <c r="H69" s="94"/>
      <c r="I69" s="93"/>
      <c r="J69" s="94"/>
      <c r="K69" s="93"/>
      <c r="L69" s="94"/>
      <c r="M69" s="93"/>
      <c r="N69" s="95"/>
      <c r="O69" s="96"/>
    </row>
    <row r="70" spans="1:15" s="64" customFormat="1" ht="20.100000000000001" hidden="1" customHeight="1">
      <c r="A70" s="44">
        <v>2</v>
      </c>
      <c r="B70" s="66" t="s">
        <v>189</v>
      </c>
      <c r="C70" s="67" t="s">
        <v>190</v>
      </c>
      <c r="D70" s="48"/>
      <c r="E70" s="49" t="s">
        <v>191</v>
      </c>
      <c r="F70" s="50"/>
      <c r="G70" s="52"/>
      <c r="H70" s="52"/>
      <c r="I70" s="52"/>
      <c r="J70" s="52"/>
      <c r="K70" s="52"/>
      <c r="L70" s="52"/>
      <c r="M70" s="52"/>
      <c r="N70" s="68" t="s">
        <v>131</v>
      </c>
      <c r="O70" s="69" t="s">
        <v>195</v>
      </c>
    </row>
    <row r="71" spans="1:15" ht="20.100000000000001" customHeight="1">
      <c r="A71" s="5">
        <v>1</v>
      </c>
      <c r="B71" s="70" t="s">
        <v>196</v>
      </c>
      <c r="C71" s="47"/>
      <c r="D71" s="48"/>
      <c r="E71" s="49"/>
      <c r="F71" s="50"/>
      <c r="G71" s="51"/>
      <c r="H71" s="52"/>
      <c r="I71" s="51"/>
      <c r="J71" s="52"/>
      <c r="K71" s="51"/>
      <c r="L71" s="52"/>
      <c r="M71" s="51"/>
      <c r="N71" s="53"/>
      <c r="O71" s="54"/>
    </row>
    <row r="72" spans="1:15" ht="20.100000000000001" hidden="1" customHeight="1">
      <c r="A72" s="44">
        <v>2</v>
      </c>
      <c r="B72" s="97" t="s">
        <v>197</v>
      </c>
      <c r="C72" s="89"/>
      <c r="D72" s="90"/>
      <c r="E72" s="91"/>
      <c r="F72" s="92"/>
      <c r="G72" s="51">
        <f>SUM(K72,I72,M72)</f>
        <v>0</v>
      </c>
      <c r="H72" s="52"/>
      <c r="I72" s="51">
        <f>SUM(I73:I76)</f>
        <v>0</v>
      </c>
      <c r="J72" s="52"/>
      <c r="K72" s="51">
        <f>SUM(K73:K76)</f>
        <v>0</v>
      </c>
      <c r="L72" s="52"/>
      <c r="M72" s="51">
        <f>SUM(M73:M76)</f>
        <v>0</v>
      </c>
      <c r="N72" s="53"/>
      <c r="O72" s="96"/>
    </row>
    <row r="73" spans="1:15" ht="20.100000000000001" hidden="1" customHeight="1">
      <c r="A73" s="44">
        <v>2</v>
      </c>
      <c r="B73" s="71" t="s">
        <v>202</v>
      </c>
      <c r="C73" s="72"/>
      <c r="D73" s="56"/>
      <c r="E73" s="73" t="s">
        <v>3</v>
      </c>
      <c r="F73" s="58"/>
      <c r="G73" s="58"/>
      <c r="H73" s="58"/>
      <c r="I73" s="58"/>
      <c r="J73" s="58"/>
      <c r="K73" s="58"/>
      <c r="L73" s="145"/>
      <c r="M73" s="145"/>
      <c r="N73" s="59" t="s">
        <v>131</v>
      </c>
      <c r="O73" s="60" t="s">
        <v>250</v>
      </c>
    </row>
    <row r="74" spans="1:15" ht="20.100000000000001" hidden="1" customHeight="1">
      <c r="A74" s="44">
        <v>2</v>
      </c>
      <c r="B74" s="71" t="s">
        <v>203</v>
      </c>
      <c r="C74" s="72"/>
      <c r="D74" s="56"/>
      <c r="E74" s="73" t="s">
        <v>3</v>
      </c>
      <c r="F74" s="58"/>
      <c r="G74" s="58"/>
      <c r="H74" s="58"/>
      <c r="I74" s="58"/>
      <c r="J74" s="58"/>
      <c r="K74" s="58"/>
      <c r="L74" s="58"/>
      <c r="M74" s="58"/>
      <c r="N74" s="59" t="s">
        <v>131</v>
      </c>
      <c r="O74" s="60" t="s">
        <v>251</v>
      </c>
    </row>
    <row r="75" spans="1:15" ht="20.100000000000001" hidden="1" customHeight="1">
      <c r="A75" s="44">
        <v>2</v>
      </c>
      <c r="B75" s="71" t="s">
        <v>198</v>
      </c>
      <c r="C75" s="72"/>
      <c r="D75" s="56"/>
      <c r="E75" s="73" t="s">
        <v>3</v>
      </c>
      <c r="F75" s="50"/>
      <c r="G75" s="50"/>
      <c r="H75" s="50"/>
      <c r="I75" s="58"/>
      <c r="J75" s="50"/>
      <c r="K75" s="58"/>
      <c r="L75" s="50"/>
      <c r="M75" s="58"/>
      <c r="N75" s="59" t="s">
        <v>131</v>
      </c>
      <c r="O75" s="60" t="s">
        <v>204</v>
      </c>
    </row>
    <row r="76" spans="1:15" ht="19.5" hidden="1" customHeight="1">
      <c r="A76" s="44">
        <v>2</v>
      </c>
      <c r="B76" s="71" t="s">
        <v>199</v>
      </c>
      <c r="C76" s="72"/>
      <c r="D76" s="56"/>
      <c r="E76" s="73" t="s">
        <v>3</v>
      </c>
      <c r="F76" s="50"/>
      <c r="G76" s="50"/>
      <c r="H76" s="50"/>
      <c r="I76" s="58"/>
      <c r="J76" s="50"/>
      <c r="K76" s="58"/>
      <c r="L76" s="50"/>
      <c r="M76" s="58"/>
      <c r="N76" s="59" t="s">
        <v>131</v>
      </c>
      <c r="O76" s="60" t="s">
        <v>205</v>
      </c>
    </row>
    <row r="77" spans="1:15" ht="20.100000000000001" customHeight="1">
      <c r="A77" s="44">
        <v>1</v>
      </c>
      <c r="B77" s="70" t="s">
        <v>231</v>
      </c>
      <c r="C77" s="47"/>
      <c r="D77" s="48"/>
      <c r="E77" s="49"/>
      <c r="F77" s="50"/>
      <c r="G77" s="51"/>
      <c r="H77" s="52"/>
      <c r="I77" s="51"/>
      <c r="J77" s="52"/>
      <c r="K77" s="51"/>
      <c r="L77" s="52"/>
      <c r="M77" s="51"/>
      <c r="N77" s="53"/>
      <c r="O77" s="54"/>
    </row>
    <row r="78" spans="1:15" s="65" customFormat="1" ht="20.100000000000001" customHeight="1">
      <c r="A78" s="44">
        <v>1</v>
      </c>
      <c r="B78" s="66" t="s">
        <v>368</v>
      </c>
      <c r="C78" s="67" t="s">
        <v>23</v>
      </c>
      <c r="D78" s="80">
        <v>4.8</v>
      </c>
      <c r="E78" s="49" t="s">
        <v>207</v>
      </c>
      <c r="F78" s="50"/>
      <c r="G78" s="195"/>
      <c r="H78" s="50"/>
      <c r="I78" s="50"/>
      <c r="J78" s="50"/>
      <c r="K78" s="50"/>
      <c r="L78" s="50"/>
      <c r="M78" s="58"/>
      <c r="N78" s="68"/>
      <c r="O78" s="69"/>
    </row>
    <row r="79" spans="1:15" s="65" customFormat="1" ht="20.100000000000001" customHeight="1">
      <c r="A79" s="44"/>
      <c r="B79" s="66" t="s">
        <v>367</v>
      </c>
      <c r="C79" s="67" t="s">
        <v>23</v>
      </c>
      <c r="D79" s="80">
        <v>10.4</v>
      </c>
      <c r="E79" s="49" t="s">
        <v>207</v>
      </c>
      <c r="F79" s="50"/>
      <c r="G79" s="58"/>
      <c r="H79" s="50"/>
      <c r="I79" s="58"/>
      <c r="J79" s="50"/>
      <c r="K79" s="58"/>
      <c r="L79" s="50"/>
      <c r="M79" s="58"/>
      <c r="N79" s="68"/>
      <c r="O79" s="69"/>
    </row>
    <row r="80" spans="1:15" ht="20.100000000000001" customHeight="1">
      <c r="A80" s="44">
        <v>1</v>
      </c>
      <c r="B80" s="70" t="s">
        <v>232</v>
      </c>
      <c r="C80" s="47"/>
      <c r="D80" s="48"/>
      <c r="E80" s="49"/>
      <c r="F80" s="50"/>
      <c r="G80" s="51"/>
      <c r="H80" s="52"/>
      <c r="I80" s="51"/>
      <c r="J80" s="52"/>
      <c r="K80" s="51"/>
      <c r="L80" s="52"/>
      <c r="M80" s="51"/>
      <c r="N80" s="53"/>
      <c r="O80" s="54"/>
    </row>
    <row r="81" spans="1:16" ht="20.100000000000001" customHeight="1">
      <c r="A81" s="5">
        <v>1</v>
      </c>
      <c r="B81" s="71" t="s">
        <v>43</v>
      </c>
      <c r="C81" s="67" t="s">
        <v>44</v>
      </c>
      <c r="D81" s="48">
        <v>2</v>
      </c>
      <c r="E81" s="49" t="s">
        <v>45</v>
      </c>
      <c r="F81" s="50"/>
      <c r="G81" s="50"/>
      <c r="H81" s="50"/>
      <c r="I81" s="58"/>
      <c r="J81" s="50"/>
      <c r="K81" s="58"/>
      <c r="L81" s="50"/>
      <c r="M81" s="58"/>
      <c r="N81" s="74"/>
      <c r="O81" s="69"/>
    </row>
    <row r="82" spans="1:16" ht="20.100000000000001" customHeight="1">
      <c r="A82" s="5">
        <v>1</v>
      </c>
      <c r="B82" s="71" t="s">
        <v>46</v>
      </c>
      <c r="C82" s="67" t="s">
        <v>47</v>
      </c>
      <c r="D82" s="48">
        <v>8</v>
      </c>
      <c r="E82" s="49" t="s">
        <v>45</v>
      </c>
      <c r="F82" s="50"/>
      <c r="G82" s="50"/>
      <c r="H82" s="50"/>
      <c r="I82" s="58"/>
      <c r="J82" s="50"/>
      <c r="K82" s="58"/>
      <c r="L82" s="50"/>
      <c r="M82" s="58"/>
      <c r="N82" s="74"/>
      <c r="O82" s="69"/>
    </row>
    <row r="83" spans="1:16" ht="20.100000000000001" customHeight="1">
      <c r="A83" s="5">
        <v>1</v>
      </c>
      <c r="B83" s="71" t="s">
        <v>48</v>
      </c>
      <c r="C83" s="67" t="s">
        <v>49</v>
      </c>
      <c r="D83" s="56">
        <v>267</v>
      </c>
      <c r="E83" s="49" t="s">
        <v>45</v>
      </c>
      <c r="F83" s="50"/>
      <c r="G83" s="50"/>
      <c r="H83" s="50"/>
      <c r="I83" s="50"/>
      <c r="J83" s="50"/>
      <c r="K83" s="50"/>
      <c r="L83" s="50"/>
      <c r="M83" s="50"/>
      <c r="N83" s="74"/>
      <c r="O83" s="69"/>
    </row>
    <row r="84" spans="1:16" s="78" customFormat="1" ht="20.100000000000001" hidden="1" customHeight="1">
      <c r="A84" s="136">
        <v>2</v>
      </c>
      <c r="B84" s="137" t="s">
        <v>50</v>
      </c>
      <c r="C84" s="98" t="s">
        <v>51</v>
      </c>
      <c r="D84" s="144"/>
      <c r="E84" s="99" t="s">
        <v>122</v>
      </c>
      <c r="F84" s="138" t="e">
        <f t="shared" ref="F84" si="16">SUM(J84,H84,L84)</f>
        <v>#REF!</v>
      </c>
      <c r="G84" s="138" t="e">
        <f t="shared" ref="G84" si="17">SUM(K84,I84,M84)</f>
        <v>#REF!</v>
      </c>
      <c r="H84" s="138" t="e">
        <f>#REF!</f>
        <v>#REF!</v>
      </c>
      <c r="I84" s="139" t="e">
        <f>INT(D84*H84)</f>
        <v>#REF!</v>
      </c>
      <c r="J84" s="138" t="e">
        <f>#REF!</f>
        <v>#REF!</v>
      </c>
      <c r="K84" s="139" t="e">
        <f>INT(D84*J84)</f>
        <v>#REF!</v>
      </c>
      <c r="L84" s="138" t="e">
        <f>#REF!</f>
        <v>#REF!</v>
      </c>
      <c r="M84" s="139" t="e">
        <f>INT(D84*L84)</f>
        <v>#REF!</v>
      </c>
      <c r="N84" s="140" t="s">
        <v>4</v>
      </c>
      <c r="O84" s="60" t="s">
        <v>252</v>
      </c>
    </row>
    <row r="85" spans="1:16" ht="20.100000000000001" customHeight="1">
      <c r="A85" s="35">
        <v>1</v>
      </c>
      <c r="B85" s="71" t="s">
        <v>50</v>
      </c>
      <c r="C85" s="72" t="s">
        <v>51</v>
      </c>
      <c r="D85" s="79">
        <v>3.8</v>
      </c>
      <c r="E85" s="73" t="s">
        <v>122</v>
      </c>
      <c r="F85" s="50"/>
      <c r="G85" s="50"/>
      <c r="H85" s="50"/>
      <c r="I85" s="58"/>
      <c r="J85" s="50"/>
      <c r="K85" s="58"/>
      <c r="L85" s="50"/>
      <c r="M85" s="58"/>
      <c r="N85" s="75"/>
      <c r="O85" s="60"/>
    </row>
    <row r="86" spans="1:16" s="78" customFormat="1" ht="20.100000000000001" hidden="1" customHeight="1">
      <c r="A86" s="136">
        <v>2</v>
      </c>
      <c r="B86" s="137" t="s">
        <v>52</v>
      </c>
      <c r="C86" s="98"/>
      <c r="D86" s="144"/>
      <c r="E86" s="99" t="s">
        <v>57</v>
      </c>
      <c r="F86" s="141" t="e">
        <f t="shared" ref="F78:F87" si="18">SUM(J86,H86,L86)</f>
        <v>#REF!</v>
      </c>
      <c r="G86" s="141" t="e">
        <f t="shared" ref="G81:G87" si="19">SUM(K86,I86,M86)</f>
        <v>#REF!</v>
      </c>
      <c r="H86" s="141"/>
      <c r="I86" s="142">
        <f>INT(D86*H86)</f>
        <v>0</v>
      </c>
      <c r="J86" s="141"/>
      <c r="K86" s="142">
        <f>INT(D86*J86)</f>
        <v>0</v>
      </c>
      <c r="L86" s="141" t="e">
        <f>#REF!</f>
        <v>#REF!</v>
      </c>
      <c r="M86" s="142" t="e">
        <f>INT(D86*L86)</f>
        <v>#REF!</v>
      </c>
      <c r="N86" s="140" t="s">
        <v>4</v>
      </c>
      <c r="O86" s="60" t="s">
        <v>253</v>
      </c>
    </row>
    <row r="87" spans="1:16" ht="20.100000000000001" customHeight="1">
      <c r="A87" s="35">
        <v>1</v>
      </c>
      <c r="B87" s="71" t="s">
        <v>52</v>
      </c>
      <c r="C87" s="72"/>
      <c r="D87" s="79">
        <v>9.5</v>
      </c>
      <c r="E87" s="73" t="s">
        <v>57</v>
      </c>
      <c r="F87" s="50"/>
      <c r="G87" s="50"/>
      <c r="H87" s="50"/>
      <c r="I87" s="58"/>
      <c r="J87" s="50"/>
      <c r="K87" s="58"/>
      <c r="L87" s="50"/>
      <c r="M87" s="58"/>
      <c r="N87" s="75"/>
      <c r="O87" s="60"/>
    </row>
    <row r="88" spans="1:16" ht="19.5" customHeight="1">
      <c r="A88" s="44">
        <v>1</v>
      </c>
      <c r="B88" s="70" t="s">
        <v>369</v>
      </c>
      <c r="C88" s="47"/>
      <c r="D88" s="48"/>
      <c r="E88" s="49"/>
      <c r="F88" s="50"/>
      <c r="G88" s="51"/>
      <c r="H88" s="52"/>
      <c r="I88" s="51"/>
      <c r="J88" s="52"/>
      <c r="K88" s="51"/>
      <c r="L88" s="52"/>
      <c r="M88" s="51"/>
      <c r="N88" s="53"/>
      <c r="O88" s="54"/>
    </row>
    <row r="89" spans="1:16" ht="20.100000000000001" customHeight="1">
      <c r="A89" s="44">
        <v>1</v>
      </c>
      <c r="B89" s="70" t="s">
        <v>214</v>
      </c>
      <c r="C89" s="47"/>
      <c r="D89" s="48"/>
      <c r="E89" s="49"/>
      <c r="F89" s="50"/>
      <c r="G89" s="51"/>
      <c r="H89" s="52"/>
      <c r="I89" s="51"/>
      <c r="J89" s="52"/>
      <c r="K89" s="51"/>
      <c r="L89" s="52"/>
      <c r="M89" s="51"/>
      <c r="N89" s="53"/>
      <c r="O89" s="54"/>
    </row>
    <row r="90" spans="1:16" ht="20.100000000000001" customHeight="1">
      <c r="A90" s="44">
        <v>1</v>
      </c>
      <c r="B90" s="71" t="s">
        <v>364</v>
      </c>
      <c r="C90" s="67" t="s">
        <v>363</v>
      </c>
      <c r="D90" s="48">
        <v>1138</v>
      </c>
      <c r="E90" s="49" t="s">
        <v>200</v>
      </c>
      <c r="F90" s="50"/>
      <c r="G90" s="50"/>
      <c r="H90" s="50"/>
      <c r="I90" s="58"/>
      <c r="J90" s="50"/>
      <c r="K90" s="58"/>
      <c r="L90" s="50"/>
      <c r="M90" s="58"/>
      <c r="N90" s="74"/>
      <c r="O90" s="69"/>
    </row>
    <row r="91" spans="1:16" ht="20.100000000000001" customHeight="1">
      <c r="A91" s="44">
        <v>1</v>
      </c>
      <c r="B91" s="70" t="s">
        <v>215</v>
      </c>
      <c r="C91" s="47"/>
      <c r="D91" s="48"/>
      <c r="E91" s="49"/>
      <c r="F91" s="50"/>
      <c r="G91" s="51"/>
      <c r="H91" s="52"/>
      <c r="I91" s="51"/>
      <c r="J91" s="52"/>
      <c r="K91" s="51"/>
      <c r="L91" s="52"/>
      <c r="M91" s="51"/>
      <c r="N91" s="53"/>
      <c r="O91" s="54"/>
    </row>
    <row r="92" spans="1:16" ht="20.100000000000001" customHeight="1">
      <c r="A92" s="44">
        <v>1</v>
      </c>
      <c r="B92" s="101" t="s">
        <v>210</v>
      </c>
      <c r="C92" s="102" t="s">
        <v>230</v>
      </c>
      <c r="D92" s="107">
        <v>0.54</v>
      </c>
      <c r="E92" s="194" t="s">
        <v>228</v>
      </c>
      <c r="F92" s="61"/>
      <c r="G92" s="61"/>
      <c r="H92" s="61"/>
      <c r="I92" s="103"/>
      <c r="J92" s="61"/>
      <c r="K92" s="103"/>
      <c r="L92" s="61"/>
      <c r="M92" s="103"/>
      <c r="N92" s="104"/>
      <c r="O92" s="105"/>
    </row>
    <row r="93" spans="1:16" ht="20.100000000000001" customHeight="1">
      <c r="A93" s="44">
        <v>1</v>
      </c>
      <c r="B93" s="70"/>
      <c r="C93" s="47"/>
      <c r="D93" s="48"/>
      <c r="E93" s="49"/>
      <c r="F93" s="50"/>
      <c r="G93" s="51"/>
      <c r="H93" s="52"/>
      <c r="I93" s="51"/>
      <c r="J93" s="52"/>
      <c r="K93" s="51"/>
      <c r="L93" s="52"/>
      <c r="M93" s="51"/>
      <c r="N93" s="53"/>
      <c r="O93" s="54"/>
    </row>
    <row r="94" spans="1:16" s="135" customFormat="1" ht="20.100000000000001" customHeight="1">
      <c r="A94" s="44">
        <v>1</v>
      </c>
      <c r="B94" s="71"/>
      <c r="C94" s="67"/>
      <c r="D94" s="48"/>
      <c r="E94" s="49"/>
      <c r="F94" s="50"/>
      <c r="G94" s="50"/>
      <c r="H94" s="50"/>
      <c r="I94" s="58"/>
      <c r="J94" s="50"/>
      <c r="K94" s="58"/>
      <c r="L94" s="50"/>
      <c r="M94" s="58"/>
      <c r="N94" s="74"/>
      <c r="O94" s="69"/>
    </row>
    <row r="95" spans="1:16" ht="20.100000000000001" customHeight="1">
      <c r="A95" s="44">
        <v>1</v>
      </c>
      <c r="B95" s="70"/>
      <c r="C95" s="47"/>
      <c r="D95" s="48"/>
      <c r="E95" s="49"/>
      <c r="F95" s="50"/>
      <c r="G95" s="51"/>
      <c r="H95" s="52"/>
      <c r="I95" s="51"/>
      <c r="J95" s="52"/>
      <c r="K95" s="51"/>
      <c r="L95" s="52"/>
      <c r="M95" s="51"/>
      <c r="N95" s="53"/>
      <c r="O95" s="54"/>
    </row>
    <row r="96" spans="1:16" ht="20.100000000000001" customHeight="1">
      <c r="A96" s="44">
        <v>1</v>
      </c>
      <c r="B96" s="101"/>
      <c r="C96" s="102"/>
      <c r="D96" s="107"/>
      <c r="E96" s="77"/>
      <c r="F96" s="61"/>
      <c r="G96" s="61"/>
      <c r="H96" s="61"/>
      <c r="I96" s="103"/>
      <c r="J96" s="61"/>
      <c r="K96" s="103"/>
      <c r="L96" s="61"/>
      <c r="M96" s="103"/>
      <c r="N96" s="104"/>
      <c r="O96" s="105"/>
      <c r="P96">
        <v>1</v>
      </c>
    </row>
    <row r="98" spans="2:15" ht="20.100000000000001" customHeight="1">
      <c r="B98" s="66"/>
      <c r="C98" s="67"/>
      <c r="D98" s="80"/>
      <c r="E98" s="49"/>
      <c r="F98" s="50"/>
      <c r="G98" s="58"/>
      <c r="H98" s="50"/>
      <c r="I98" s="58"/>
      <c r="J98" s="50"/>
      <c r="K98" s="58"/>
      <c r="L98" s="50"/>
      <c r="M98" s="58"/>
      <c r="N98" s="68"/>
      <c r="O98" s="69"/>
    </row>
  </sheetData>
  <autoFilter ref="A1:A96">
    <filterColumn colId="0">
      <filters>
        <filter val="1"/>
      </filters>
    </filterColumn>
  </autoFilter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orientation="landscape" r:id="rId1"/>
  <headerFooter>
    <oddHeader>&amp;C&amp;"굴림체,굵게"&amp;24내 역 서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view="pageBreakPreview" zoomScale="85" zoomScaleSheetLayoutView="85" workbookViewId="0">
      <selection activeCell="N5" sqref="N5"/>
    </sheetView>
  </sheetViews>
  <sheetFormatPr defaultRowHeight="13.5"/>
  <cols>
    <col min="1" max="1" width="3.109375" style="146" bestFit="1" customWidth="1"/>
    <col min="2" max="2" width="18.88671875" style="146" bestFit="1" customWidth="1"/>
    <col min="3" max="4" width="0" style="146" hidden="1" customWidth="1"/>
    <col min="5" max="8" width="4.77734375" style="146" bestFit="1" customWidth="1"/>
    <col min="9" max="9" width="6.21875" style="146" customWidth="1"/>
    <col min="10" max="10" width="6.33203125" style="146" bestFit="1" customWidth="1"/>
    <col min="11" max="11" width="0" style="146" hidden="1" customWidth="1"/>
    <col min="12" max="12" width="17.109375" style="147" hidden="1" customWidth="1"/>
    <col min="13" max="13" width="9.6640625" style="163" bestFit="1" customWidth="1"/>
    <col min="14" max="14" width="12.109375" style="163" bestFit="1" customWidth="1"/>
    <col min="15" max="15" width="9.6640625" style="163" bestFit="1" customWidth="1"/>
    <col min="16" max="16" width="9.6640625" style="163" customWidth="1"/>
    <col min="17" max="17" width="11" style="163" bestFit="1" customWidth="1"/>
    <col min="18" max="19" width="11" style="163" customWidth="1"/>
    <col min="20" max="20" width="9" style="146" bestFit="1" customWidth="1"/>
    <col min="21" max="21" width="14.77734375" style="146" bestFit="1" customWidth="1"/>
    <col min="22" max="22" width="26.33203125" style="147" customWidth="1"/>
    <col min="23" max="16384" width="8.88671875" style="146"/>
  </cols>
  <sheetData>
    <row r="1" spans="1:22" ht="54" customHeight="1">
      <c r="B1" s="223" t="s">
        <v>257</v>
      </c>
      <c r="C1" s="224"/>
      <c r="D1" s="224"/>
      <c r="E1" s="223"/>
      <c r="F1" s="223"/>
      <c r="G1" s="223"/>
      <c r="H1" s="223"/>
      <c r="I1" s="223"/>
      <c r="J1" s="223"/>
      <c r="K1" s="224"/>
      <c r="L1" s="224"/>
      <c r="M1" s="223"/>
      <c r="N1" s="223"/>
      <c r="O1" s="223"/>
      <c r="P1" s="223"/>
      <c r="Q1" s="223"/>
      <c r="R1" s="223"/>
      <c r="S1" s="223"/>
      <c r="T1" s="223"/>
      <c r="U1" s="223"/>
    </row>
    <row r="2" spans="1:22" ht="30" customHeight="1">
      <c r="A2" s="146">
        <v>1</v>
      </c>
      <c r="B2" s="225" t="s">
        <v>258</v>
      </c>
      <c r="C2" s="228" t="s">
        <v>259</v>
      </c>
      <c r="D2" s="229"/>
      <c r="E2" s="229"/>
      <c r="F2" s="229"/>
      <c r="G2" s="229"/>
      <c r="H2" s="230"/>
      <c r="I2" s="228" t="s">
        <v>260</v>
      </c>
      <c r="J2" s="229"/>
      <c r="K2" s="229"/>
      <c r="L2" s="231" t="s">
        <v>261</v>
      </c>
      <c r="M2" s="232" t="s">
        <v>262</v>
      </c>
      <c r="N2" s="233"/>
      <c r="O2" s="233"/>
      <c r="P2" s="233"/>
      <c r="Q2" s="234"/>
      <c r="R2" s="235" t="s">
        <v>263</v>
      </c>
      <c r="S2" s="235" t="s">
        <v>264</v>
      </c>
      <c r="T2" s="238" t="s">
        <v>265</v>
      </c>
      <c r="U2" s="240" t="s">
        <v>266</v>
      </c>
      <c r="V2" s="246" t="s">
        <v>365</v>
      </c>
    </row>
    <row r="3" spans="1:22" ht="30" customHeight="1">
      <c r="A3" s="146">
        <v>1</v>
      </c>
      <c r="B3" s="226"/>
      <c r="C3" s="228" t="s">
        <v>267</v>
      </c>
      <c r="D3" s="230"/>
      <c r="E3" s="228" t="s">
        <v>268</v>
      </c>
      <c r="F3" s="229"/>
      <c r="G3" s="229"/>
      <c r="H3" s="230"/>
      <c r="I3" s="148" t="s">
        <v>269</v>
      </c>
      <c r="J3" s="148" t="s">
        <v>270</v>
      </c>
      <c r="K3" s="149" t="s">
        <v>271</v>
      </c>
      <c r="L3" s="231"/>
      <c r="M3" s="249" t="s">
        <v>272</v>
      </c>
      <c r="N3" s="249" t="s">
        <v>273</v>
      </c>
      <c r="O3" s="249" t="s">
        <v>274</v>
      </c>
      <c r="P3" s="249" t="s">
        <v>275</v>
      </c>
      <c r="Q3" s="249" t="s">
        <v>276</v>
      </c>
      <c r="R3" s="236"/>
      <c r="S3" s="236"/>
      <c r="T3" s="239"/>
      <c r="U3" s="240"/>
      <c r="V3" s="247"/>
    </row>
    <row r="4" spans="1:22" ht="30" customHeight="1">
      <c r="A4" s="146">
        <v>1</v>
      </c>
      <c r="B4" s="227"/>
      <c r="C4" s="148" t="s">
        <v>277</v>
      </c>
      <c r="D4" s="148" t="s">
        <v>278</v>
      </c>
      <c r="E4" s="148" t="s">
        <v>277</v>
      </c>
      <c r="F4" s="148" t="s">
        <v>279</v>
      </c>
      <c r="G4" s="148" t="s">
        <v>278</v>
      </c>
      <c r="H4" s="148" t="s">
        <v>280</v>
      </c>
      <c r="I4" s="148" t="s">
        <v>281</v>
      </c>
      <c r="J4" s="148" t="s">
        <v>282</v>
      </c>
      <c r="K4" s="149" t="s">
        <v>282</v>
      </c>
      <c r="L4" s="231"/>
      <c r="M4" s="237"/>
      <c r="N4" s="237"/>
      <c r="O4" s="237"/>
      <c r="P4" s="237"/>
      <c r="Q4" s="237"/>
      <c r="R4" s="237"/>
      <c r="S4" s="237"/>
      <c r="T4" s="239"/>
      <c r="U4" s="240"/>
      <c r="V4" s="248"/>
    </row>
    <row r="5" spans="1:22" ht="30" customHeight="1">
      <c r="A5" s="146">
        <v>1</v>
      </c>
      <c r="B5" s="150" t="s">
        <v>283</v>
      </c>
      <c r="C5" s="150">
        <v>0.1</v>
      </c>
      <c r="D5" s="150">
        <v>0.2</v>
      </c>
      <c r="E5" s="150">
        <v>0.5</v>
      </c>
      <c r="F5" s="150"/>
      <c r="G5" s="150">
        <v>1.7</v>
      </c>
      <c r="H5" s="150">
        <v>1.4</v>
      </c>
      <c r="I5" s="150">
        <v>15.3</v>
      </c>
      <c r="J5" s="150">
        <v>0.3</v>
      </c>
      <c r="K5" s="151"/>
      <c r="L5" s="241"/>
      <c r="M5" s="152" t="e">
        <f t="shared" ref="M5:M13" si="0">INT((N5+P5)*0.01)</f>
        <v>#REF!</v>
      </c>
      <c r="N5" s="152" t="e">
        <f>INT(E5*#REF!/8+'아스팔트 혼합물 시험비'!F5*#REF!/8+'아스팔트 혼합물 시험비'!G5*#REF!/8+'아스팔트 혼합물 시험비'!H5*#REF!/8)</f>
        <v>#REF!</v>
      </c>
      <c r="O5" s="152" t="e">
        <f>INT(N5*0.01)</f>
        <v>#REF!</v>
      </c>
      <c r="P5" s="153">
        <f>INT(I5*'품질시험 공공요금'!$H$7+'아스팔트 혼합물 시험비'!J5*'품질시험 공공요금'!$H$17)</f>
        <v>1493</v>
      </c>
      <c r="Q5" s="153" t="e">
        <f t="shared" ref="Q5:Q13" si="1">M5+N5+O5+P5</f>
        <v>#REF!</v>
      </c>
      <c r="R5" s="153">
        <f>S5/1.1</f>
        <v>76909.090909090897</v>
      </c>
      <c r="S5" s="153">
        <v>84600</v>
      </c>
      <c r="T5" s="154">
        <v>1</v>
      </c>
      <c r="U5" s="155">
        <f t="shared" ref="U5:U13" si="2">T5*(IF(R5=0,Q5,IF(R5&gt;0,R5)))</f>
        <v>76909.090909090897</v>
      </c>
      <c r="V5" s="156"/>
    </row>
    <row r="6" spans="1:22" ht="30" customHeight="1">
      <c r="A6" s="146">
        <v>1</v>
      </c>
      <c r="B6" s="150" t="s">
        <v>284</v>
      </c>
      <c r="C6" s="150">
        <v>0.1</v>
      </c>
      <c r="D6" s="150">
        <v>0.2</v>
      </c>
      <c r="E6" s="150">
        <v>0.5</v>
      </c>
      <c r="F6" s="150"/>
      <c r="G6" s="150">
        <v>1.7</v>
      </c>
      <c r="H6" s="150">
        <v>1.4</v>
      </c>
      <c r="I6" s="150">
        <v>15.3</v>
      </c>
      <c r="J6" s="150">
        <v>0.3</v>
      </c>
      <c r="K6" s="151"/>
      <c r="L6" s="241"/>
      <c r="M6" s="152" t="e">
        <f t="shared" si="0"/>
        <v>#REF!</v>
      </c>
      <c r="N6" s="152" t="e">
        <f>INT(E6*#REF!/8+'아스팔트 혼합물 시험비'!F6*#REF!/8+'아스팔트 혼합물 시험비'!G6*#REF!/8+'아스팔트 혼합물 시험비'!H6*#REF!/8)</f>
        <v>#REF!</v>
      </c>
      <c r="O6" s="152" t="e">
        <f t="shared" ref="O6:O13" si="3">INT(N6*0.01)</f>
        <v>#REF!</v>
      </c>
      <c r="P6" s="153">
        <f>INT(I6*'품질시험 공공요금'!$H$7+'아스팔트 혼합물 시험비'!J6*'품질시험 공공요금'!$H$17)</f>
        <v>1493</v>
      </c>
      <c r="Q6" s="153" t="e">
        <f t="shared" si="1"/>
        <v>#REF!</v>
      </c>
      <c r="R6" s="153">
        <f t="shared" ref="R6:R13" si="4">S6/1.1</f>
        <v>77272.727272727265</v>
      </c>
      <c r="S6" s="153">
        <v>85000</v>
      </c>
      <c r="T6" s="154">
        <v>1</v>
      </c>
      <c r="U6" s="155">
        <f t="shared" si="2"/>
        <v>77272.727272727265</v>
      </c>
      <c r="V6" s="156"/>
    </row>
    <row r="7" spans="1:22" ht="30" customHeight="1">
      <c r="A7" s="146">
        <v>1</v>
      </c>
      <c r="B7" s="150" t="s">
        <v>285</v>
      </c>
      <c r="C7" s="150">
        <v>0.1</v>
      </c>
      <c r="D7" s="150">
        <v>0.2</v>
      </c>
      <c r="E7" s="150">
        <v>0.8</v>
      </c>
      <c r="F7" s="150"/>
      <c r="G7" s="150">
        <v>1.3</v>
      </c>
      <c r="H7" s="150">
        <v>1.7</v>
      </c>
      <c r="I7" s="150">
        <v>43.5</v>
      </c>
      <c r="J7" s="150">
        <v>0.5</v>
      </c>
      <c r="K7" s="151"/>
      <c r="L7" s="241"/>
      <c r="M7" s="152" t="e">
        <f t="shared" si="0"/>
        <v>#REF!</v>
      </c>
      <c r="N7" s="152" t="e">
        <f>INT(E7*#REF!/8+'아스팔트 혼합물 시험비'!F7*#REF!/8+'아스팔트 혼합물 시험비'!G7*#REF!/8+'아스팔트 혼합물 시험비'!H7*#REF!/8)</f>
        <v>#REF!</v>
      </c>
      <c r="O7" s="152" t="e">
        <f t="shared" si="3"/>
        <v>#REF!</v>
      </c>
      <c r="P7" s="153">
        <f>INT(I7*'품질시험 공공요금'!$H$7+'아스팔트 혼합물 시험비'!J7*'품질시험 공공요금'!$H$17)</f>
        <v>3964</v>
      </c>
      <c r="Q7" s="153" t="e">
        <f t="shared" si="1"/>
        <v>#REF!</v>
      </c>
      <c r="R7" s="153">
        <f t="shared" si="4"/>
        <v>0</v>
      </c>
      <c r="S7" s="153"/>
      <c r="T7" s="154">
        <v>1</v>
      </c>
      <c r="U7" s="155" t="e">
        <f t="shared" si="2"/>
        <v>#REF!</v>
      </c>
      <c r="V7" s="156"/>
    </row>
    <row r="8" spans="1:22" ht="30" customHeight="1">
      <c r="A8" s="146">
        <v>1</v>
      </c>
      <c r="B8" s="150" t="s">
        <v>286</v>
      </c>
      <c r="C8" s="150">
        <v>0.1</v>
      </c>
      <c r="D8" s="150">
        <v>0.2</v>
      </c>
      <c r="E8" s="150">
        <v>0.8</v>
      </c>
      <c r="F8" s="150"/>
      <c r="G8" s="150">
        <v>1.3</v>
      </c>
      <c r="H8" s="150">
        <v>1.7</v>
      </c>
      <c r="I8" s="150">
        <v>35</v>
      </c>
      <c r="J8" s="150">
        <v>0.7</v>
      </c>
      <c r="K8" s="151"/>
      <c r="L8" s="241"/>
      <c r="M8" s="152" t="e">
        <f t="shared" si="0"/>
        <v>#REF!</v>
      </c>
      <c r="N8" s="152" t="e">
        <f>INT(E8*#REF!/8+'아스팔트 혼합물 시험비'!F8*#REF!/8+'아스팔트 혼합물 시험비'!G8*#REF!/8+'아스팔트 혼합물 시험비'!H8*#REF!/8)</f>
        <v>#REF!</v>
      </c>
      <c r="O8" s="152" t="e">
        <f t="shared" si="3"/>
        <v>#REF!</v>
      </c>
      <c r="P8" s="153">
        <f>INT(I8*'품질시험 공공요금'!$H$7+'아스팔트 혼합물 시험비'!J8*'품질시험 공공요금'!$H$17)</f>
        <v>3426</v>
      </c>
      <c r="Q8" s="153" t="e">
        <f t="shared" si="1"/>
        <v>#REF!</v>
      </c>
      <c r="R8" s="153">
        <f t="shared" si="4"/>
        <v>0</v>
      </c>
      <c r="S8" s="153"/>
      <c r="T8" s="154">
        <v>1</v>
      </c>
      <c r="U8" s="155" t="e">
        <f t="shared" si="2"/>
        <v>#REF!</v>
      </c>
      <c r="V8" s="156"/>
    </row>
    <row r="9" spans="1:22" ht="30" customHeight="1">
      <c r="A9" s="146">
        <v>1</v>
      </c>
      <c r="B9" s="150" t="s">
        <v>287</v>
      </c>
      <c r="C9" s="150">
        <v>0.1</v>
      </c>
      <c r="D9" s="150">
        <v>0.2</v>
      </c>
      <c r="E9" s="150">
        <v>0.8</v>
      </c>
      <c r="F9" s="150"/>
      <c r="G9" s="150">
        <v>1.3</v>
      </c>
      <c r="H9" s="150">
        <v>1.7</v>
      </c>
      <c r="I9" s="150">
        <v>35</v>
      </c>
      <c r="J9" s="150">
        <v>0.7</v>
      </c>
      <c r="K9" s="151"/>
      <c r="L9" s="241"/>
      <c r="M9" s="152" t="e">
        <f t="shared" si="0"/>
        <v>#REF!</v>
      </c>
      <c r="N9" s="152" t="e">
        <f>INT(E9*#REF!/8+'아스팔트 혼합물 시험비'!F9*#REF!/8+'아스팔트 혼합물 시험비'!G9*#REF!/8+'아스팔트 혼합물 시험비'!H9*#REF!/8)</f>
        <v>#REF!</v>
      </c>
      <c r="O9" s="152" t="e">
        <f t="shared" si="3"/>
        <v>#REF!</v>
      </c>
      <c r="P9" s="153">
        <f>INT(I9*'품질시험 공공요금'!$H$7+'아스팔트 혼합물 시험비'!J9*'품질시험 공공요금'!$H$17)</f>
        <v>3426</v>
      </c>
      <c r="Q9" s="153" t="e">
        <f t="shared" si="1"/>
        <v>#REF!</v>
      </c>
      <c r="R9" s="153">
        <f t="shared" si="4"/>
        <v>0</v>
      </c>
      <c r="S9" s="153"/>
      <c r="T9" s="154">
        <v>1</v>
      </c>
      <c r="U9" s="155" t="e">
        <f t="shared" si="2"/>
        <v>#REF!</v>
      </c>
      <c r="V9" s="156"/>
    </row>
    <row r="10" spans="1:22" ht="30" customHeight="1">
      <c r="A10" s="146">
        <v>1</v>
      </c>
      <c r="B10" s="150" t="s">
        <v>288</v>
      </c>
      <c r="C10" s="150">
        <v>0.1</v>
      </c>
      <c r="D10" s="150">
        <v>0.2</v>
      </c>
      <c r="E10" s="150">
        <v>1.8</v>
      </c>
      <c r="F10" s="150"/>
      <c r="G10" s="150">
        <v>4.0999999999999996</v>
      </c>
      <c r="H10" s="150">
        <v>2.8</v>
      </c>
      <c r="I10" s="150">
        <v>86.7</v>
      </c>
      <c r="J10" s="150">
        <v>0.5</v>
      </c>
      <c r="K10" s="151"/>
      <c r="L10" s="241"/>
      <c r="M10" s="152" t="e">
        <f t="shared" si="0"/>
        <v>#REF!</v>
      </c>
      <c r="N10" s="152" t="e">
        <f>INT(E10*#REF!/8+'아스팔트 혼합물 시험비'!F10*#REF!/8+'아스팔트 혼합물 시험비'!G10*#REF!/8+'아스팔트 혼합물 시험비'!H10*#REF!/8)</f>
        <v>#REF!</v>
      </c>
      <c r="O10" s="152" t="e">
        <f t="shared" si="3"/>
        <v>#REF!</v>
      </c>
      <c r="P10" s="153">
        <f>INT(I10*'품질시험 공공요금'!$H$7+'아스팔트 혼합물 시험비'!J10*'품질시험 공공요금'!$H$17)</f>
        <v>7506</v>
      </c>
      <c r="Q10" s="153" t="e">
        <f t="shared" si="1"/>
        <v>#REF!</v>
      </c>
      <c r="R10" s="153">
        <f t="shared" si="4"/>
        <v>0</v>
      </c>
      <c r="S10" s="153"/>
      <c r="T10" s="154">
        <v>1</v>
      </c>
      <c r="U10" s="155" t="e">
        <f t="shared" si="2"/>
        <v>#REF!</v>
      </c>
      <c r="V10" s="156"/>
    </row>
    <row r="11" spans="1:22" ht="30" customHeight="1">
      <c r="A11" s="146">
        <v>1</v>
      </c>
      <c r="B11" s="150" t="s">
        <v>289</v>
      </c>
      <c r="C11" s="150">
        <v>0.1</v>
      </c>
      <c r="D11" s="150">
        <v>0.2</v>
      </c>
      <c r="E11" s="150">
        <v>1.1000000000000001</v>
      </c>
      <c r="F11" s="150"/>
      <c r="G11" s="150">
        <v>1.8</v>
      </c>
      <c r="H11" s="150">
        <v>2</v>
      </c>
      <c r="I11" s="150">
        <v>79.3</v>
      </c>
      <c r="J11" s="150">
        <v>0.5</v>
      </c>
      <c r="K11" s="151"/>
      <c r="L11" s="241" t="s">
        <v>290</v>
      </c>
      <c r="M11" s="152" t="e">
        <f t="shared" si="0"/>
        <v>#REF!</v>
      </c>
      <c r="N11" s="152" t="e">
        <f>INT(E11*#REF!/8+'아스팔트 혼합물 시험비'!F11*#REF!/8+'아스팔트 혼합물 시험비'!G11*#REF!/8+'아스팔트 혼합물 시험비'!H11*#REF!/8)</f>
        <v>#REF!</v>
      </c>
      <c r="O11" s="152" t="e">
        <f t="shared" si="3"/>
        <v>#REF!</v>
      </c>
      <c r="P11" s="153">
        <f>INT(I11*'품질시험 공공요금'!$H$7+'아스팔트 혼합물 시험비'!J11*'품질시험 공공요금'!$H$17)</f>
        <v>6900</v>
      </c>
      <c r="Q11" s="153" t="e">
        <f t="shared" si="1"/>
        <v>#REF!</v>
      </c>
      <c r="R11" s="153">
        <f t="shared" si="4"/>
        <v>111636.36363636363</v>
      </c>
      <c r="S11" s="153">
        <v>122800</v>
      </c>
      <c r="T11" s="154">
        <v>1</v>
      </c>
      <c r="U11" s="155">
        <f t="shared" si="2"/>
        <v>111636.36363636363</v>
      </c>
      <c r="V11" s="242" t="s">
        <v>291</v>
      </c>
    </row>
    <row r="12" spans="1:22" ht="30" customHeight="1">
      <c r="A12" s="146">
        <v>1</v>
      </c>
      <c r="B12" s="150" t="s">
        <v>292</v>
      </c>
      <c r="C12" s="150">
        <v>0.1</v>
      </c>
      <c r="D12" s="150">
        <v>0.2</v>
      </c>
      <c r="E12" s="150">
        <v>1.1000000000000001</v>
      </c>
      <c r="F12" s="150"/>
      <c r="G12" s="150">
        <v>2.5</v>
      </c>
      <c r="H12" s="150">
        <v>2.2000000000000002</v>
      </c>
      <c r="I12" s="150">
        <v>9.3000000000000007</v>
      </c>
      <c r="J12" s="150">
        <v>0.1</v>
      </c>
      <c r="K12" s="151"/>
      <c r="L12" s="241"/>
      <c r="M12" s="152" t="e">
        <f t="shared" si="0"/>
        <v>#REF!</v>
      </c>
      <c r="N12" s="152" t="e">
        <f>INT(E12*#REF!/8+'아스팔트 혼합물 시험비'!F12*#REF!/8+'아스팔트 혼합물 시험비'!G12*#REF!/8+'아스팔트 혼합물 시험비'!H12*#REF!/8)</f>
        <v>#REF!</v>
      </c>
      <c r="O12" s="152" t="e">
        <f t="shared" si="3"/>
        <v>#REF!</v>
      </c>
      <c r="P12" s="153">
        <f>INT(I12*'품질시험 공공요금'!$H$7+'아스팔트 혼합물 시험비'!J12*'품질시험 공공요금'!$H$17)</f>
        <v>842</v>
      </c>
      <c r="Q12" s="153" t="e">
        <f t="shared" si="1"/>
        <v>#REF!</v>
      </c>
      <c r="R12" s="153">
        <f t="shared" si="4"/>
        <v>114545.45454545453</v>
      </c>
      <c r="S12" s="153">
        <v>126000</v>
      </c>
      <c r="T12" s="154">
        <v>1</v>
      </c>
      <c r="U12" s="155">
        <f t="shared" si="2"/>
        <v>114545.45454545453</v>
      </c>
      <c r="V12" s="242"/>
    </row>
    <row r="13" spans="1:22" ht="30" customHeight="1" thickBot="1">
      <c r="A13" s="146">
        <v>1</v>
      </c>
      <c r="B13" s="157" t="s">
        <v>293</v>
      </c>
      <c r="C13" s="158">
        <v>0.1</v>
      </c>
      <c r="D13" s="150">
        <v>0.2</v>
      </c>
      <c r="E13" s="150"/>
      <c r="F13" s="150">
        <v>1.6</v>
      </c>
      <c r="G13" s="150"/>
      <c r="H13" s="150">
        <v>1</v>
      </c>
      <c r="I13" s="150">
        <v>60.4</v>
      </c>
      <c r="J13" s="150">
        <v>0.1</v>
      </c>
      <c r="K13" s="151"/>
      <c r="L13" s="159" t="s">
        <v>294</v>
      </c>
      <c r="M13" s="152" t="e">
        <f t="shared" si="0"/>
        <v>#REF!</v>
      </c>
      <c r="N13" s="152" t="e">
        <f>INT(E13*#REF!/8+'아스팔트 혼합물 시험비'!F13*#REF!/8+'아스팔트 혼합물 시험비'!G13*#REF!/8+'아스팔트 혼합물 시험비'!H13*#REF!/8)</f>
        <v>#REF!</v>
      </c>
      <c r="O13" s="152" t="e">
        <f t="shared" si="3"/>
        <v>#REF!</v>
      </c>
      <c r="P13" s="153">
        <f>INT(I13*'품질시험 공공요금'!$H$7+'아스팔트 혼합물 시험비'!J13*'품질시험 공공요금'!$H$17)</f>
        <v>5032</v>
      </c>
      <c r="Q13" s="153" t="e">
        <f t="shared" si="1"/>
        <v>#REF!</v>
      </c>
      <c r="R13" s="153">
        <f t="shared" si="4"/>
        <v>18454.545454545452</v>
      </c>
      <c r="S13" s="153">
        <v>20300</v>
      </c>
      <c r="T13" s="154">
        <v>1</v>
      </c>
      <c r="U13" s="155">
        <f t="shared" si="2"/>
        <v>18454.545454545452</v>
      </c>
      <c r="V13" s="160" t="s">
        <v>295</v>
      </c>
    </row>
    <row r="14" spans="1:22" ht="30" customHeight="1" thickTop="1">
      <c r="A14" s="146">
        <v>1</v>
      </c>
      <c r="B14" s="243" t="s">
        <v>296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5"/>
      <c r="U14" s="161" t="e">
        <f>SUM(U5:U13)</f>
        <v>#REF!</v>
      </c>
      <c r="V14" s="162"/>
    </row>
    <row r="16" spans="1:22">
      <c r="U16" s="164"/>
    </row>
  </sheetData>
  <mergeCells count="22">
    <mergeCell ref="L5:L10"/>
    <mergeCell ref="L11:L12"/>
    <mergeCell ref="V11:V12"/>
    <mergeCell ref="B14:T14"/>
    <mergeCell ref="V2:V4"/>
    <mergeCell ref="C3:D3"/>
    <mergeCell ref="E3:H3"/>
    <mergeCell ref="M3:M4"/>
    <mergeCell ref="N3:N4"/>
    <mergeCell ref="O3:O4"/>
    <mergeCell ref="P3:P4"/>
    <mergeCell ref="Q3:Q4"/>
    <mergeCell ref="B1:U1"/>
    <mergeCell ref="B2:B4"/>
    <mergeCell ref="C2:H2"/>
    <mergeCell ref="I2:K2"/>
    <mergeCell ref="L2:L4"/>
    <mergeCell ref="M2:Q2"/>
    <mergeCell ref="R2:R4"/>
    <mergeCell ref="S2:S4"/>
    <mergeCell ref="T2:T4"/>
    <mergeCell ref="U2:U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21" max="1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8"/>
  <sheetViews>
    <sheetView view="pageBreakPreview" topLeftCell="A7" zoomScale="130" zoomScaleSheetLayoutView="130" workbookViewId="0">
      <selection activeCell="AX26" sqref="AX26"/>
    </sheetView>
  </sheetViews>
  <sheetFormatPr defaultRowHeight="20.100000000000001" customHeight="1"/>
  <cols>
    <col min="1" max="2" width="2" style="165" customWidth="1"/>
    <col min="3" max="3" width="2" style="176" customWidth="1"/>
    <col min="4" max="40" width="2" style="165" customWidth="1"/>
    <col min="41" max="41" width="2.33203125" style="165" customWidth="1"/>
    <col min="42" max="42" width="10.77734375" style="165" hidden="1" customWidth="1"/>
    <col min="43" max="45" width="9.77734375" style="165" hidden="1" customWidth="1"/>
    <col min="46" max="46" width="1.44140625" style="165" customWidth="1"/>
    <col min="47" max="16384" width="8.88671875" style="165"/>
  </cols>
  <sheetData>
    <row r="1" spans="1:46" ht="24.95" customHeight="1">
      <c r="A1" s="308" t="s">
        <v>297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</row>
    <row r="2" spans="1:46" ht="9.9499999999999993" customHeigh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</row>
    <row r="3" spans="1:46" ht="18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</row>
    <row r="4" spans="1:46" ht="17.100000000000001" customHeight="1">
      <c r="A4" s="167" t="s">
        <v>298</v>
      </c>
      <c r="C4" s="167"/>
    </row>
    <row r="5" spans="1:46" s="167" customFormat="1" ht="17.100000000000001" customHeight="1">
      <c r="B5" s="167" t="s">
        <v>299</v>
      </c>
    </row>
    <row r="6" spans="1:46" ht="17.100000000000001" customHeight="1">
      <c r="C6" s="309" t="s">
        <v>300</v>
      </c>
      <c r="D6" s="309"/>
      <c r="E6" s="309"/>
      <c r="F6" s="309"/>
      <c r="G6" s="309"/>
      <c r="H6" s="309"/>
      <c r="I6" s="309"/>
      <c r="J6" s="309"/>
      <c r="K6" s="310">
        <v>337700</v>
      </c>
      <c r="L6" s="310"/>
      <c r="M6" s="310"/>
      <c r="N6" s="310"/>
      <c r="O6" s="310"/>
      <c r="P6" s="310"/>
      <c r="Q6" s="165" t="s">
        <v>206</v>
      </c>
      <c r="T6" s="168"/>
      <c r="V6" s="169"/>
      <c r="W6" s="169"/>
      <c r="X6" s="169"/>
      <c r="Y6" s="169"/>
      <c r="Z6" s="169"/>
    </row>
    <row r="7" spans="1:46" ht="17.100000000000001" customHeight="1">
      <c r="C7" s="309" t="s">
        <v>301</v>
      </c>
      <c r="D7" s="309"/>
      <c r="E7" s="309"/>
      <c r="F7" s="309"/>
      <c r="G7" s="309"/>
      <c r="H7" s="309"/>
      <c r="I7" s="309"/>
      <c r="J7" s="309"/>
      <c r="K7" s="310">
        <v>27300</v>
      </c>
      <c r="L7" s="310"/>
      <c r="M7" s="310"/>
      <c r="N7" s="310"/>
      <c r="O7" s="310"/>
      <c r="P7" s="310"/>
      <c r="Q7" s="165" t="s">
        <v>206</v>
      </c>
      <c r="AP7" s="169"/>
    </row>
    <row r="8" spans="1:46" ht="17.100000000000001" customHeight="1">
      <c r="C8" s="306" t="s">
        <v>302</v>
      </c>
      <c r="D8" s="306"/>
      <c r="E8" s="306"/>
      <c r="F8" s="306"/>
      <c r="G8" s="306"/>
      <c r="H8" s="306"/>
      <c r="I8" s="306"/>
      <c r="J8" s="306"/>
      <c r="K8" s="307">
        <f>SUM(K6:P7)</f>
        <v>365000</v>
      </c>
      <c r="L8" s="307"/>
      <c r="M8" s="307"/>
      <c r="N8" s="307"/>
      <c r="O8" s="307"/>
      <c r="P8" s="307"/>
      <c r="Q8" s="167" t="s">
        <v>206</v>
      </c>
    </row>
    <row r="9" spans="1:46" s="167" customFormat="1" ht="6" customHeight="1"/>
    <row r="10" spans="1:46" ht="20.100000000000001" customHeight="1">
      <c r="B10" s="167" t="s">
        <v>303</v>
      </c>
      <c r="C10" s="165"/>
      <c r="AJ10" s="165" t="s">
        <v>304</v>
      </c>
    </row>
    <row r="11" spans="1:46" ht="20.100000000000001" customHeight="1">
      <c r="A11" s="170"/>
      <c r="B11" s="299" t="s">
        <v>305</v>
      </c>
      <c r="C11" s="300"/>
      <c r="D11" s="300"/>
      <c r="E11" s="300"/>
      <c r="F11" s="300"/>
      <c r="G11" s="301"/>
      <c r="H11" s="302" t="s">
        <v>306</v>
      </c>
      <c r="I11" s="300"/>
      <c r="J11" s="300"/>
      <c r="K11" s="300"/>
      <c r="L11" s="300"/>
      <c r="M11" s="300"/>
      <c r="N11" s="302" t="s">
        <v>307</v>
      </c>
      <c r="O11" s="300"/>
      <c r="P11" s="300"/>
      <c r="Q11" s="300"/>
      <c r="R11" s="300"/>
      <c r="S11" s="300"/>
      <c r="T11" s="302" t="s">
        <v>308</v>
      </c>
      <c r="U11" s="300"/>
      <c r="V11" s="300"/>
      <c r="W11" s="300"/>
      <c r="X11" s="300"/>
      <c r="Y11" s="300"/>
      <c r="Z11" s="302" t="s">
        <v>309</v>
      </c>
      <c r="AA11" s="300"/>
      <c r="AB11" s="300"/>
      <c r="AC11" s="300"/>
      <c r="AD11" s="300"/>
      <c r="AE11" s="300"/>
      <c r="AF11" s="302" t="s">
        <v>310</v>
      </c>
      <c r="AG11" s="300"/>
      <c r="AH11" s="300"/>
      <c r="AI11" s="300"/>
      <c r="AJ11" s="300"/>
      <c r="AK11" s="301"/>
      <c r="AL11" s="263" t="s">
        <v>311</v>
      </c>
      <c r="AM11" s="263"/>
      <c r="AN11" s="263"/>
      <c r="AO11" s="305"/>
    </row>
    <row r="12" spans="1:46" ht="20.100000000000001" customHeight="1">
      <c r="B12" s="291" t="s">
        <v>312</v>
      </c>
      <c r="C12" s="292"/>
      <c r="D12" s="292"/>
      <c r="E12" s="292"/>
      <c r="F12" s="292"/>
      <c r="G12" s="293"/>
      <c r="H12" s="294">
        <v>56500</v>
      </c>
      <c r="I12" s="295"/>
      <c r="J12" s="295"/>
      <c r="K12" s="295"/>
      <c r="L12" s="295"/>
      <c r="M12" s="296"/>
      <c r="N12" s="303">
        <v>61100</v>
      </c>
      <c r="O12" s="303"/>
      <c r="P12" s="303"/>
      <c r="Q12" s="303"/>
      <c r="R12" s="303"/>
      <c r="S12" s="304"/>
      <c r="T12" s="294">
        <v>65600</v>
      </c>
      <c r="U12" s="295"/>
      <c r="V12" s="295"/>
      <c r="W12" s="295"/>
      <c r="X12" s="295"/>
      <c r="Y12" s="296"/>
      <c r="Z12" s="295">
        <v>69500</v>
      </c>
      <c r="AA12" s="295"/>
      <c r="AB12" s="295"/>
      <c r="AC12" s="295"/>
      <c r="AD12" s="295"/>
      <c r="AE12" s="296"/>
      <c r="AF12" s="294">
        <v>73300</v>
      </c>
      <c r="AG12" s="295"/>
      <c r="AH12" s="295"/>
      <c r="AI12" s="295"/>
      <c r="AJ12" s="295"/>
      <c r="AK12" s="296"/>
      <c r="AL12" s="297"/>
      <c r="AM12" s="297"/>
      <c r="AN12" s="297"/>
      <c r="AO12" s="298"/>
    </row>
    <row r="13" spans="1:46" s="167" customFormat="1" ht="20.100000000000001" customHeight="1"/>
    <row r="14" spans="1:46" ht="20.100000000000001" customHeight="1">
      <c r="A14" s="170"/>
      <c r="B14" s="299" t="s">
        <v>305</v>
      </c>
      <c r="C14" s="300"/>
      <c r="D14" s="300"/>
      <c r="E14" s="300"/>
      <c r="F14" s="300"/>
      <c r="G14" s="301"/>
      <c r="H14" s="302" t="s">
        <v>313</v>
      </c>
      <c r="I14" s="300"/>
      <c r="J14" s="300"/>
      <c r="K14" s="300"/>
      <c r="L14" s="300"/>
      <c r="M14" s="300"/>
      <c r="N14" s="302" t="s">
        <v>314</v>
      </c>
      <c r="O14" s="300"/>
      <c r="P14" s="300"/>
      <c r="Q14" s="300"/>
      <c r="R14" s="300"/>
      <c r="S14" s="300"/>
      <c r="T14" s="302" t="s">
        <v>315</v>
      </c>
      <c r="U14" s="300"/>
      <c r="V14" s="300"/>
      <c r="W14" s="300"/>
      <c r="X14" s="300"/>
      <c r="Y14" s="300"/>
      <c r="Z14" s="302" t="s">
        <v>316</v>
      </c>
      <c r="AA14" s="300"/>
      <c r="AB14" s="300"/>
      <c r="AC14" s="300"/>
      <c r="AD14" s="300"/>
      <c r="AE14" s="300"/>
      <c r="AF14" s="302" t="s">
        <v>324</v>
      </c>
      <c r="AG14" s="300"/>
      <c r="AH14" s="300"/>
      <c r="AI14" s="300"/>
      <c r="AJ14" s="300"/>
      <c r="AK14" s="301"/>
      <c r="AL14" s="263" t="s">
        <v>311</v>
      </c>
      <c r="AM14" s="263"/>
      <c r="AN14" s="263"/>
      <c r="AO14" s="305"/>
    </row>
    <row r="15" spans="1:46" ht="20.100000000000001" customHeight="1">
      <c r="B15" s="291" t="s">
        <v>312</v>
      </c>
      <c r="C15" s="292"/>
      <c r="D15" s="292"/>
      <c r="E15" s="292"/>
      <c r="F15" s="292"/>
      <c r="G15" s="293"/>
      <c r="H15" s="294">
        <v>77200</v>
      </c>
      <c r="I15" s="295"/>
      <c r="J15" s="295"/>
      <c r="K15" s="295"/>
      <c r="L15" s="295"/>
      <c r="M15" s="296"/>
      <c r="N15" s="295">
        <v>81000</v>
      </c>
      <c r="O15" s="295"/>
      <c r="P15" s="295"/>
      <c r="Q15" s="295"/>
      <c r="R15" s="295"/>
      <c r="S15" s="296"/>
      <c r="T15" s="294">
        <v>85000</v>
      </c>
      <c r="U15" s="295"/>
      <c r="V15" s="295"/>
      <c r="W15" s="295"/>
      <c r="X15" s="295"/>
      <c r="Y15" s="296"/>
      <c r="Z15" s="295">
        <v>88800</v>
      </c>
      <c r="AA15" s="295"/>
      <c r="AB15" s="295"/>
      <c r="AC15" s="295"/>
      <c r="AD15" s="295"/>
      <c r="AE15" s="296"/>
      <c r="AF15" s="294">
        <v>92700</v>
      </c>
      <c r="AG15" s="295"/>
      <c r="AH15" s="295"/>
      <c r="AI15" s="295"/>
      <c r="AJ15" s="295"/>
      <c r="AK15" s="296"/>
      <c r="AL15" s="297"/>
      <c r="AM15" s="297"/>
      <c r="AN15" s="297"/>
      <c r="AO15" s="298"/>
    </row>
    <row r="16" spans="1:46" ht="7.5" customHeight="1">
      <c r="B16" s="170"/>
      <c r="C16" s="170"/>
      <c r="D16" s="170"/>
      <c r="E16" s="170"/>
      <c r="F16" s="170"/>
      <c r="G16" s="170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2"/>
      <c r="AM16" s="172"/>
      <c r="AN16" s="172"/>
      <c r="AO16" s="172"/>
    </row>
    <row r="17" spans="2:41" ht="20.100000000000001" customHeight="1">
      <c r="B17" s="167" t="s">
        <v>325</v>
      </c>
      <c r="C17" s="165"/>
      <c r="AJ17" s="165" t="s">
        <v>304</v>
      </c>
    </row>
    <row r="18" spans="2:41" ht="20.100000000000001" customHeight="1" thickBot="1">
      <c r="B18" s="260" t="s">
        <v>319</v>
      </c>
      <c r="C18" s="261"/>
      <c r="D18" s="261"/>
      <c r="E18" s="261"/>
      <c r="F18" s="283" t="s">
        <v>320</v>
      </c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61"/>
      <c r="S18" s="261"/>
      <c r="T18" s="261"/>
      <c r="U18" s="261"/>
      <c r="V18" s="261"/>
      <c r="W18" s="261"/>
      <c r="X18" s="283"/>
      <c r="Y18" s="283"/>
      <c r="Z18" s="283"/>
      <c r="AA18" s="283"/>
      <c r="AB18" s="283"/>
      <c r="AC18" s="283"/>
      <c r="AD18" s="261"/>
      <c r="AE18" s="261"/>
      <c r="AF18" s="261"/>
      <c r="AG18" s="261"/>
      <c r="AH18" s="261"/>
      <c r="AI18" s="261"/>
      <c r="AJ18" s="261" t="s">
        <v>321</v>
      </c>
      <c r="AK18" s="261"/>
      <c r="AL18" s="261"/>
      <c r="AM18" s="261"/>
      <c r="AN18" s="261"/>
      <c r="AO18" s="264"/>
    </row>
    <row r="19" spans="2:41" ht="20.100000000000001" customHeight="1">
      <c r="B19" s="259"/>
      <c r="C19" s="251"/>
      <c r="D19" s="251"/>
      <c r="E19" s="276"/>
      <c r="F19" s="265" t="str">
        <f>H11</f>
        <v>10km</v>
      </c>
      <c r="G19" s="265"/>
      <c r="H19" s="265"/>
      <c r="I19" s="265"/>
      <c r="J19" s="265"/>
      <c r="K19" s="266"/>
      <c r="L19" s="311" t="str">
        <f>N11</f>
        <v>20km</v>
      </c>
      <c r="M19" s="312"/>
      <c r="N19" s="312"/>
      <c r="O19" s="312"/>
      <c r="P19" s="312"/>
      <c r="Q19" s="313"/>
      <c r="R19" s="287" t="str">
        <f>T11</f>
        <v>30km</v>
      </c>
      <c r="S19" s="265"/>
      <c r="T19" s="265"/>
      <c r="U19" s="265"/>
      <c r="V19" s="265"/>
      <c r="W19" s="266"/>
      <c r="X19" s="265" t="str">
        <f>Z11</f>
        <v>40km</v>
      </c>
      <c r="Y19" s="265"/>
      <c r="Z19" s="265"/>
      <c r="AA19" s="265"/>
      <c r="AB19" s="265"/>
      <c r="AC19" s="265"/>
      <c r="AD19" s="287" t="str">
        <f>AF11</f>
        <v>50km</v>
      </c>
      <c r="AE19" s="265"/>
      <c r="AF19" s="265"/>
      <c r="AG19" s="265"/>
      <c r="AH19" s="265"/>
      <c r="AI19" s="265"/>
      <c r="AJ19" s="251"/>
      <c r="AK19" s="251"/>
      <c r="AL19" s="251"/>
      <c r="AM19" s="251"/>
      <c r="AN19" s="251"/>
      <c r="AO19" s="252"/>
    </row>
    <row r="20" spans="2:41" ht="20.100000000000001" customHeight="1">
      <c r="B20" s="259" t="s">
        <v>322</v>
      </c>
      <c r="C20" s="251"/>
      <c r="D20" s="251"/>
      <c r="E20" s="276"/>
      <c r="F20" s="250">
        <f t="shared" ref="F20" si="0">$K$8+H12</f>
        <v>421500</v>
      </c>
      <c r="G20" s="250"/>
      <c r="H20" s="250"/>
      <c r="I20" s="250"/>
      <c r="J20" s="250"/>
      <c r="K20" s="277"/>
      <c r="L20" s="281">
        <f t="shared" ref="L20" si="1">$K$8+N12</f>
        <v>426100</v>
      </c>
      <c r="M20" s="250"/>
      <c r="N20" s="250"/>
      <c r="O20" s="250"/>
      <c r="P20" s="250"/>
      <c r="Q20" s="282"/>
      <c r="R20" s="267">
        <f t="shared" ref="R20" si="2">$K$8+T12</f>
        <v>430600</v>
      </c>
      <c r="S20" s="250"/>
      <c r="T20" s="250"/>
      <c r="U20" s="250"/>
      <c r="V20" s="250"/>
      <c r="W20" s="277"/>
      <c r="X20" s="250">
        <f t="shared" ref="X20" si="3">$K$8+Z12</f>
        <v>434500</v>
      </c>
      <c r="Y20" s="250"/>
      <c r="Z20" s="250"/>
      <c r="AA20" s="250"/>
      <c r="AB20" s="250"/>
      <c r="AC20" s="250"/>
      <c r="AD20" s="267">
        <f>$K$8+AF12</f>
        <v>438300</v>
      </c>
      <c r="AE20" s="250"/>
      <c r="AF20" s="250"/>
      <c r="AG20" s="250"/>
      <c r="AH20" s="250"/>
      <c r="AI20" s="250"/>
      <c r="AJ20" s="251" t="s">
        <v>323</v>
      </c>
      <c r="AK20" s="251"/>
      <c r="AL20" s="251"/>
      <c r="AM20" s="251"/>
      <c r="AN20" s="251"/>
      <c r="AO20" s="252"/>
    </row>
    <row r="21" spans="2:41" ht="20.100000000000001" customHeight="1" thickBot="1">
      <c r="B21" s="253" t="s">
        <v>317</v>
      </c>
      <c r="C21" s="254"/>
      <c r="D21" s="254"/>
      <c r="E21" s="268"/>
      <c r="F21" s="255">
        <f>INT(F20/1.1)</f>
        <v>383181</v>
      </c>
      <c r="G21" s="255"/>
      <c r="H21" s="255"/>
      <c r="I21" s="255"/>
      <c r="J21" s="255"/>
      <c r="K21" s="256"/>
      <c r="L21" s="273">
        <f>INT(L20/1.1)</f>
        <v>387363</v>
      </c>
      <c r="M21" s="274"/>
      <c r="N21" s="274"/>
      <c r="O21" s="274"/>
      <c r="P21" s="274"/>
      <c r="Q21" s="275"/>
      <c r="R21" s="272">
        <f t="shared" ref="R21" si="4">INT(R20/1.1)</f>
        <v>391454</v>
      </c>
      <c r="S21" s="255"/>
      <c r="T21" s="255"/>
      <c r="U21" s="255"/>
      <c r="V21" s="255"/>
      <c r="W21" s="256"/>
      <c r="X21" s="255">
        <f t="shared" ref="X21" si="5">INT(X20/1.1)</f>
        <v>395000</v>
      </c>
      <c r="Y21" s="255"/>
      <c r="Z21" s="255"/>
      <c r="AA21" s="255"/>
      <c r="AB21" s="255"/>
      <c r="AC21" s="255"/>
      <c r="AD21" s="272">
        <f t="shared" ref="AD21" si="6">INT(AD20/1.1)</f>
        <v>398454</v>
      </c>
      <c r="AE21" s="255"/>
      <c r="AF21" s="255"/>
      <c r="AG21" s="255"/>
      <c r="AH21" s="255"/>
      <c r="AI21" s="256"/>
      <c r="AJ21" s="257" t="s">
        <v>318</v>
      </c>
      <c r="AK21" s="257"/>
      <c r="AL21" s="257"/>
      <c r="AM21" s="257"/>
      <c r="AN21" s="257"/>
      <c r="AO21" s="258"/>
    </row>
    <row r="22" spans="2:41" ht="5.25" customHeight="1">
      <c r="B22" s="173"/>
      <c r="C22" s="173"/>
      <c r="D22" s="173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3"/>
      <c r="AJ22" s="173"/>
      <c r="AK22" s="173"/>
      <c r="AL22" s="173"/>
      <c r="AM22" s="173"/>
      <c r="AN22" s="173"/>
      <c r="AO22" s="173"/>
    </row>
    <row r="23" spans="2:41" ht="20.100000000000001" customHeight="1">
      <c r="B23" s="260" t="s">
        <v>319</v>
      </c>
      <c r="C23" s="261"/>
      <c r="D23" s="261"/>
      <c r="E23" s="261"/>
      <c r="F23" s="262" t="s">
        <v>320</v>
      </c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1" t="s">
        <v>321</v>
      </c>
      <c r="AK23" s="261"/>
      <c r="AL23" s="261"/>
      <c r="AM23" s="261"/>
      <c r="AN23" s="261"/>
      <c r="AO23" s="264"/>
    </row>
    <row r="24" spans="2:41" ht="20.100000000000001" customHeight="1">
      <c r="B24" s="259"/>
      <c r="C24" s="251"/>
      <c r="D24" s="251"/>
      <c r="E24" s="251"/>
      <c r="F24" s="265" t="str">
        <f>H14</f>
        <v>60km</v>
      </c>
      <c r="G24" s="265"/>
      <c r="H24" s="265"/>
      <c r="I24" s="265"/>
      <c r="J24" s="265"/>
      <c r="K24" s="265"/>
      <c r="L24" s="265" t="str">
        <f>N14</f>
        <v>70km</v>
      </c>
      <c r="M24" s="265"/>
      <c r="N24" s="265"/>
      <c r="O24" s="265"/>
      <c r="P24" s="265"/>
      <c r="Q24" s="265"/>
      <c r="R24" s="265" t="str">
        <f>T14</f>
        <v>80km</v>
      </c>
      <c r="S24" s="265"/>
      <c r="T24" s="265"/>
      <c r="U24" s="265"/>
      <c r="V24" s="265"/>
      <c r="W24" s="265"/>
      <c r="X24" s="265" t="str">
        <f>Z14</f>
        <v>90km</v>
      </c>
      <c r="Y24" s="265"/>
      <c r="Z24" s="265"/>
      <c r="AA24" s="265"/>
      <c r="AB24" s="265"/>
      <c r="AC24" s="265"/>
      <c r="AD24" s="265" t="str">
        <f>AF14</f>
        <v>100km</v>
      </c>
      <c r="AE24" s="265"/>
      <c r="AF24" s="265"/>
      <c r="AG24" s="265"/>
      <c r="AH24" s="265"/>
      <c r="AI24" s="266"/>
      <c r="AJ24" s="251"/>
      <c r="AK24" s="251"/>
      <c r="AL24" s="251"/>
      <c r="AM24" s="251"/>
      <c r="AN24" s="251"/>
      <c r="AO24" s="252"/>
    </row>
    <row r="25" spans="2:41" ht="20.100000000000001" customHeight="1">
      <c r="B25" s="259" t="s">
        <v>322</v>
      </c>
      <c r="C25" s="251"/>
      <c r="D25" s="251"/>
      <c r="E25" s="251"/>
      <c r="F25" s="250">
        <f>$K$8+H15</f>
        <v>442200</v>
      </c>
      <c r="G25" s="250"/>
      <c r="H25" s="250"/>
      <c r="I25" s="250"/>
      <c r="J25" s="250"/>
      <c r="K25" s="250"/>
      <c r="L25" s="250">
        <f t="shared" ref="L25" si="7">$K$8+N15</f>
        <v>446000</v>
      </c>
      <c r="M25" s="250"/>
      <c r="N25" s="250"/>
      <c r="O25" s="250"/>
      <c r="P25" s="250"/>
      <c r="Q25" s="250"/>
      <c r="R25" s="250">
        <f t="shared" ref="R25" si="8">$K$8+T15</f>
        <v>450000</v>
      </c>
      <c r="S25" s="250"/>
      <c r="T25" s="250"/>
      <c r="U25" s="250"/>
      <c r="V25" s="250"/>
      <c r="W25" s="250"/>
      <c r="X25" s="250">
        <f t="shared" ref="X25" si="9">$K$8+Z15</f>
        <v>453800</v>
      </c>
      <c r="Y25" s="250"/>
      <c r="Z25" s="250"/>
      <c r="AA25" s="250"/>
      <c r="AB25" s="250"/>
      <c r="AC25" s="250"/>
      <c r="AD25" s="250">
        <f t="shared" ref="AD25" si="10">$K$8+AF15</f>
        <v>457700</v>
      </c>
      <c r="AE25" s="250"/>
      <c r="AF25" s="250"/>
      <c r="AG25" s="250"/>
      <c r="AH25" s="250"/>
      <c r="AI25" s="250"/>
      <c r="AJ25" s="251" t="s">
        <v>323</v>
      </c>
      <c r="AK25" s="251"/>
      <c r="AL25" s="251"/>
      <c r="AM25" s="251"/>
      <c r="AN25" s="251"/>
      <c r="AO25" s="252"/>
    </row>
    <row r="26" spans="2:41" ht="20.100000000000001" customHeight="1">
      <c r="B26" s="253" t="s">
        <v>317</v>
      </c>
      <c r="C26" s="254"/>
      <c r="D26" s="254"/>
      <c r="E26" s="254"/>
      <c r="F26" s="255">
        <f>INT(F25/1.1)</f>
        <v>402000</v>
      </c>
      <c r="G26" s="255"/>
      <c r="H26" s="255"/>
      <c r="I26" s="255"/>
      <c r="J26" s="255"/>
      <c r="K26" s="256"/>
      <c r="L26" s="255">
        <f t="shared" ref="L26" si="11">INT(L25/1.1)</f>
        <v>405454</v>
      </c>
      <c r="M26" s="255"/>
      <c r="N26" s="255"/>
      <c r="O26" s="255"/>
      <c r="P26" s="255"/>
      <c r="Q26" s="256"/>
      <c r="R26" s="255">
        <f t="shared" ref="R26" si="12">INT(R25/1.1)</f>
        <v>409090</v>
      </c>
      <c r="S26" s="255"/>
      <c r="T26" s="255"/>
      <c r="U26" s="255"/>
      <c r="V26" s="255"/>
      <c r="W26" s="256"/>
      <c r="X26" s="255">
        <f t="shared" ref="X26" si="13">INT(X25/1.1)</f>
        <v>412545</v>
      </c>
      <c r="Y26" s="255"/>
      <c r="Z26" s="255"/>
      <c r="AA26" s="255"/>
      <c r="AB26" s="255"/>
      <c r="AC26" s="256"/>
      <c r="AD26" s="255">
        <f t="shared" ref="AD26" si="14">INT(AD25/1.1)</f>
        <v>416090</v>
      </c>
      <c r="AE26" s="255"/>
      <c r="AF26" s="255"/>
      <c r="AG26" s="255"/>
      <c r="AH26" s="255"/>
      <c r="AI26" s="256"/>
      <c r="AJ26" s="257" t="s">
        <v>318</v>
      </c>
      <c r="AK26" s="257"/>
      <c r="AL26" s="257"/>
      <c r="AM26" s="257"/>
      <c r="AN26" s="257"/>
      <c r="AO26" s="258"/>
    </row>
    <row r="27" spans="2:41" ht="20.100000000000001" customHeight="1">
      <c r="B27" s="173"/>
      <c r="C27" s="173"/>
      <c r="D27" s="173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3"/>
      <c r="AK27" s="173"/>
      <c r="AL27" s="173"/>
      <c r="AM27" s="173"/>
      <c r="AN27" s="173"/>
      <c r="AO27" s="173"/>
    </row>
    <row r="42" spans="1:46" ht="20.100000000000001" customHeight="1">
      <c r="A42" s="308" t="s">
        <v>297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8"/>
      <c r="AL42" s="308"/>
      <c r="AM42" s="308"/>
      <c r="AN42" s="308"/>
      <c r="AO42" s="308"/>
      <c r="AP42" s="308"/>
      <c r="AQ42" s="308"/>
      <c r="AR42" s="308"/>
      <c r="AS42" s="308"/>
      <c r="AT42" s="308"/>
    </row>
    <row r="43" spans="1:46" ht="20.100000000000001" customHeight="1">
      <c r="A43" s="308"/>
      <c r="B43" s="308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08"/>
      <c r="AN43" s="308"/>
      <c r="AO43" s="308"/>
      <c r="AP43" s="308"/>
      <c r="AQ43" s="308"/>
      <c r="AR43" s="308"/>
      <c r="AS43" s="308"/>
      <c r="AT43" s="308"/>
    </row>
    <row r="44" spans="1:46" ht="20.100000000000001" customHeight="1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</row>
    <row r="45" spans="1:46" ht="20.100000000000001" customHeight="1">
      <c r="A45" s="167" t="s">
        <v>298</v>
      </c>
      <c r="C45" s="167"/>
    </row>
    <row r="46" spans="1:46" ht="20.100000000000001" customHeight="1">
      <c r="A46" s="167"/>
      <c r="B46" s="167" t="s">
        <v>299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</row>
    <row r="47" spans="1:46" ht="20.100000000000001" customHeight="1">
      <c r="C47" s="309" t="s">
        <v>300</v>
      </c>
      <c r="D47" s="309"/>
      <c r="E47" s="309"/>
      <c r="F47" s="309"/>
      <c r="G47" s="309"/>
      <c r="H47" s="309"/>
      <c r="I47" s="309"/>
      <c r="J47" s="309"/>
      <c r="K47" s="310">
        <v>337700</v>
      </c>
      <c r="L47" s="310"/>
      <c r="M47" s="310"/>
      <c r="N47" s="310"/>
      <c r="O47" s="310"/>
      <c r="P47" s="310"/>
      <c r="Q47" s="165" t="s">
        <v>206</v>
      </c>
      <c r="T47" s="168"/>
      <c r="V47" s="169"/>
      <c r="W47" s="169"/>
      <c r="X47" s="169"/>
      <c r="Y47" s="169"/>
      <c r="Z47" s="169"/>
    </row>
    <row r="48" spans="1:46" ht="20.100000000000001" customHeight="1">
      <c r="C48" s="309" t="s">
        <v>301</v>
      </c>
      <c r="D48" s="309"/>
      <c r="E48" s="309"/>
      <c r="F48" s="309"/>
      <c r="G48" s="309"/>
      <c r="H48" s="309"/>
      <c r="I48" s="309"/>
      <c r="J48" s="309"/>
      <c r="K48" s="310">
        <v>27300</v>
      </c>
      <c r="L48" s="310"/>
      <c r="M48" s="310"/>
      <c r="N48" s="310"/>
      <c r="O48" s="310"/>
      <c r="P48" s="310"/>
      <c r="Q48" s="165" t="s">
        <v>206</v>
      </c>
      <c r="AP48" s="169"/>
    </row>
    <row r="49" spans="1:46" ht="20.100000000000001" customHeight="1">
      <c r="C49" s="306" t="s">
        <v>302</v>
      </c>
      <c r="D49" s="306"/>
      <c r="E49" s="306"/>
      <c r="F49" s="306"/>
      <c r="G49" s="306"/>
      <c r="H49" s="306"/>
      <c r="I49" s="306"/>
      <c r="J49" s="306"/>
      <c r="K49" s="307">
        <f>SUM(K47:P48)</f>
        <v>365000</v>
      </c>
      <c r="L49" s="307"/>
      <c r="M49" s="307"/>
      <c r="N49" s="307"/>
      <c r="O49" s="307"/>
      <c r="P49" s="307"/>
      <c r="Q49" s="167" t="s">
        <v>206</v>
      </c>
    </row>
    <row r="50" spans="1:46" ht="20.100000000000001" customHeight="1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</row>
    <row r="51" spans="1:46" ht="20.100000000000001" customHeight="1">
      <c r="B51" s="167" t="s">
        <v>303</v>
      </c>
      <c r="C51" s="165"/>
      <c r="AJ51" s="165" t="s">
        <v>304</v>
      </c>
    </row>
    <row r="52" spans="1:46" ht="20.100000000000001" customHeight="1">
      <c r="A52" s="170"/>
      <c r="B52" s="299" t="s">
        <v>305</v>
      </c>
      <c r="C52" s="300"/>
      <c r="D52" s="300"/>
      <c r="E52" s="300"/>
      <c r="F52" s="300"/>
      <c r="G52" s="301"/>
      <c r="H52" s="302" t="s">
        <v>306</v>
      </c>
      <c r="I52" s="300"/>
      <c r="J52" s="300"/>
      <c r="K52" s="300"/>
      <c r="L52" s="300"/>
      <c r="M52" s="300"/>
      <c r="N52" s="302" t="s">
        <v>307</v>
      </c>
      <c r="O52" s="300"/>
      <c r="P52" s="300"/>
      <c r="Q52" s="300"/>
      <c r="R52" s="300"/>
      <c r="S52" s="300"/>
      <c r="T52" s="302" t="s">
        <v>308</v>
      </c>
      <c r="U52" s="300"/>
      <c r="V52" s="300"/>
      <c r="W52" s="300"/>
      <c r="X52" s="300"/>
      <c r="Y52" s="300"/>
      <c r="Z52" s="302" t="s">
        <v>309</v>
      </c>
      <c r="AA52" s="300"/>
      <c r="AB52" s="300"/>
      <c r="AC52" s="300"/>
      <c r="AD52" s="300"/>
      <c r="AE52" s="300"/>
      <c r="AF52" s="302" t="s">
        <v>310</v>
      </c>
      <c r="AG52" s="300"/>
      <c r="AH52" s="300"/>
      <c r="AI52" s="300"/>
      <c r="AJ52" s="300"/>
      <c r="AK52" s="301"/>
      <c r="AL52" s="263" t="s">
        <v>311</v>
      </c>
      <c r="AM52" s="263"/>
      <c r="AN52" s="263"/>
      <c r="AO52" s="305"/>
    </row>
    <row r="53" spans="1:46" ht="20.100000000000001" customHeight="1">
      <c r="B53" s="291" t="s">
        <v>312</v>
      </c>
      <c r="C53" s="292"/>
      <c r="D53" s="292"/>
      <c r="E53" s="292"/>
      <c r="F53" s="292"/>
      <c r="G53" s="293"/>
      <c r="H53" s="294">
        <v>56500</v>
      </c>
      <c r="I53" s="295"/>
      <c r="J53" s="295"/>
      <c r="K53" s="295"/>
      <c r="L53" s="295"/>
      <c r="M53" s="296"/>
      <c r="N53" s="303">
        <v>61100</v>
      </c>
      <c r="O53" s="303"/>
      <c r="P53" s="303"/>
      <c r="Q53" s="303"/>
      <c r="R53" s="303"/>
      <c r="S53" s="304"/>
      <c r="T53" s="294">
        <v>65600</v>
      </c>
      <c r="U53" s="295"/>
      <c r="V53" s="295"/>
      <c r="W53" s="295"/>
      <c r="X53" s="295"/>
      <c r="Y53" s="296"/>
      <c r="Z53" s="295">
        <v>69500</v>
      </c>
      <c r="AA53" s="295"/>
      <c r="AB53" s="295"/>
      <c r="AC53" s="295"/>
      <c r="AD53" s="295"/>
      <c r="AE53" s="296"/>
      <c r="AF53" s="294">
        <v>73300</v>
      </c>
      <c r="AG53" s="295"/>
      <c r="AH53" s="295"/>
      <c r="AI53" s="295"/>
      <c r="AJ53" s="295"/>
      <c r="AK53" s="296"/>
      <c r="AL53" s="297"/>
      <c r="AM53" s="297"/>
      <c r="AN53" s="297"/>
      <c r="AO53" s="298"/>
    </row>
    <row r="54" spans="1:46" ht="20.100000000000001" customHeight="1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</row>
    <row r="55" spans="1:46" ht="20.100000000000001" customHeight="1">
      <c r="A55" s="170"/>
      <c r="B55" s="299" t="s">
        <v>305</v>
      </c>
      <c r="C55" s="300"/>
      <c r="D55" s="300"/>
      <c r="E55" s="300"/>
      <c r="F55" s="300"/>
      <c r="G55" s="301"/>
      <c r="H55" s="302" t="s">
        <v>313</v>
      </c>
      <c r="I55" s="300"/>
      <c r="J55" s="300"/>
      <c r="K55" s="300"/>
      <c r="L55" s="300"/>
      <c r="M55" s="300"/>
      <c r="N55" s="302" t="s">
        <v>314</v>
      </c>
      <c r="O55" s="300"/>
      <c r="P55" s="300"/>
      <c r="Q55" s="300"/>
      <c r="R55" s="300"/>
      <c r="S55" s="300"/>
      <c r="T55" s="302" t="s">
        <v>315</v>
      </c>
      <c r="U55" s="300"/>
      <c r="V55" s="300"/>
      <c r="W55" s="300"/>
      <c r="X55" s="300"/>
      <c r="Y55" s="300"/>
      <c r="Z55" s="302" t="s">
        <v>316</v>
      </c>
      <c r="AA55" s="300"/>
      <c r="AB55" s="300"/>
      <c r="AC55" s="300"/>
      <c r="AD55" s="300"/>
      <c r="AE55" s="300"/>
      <c r="AF55" s="302" t="s">
        <v>324</v>
      </c>
      <c r="AG55" s="300"/>
      <c r="AH55" s="300"/>
      <c r="AI55" s="300"/>
      <c r="AJ55" s="300"/>
      <c r="AK55" s="301"/>
      <c r="AL55" s="263" t="s">
        <v>311</v>
      </c>
      <c r="AM55" s="263"/>
      <c r="AN55" s="263"/>
      <c r="AO55" s="305"/>
    </row>
    <row r="56" spans="1:46" ht="20.100000000000001" customHeight="1">
      <c r="B56" s="291" t="s">
        <v>312</v>
      </c>
      <c r="C56" s="292"/>
      <c r="D56" s="292"/>
      <c r="E56" s="292"/>
      <c r="F56" s="292"/>
      <c r="G56" s="293"/>
      <c r="H56" s="294">
        <v>77200</v>
      </c>
      <c r="I56" s="295"/>
      <c r="J56" s="295"/>
      <c r="K56" s="295"/>
      <c r="L56" s="295"/>
      <c r="M56" s="296"/>
      <c r="N56" s="295">
        <v>81000</v>
      </c>
      <c r="O56" s="295"/>
      <c r="P56" s="295"/>
      <c r="Q56" s="295"/>
      <c r="R56" s="295"/>
      <c r="S56" s="296"/>
      <c r="T56" s="294">
        <v>85000</v>
      </c>
      <c r="U56" s="295"/>
      <c r="V56" s="295"/>
      <c r="W56" s="295"/>
      <c r="X56" s="295"/>
      <c r="Y56" s="296"/>
      <c r="Z56" s="295">
        <v>88800</v>
      </c>
      <c r="AA56" s="295"/>
      <c r="AB56" s="295"/>
      <c r="AC56" s="295"/>
      <c r="AD56" s="295"/>
      <c r="AE56" s="296"/>
      <c r="AF56" s="294">
        <v>92700</v>
      </c>
      <c r="AG56" s="295"/>
      <c r="AH56" s="295"/>
      <c r="AI56" s="295"/>
      <c r="AJ56" s="295"/>
      <c r="AK56" s="296"/>
      <c r="AL56" s="297"/>
      <c r="AM56" s="297"/>
      <c r="AN56" s="297"/>
      <c r="AO56" s="298"/>
    </row>
    <row r="57" spans="1:46" ht="20.100000000000001" customHeight="1">
      <c r="B57" s="170"/>
      <c r="C57" s="170"/>
      <c r="D57" s="170"/>
      <c r="E57" s="170"/>
      <c r="F57" s="170"/>
      <c r="G57" s="170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2"/>
      <c r="AM57" s="172"/>
      <c r="AN57" s="172"/>
      <c r="AO57" s="172"/>
    </row>
    <row r="58" spans="1:46" ht="20.100000000000001" customHeight="1">
      <c r="B58" s="167" t="s">
        <v>325</v>
      </c>
      <c r="C58" s="165"/>
      <c r="AJ58" s="165" t="s">
        <v>304</v>
      </c>
    </row>
    <row r="59" spans="1:46" ht="20.100000000000001" customHeight="1" thickBot="1">
      <c r="B59" s="260" t="s">
        <v>319</v>
      </c>
      <c r="C59" s="261"/>
      <c r="D59" s="261"/>
      <c r="E59" s="261"/>
      <c r="F59" s="283" t="s">
        <v>320</v>
      </c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61"/>
      <c r="S59" s="261"/>
      <c r="T59" s="261"/>
      <c r="U59" s="261"/>
      <c r="V59" s="261"/>
      <c r="W59" s="261"/>
      <c r="X59" s="283"/>
      <c r="Y59" s="283"/>
      <c r="Z59" s="283"/>
      <c r="AA59" s="283"/>
      <c r="AB59" s="283"/>
      <c r="AC59" s="283"/>
      <c r="AD59" s="261"/>
      <c r="AE59" s="261"/>
      <c r="AF59" s="261"/>
      <c r="AG59" s="261"/>
      <c r="AH59" s="261"/>
      <c r="AI59" s="261"/>
      <c r="AJ59" s="261" t="s">
        <v>30</v>
      </c>
      <c r="AK59" s="261"/>
      <c r="AL59" s="261"/>
      <c r="AM59" s="261"/>
      <c r="AN59" s="261"/>
      <c r="AO59" s="264"/>
    </row>
    <row r="60" spans="1:46" ht="20.100000000000001" customHeight="1">
      <c r="B60" s="259"/>
      <c r="C60" s="251"/>
      <c r="D60" s="251"/>
      <c r="E60" s="276"/>
      <c r="F60" s="265" t="str">
        <f>H52</f>
        <v>10km</v>
      </c>
      <c r="G60" s="265"/>
      <c r="H60" s="265"/>
      <c r="I60" s="265"/>
      <c r="J60" s="265"/>
      <c r="K60" s="266"/>
      <c r="L60" s="284" t="str">
        <f>N52</f>
        <v>20km</v>
      </c>
      <c r="M60" s="285"/>
      <c r="N60" s="285"/>
      <c r="O60" s="285"/>
      <c r="P60" s="285"/>
      <c r="Q60" s="286"/>
      <c r="R60" s="287" t="str">
        <f>T52</f>
        <v>30km</v>
      </c>
      <c r="S60" s="265"/>
      <c r="T60" s="265"/>
      <c r="U60" s="265"/>
      <c r="V60" s="265"/>
      <c r="W60" s="266"/>
      <c r="X60" s="288" t="str">
        <f>Z52</f>
        <v>40km</v>
      </c>
      <c r="Y60" s="289"/>
      <c r="Z60" s="289"/>
      <c r="AA60" s="289"/>
      <c r="AB60" s="289"/>
      <c r="AC60" s="290"/>
      <c r="AD60" s="287" t="str">
        <f>AF52</f>
        <v>50km</v>
      </c>
      <c r="AE60" s="265"/>
      <c r="AF60" s="265"/>
      <c r="AG60" s="265"/>
      <c r="AH60" s="265"/>
      <c r="AI60" s="265"/>
      <c r="AJ60" s="251"/>
      <c r="AK60" s="251"/>
      <c r="AL60" s="251"/>
      <c r="AM60" s="251"/>
      <c r="AN60" s="251"/>
      <c r="AO60" s="252"/>
    </row>
    <row r="61" spans="1:46" ht="20.100000000000001" customHeight="1">
      <c r="B61" s="259" t="s">
        <v>322</v>
      </c>
      <c r="C61" s="251"/>
      <c r="D61" s="251"/>
      <c r="E61" s="276"/>
      <c r="F61" s="250">
        <f t="shared" ref="F61" si="15">$K$8+H53</f>
        <v>421500</v>
      </c>
      <c r="G61" s="250"/>
      <c r="H61" s="250"/>
      <c r="I61" s="250"/>
      <c r="J61" s="250"/>
      <c r="K61" s="277"/>
      <c r="L61" s="278">
        <f t="shared" ref="L61" si="16">$K$8+N53</f>
        <v>426100</v>
      </c>
      <c r="M61" s="279"/>
      <c r="N61" s="279"/>
      <c r="O61" s="279"/>
      <c r="P61" s="279"/>
      <c r="Q61" s="280"/>
      <c r="R61" s="267">
        <f t="shared" ref="R61" si="17">$K$8+T53</f>
        <v>430600</v>
      </c>
      <c r="S61" s="250"/>
      <c r="T61" s="250"/>
      <c r="U61" s="250"/>
      <c r="V61" s="250"/>
      <c r="W61" s="277"/>
      <c r="X61" s="281">
        <f t="shared" ref="X61" si="18">$K$8+Z53</f>
        <v>434500</v>
      </c>
      <c r="Y61" s="250"/>
      <c r="Z61" s="250"/>
      <c r="AA61" s="250"/>
      <c r="AB61" s="250"/>
      <c r="AC61" s="282"/>
      <c r="AD61" s="267">
        <f>$K$8+AF53</f>
        <v>438300</v>
      </c>
      <c r="AE61" s="250"/>
      <c r="AF61" s="250"/>
      <c r="AG61" s="250"/>
      <c r="AH61" s="250"/>
      <c r="AI61" s="250"/>
      <c r="AJ61" s="251" t="s">
        <v>323</v>
      </c>
      <c r="AK61" s="251"/>
      <c r="AL61" s="251"/>
      <c r="AM61" s="251"/>
      <c r="AN61" s="251"/>
      <c r="AO61" s="252"/>
    </row>
    <row r="62" spans="1:46" ht="20.100000000000001" customHeight="1" thickBot="1">
      <c r="B62" s="253" t="s">
        <v>317</v>
      </c>
      <c r="C62" s="254"/>
      <c r="D62" s="254"/>
      <c r="E62" s="268"/>
      <c r="F62" s="255">
        <f>INT(F61/1.1)</f>
        <v>383181</v>
      </c>
      <c r="G62" s="255"/>
      <c r="H62" s="255"/>
      <c r="I62" s="255"/>
      <c r="J62" s="255"/>
      <c r="K62" s="256"/>
      <c r="L62" s="269">
        <f t="shared" ref="L62" si="19">INT(L61/1.1)</f>
        <v>387363</v>
      </c>
      <c r="M62" s="270"/>
      <c r="N62" s="270"/>
      <c r="O62" s="270"/>
      <c r="P62" s="270"/>
      <c r="Q62" s="271"/>
      <c r="R62" s="272">
        <f t="shared" ref="R62" si="20">INT(R61/1.1)</f>
        <v>391454</v>
      </c>
      <c r="S62" s="255"/>
      <c r="T62" s="255"/>
      <c r="U62" s="255"/>
      <c r="V62" s="255"/>
      <c r="W62" s="256"/>
      <c r="X62" s="273">
        <f t="shared" ref="X62" si="21">INT(X61/1.1)</f>
        <v>395000</v>
      </c>
      <c r="Y62" s="274"/>
      <c r="Z62" s="274"/>
      <c r="AA62" s="274"/>
      <c r="AB62" s="274"/>
      <c r="AC62" s="275"/>
      <c r="AD62" s="272">
        <f t="shared" ref="AD62" si="22">INT(AD61/1.1)</f>
        <v>398454</v>
      </c>
      <c r="AE62" s="255"/>
      <c r="AF62" s="255"/>
      <c r="AG62" s="255"/>
      <c r="AH62" s="255"/>
      <c r="AI62" s="256"/>
      <c r="AJ62" s="257" t="s">
        <v>318</v>
      </c>
      <c r="AK62" s="257"/>
      <c r="AL62" s="257"/>
      <c r="AM62" s="257"/>
      <c r="AN62" s="257"/>
      <c r="AO62" s="258"/>
    </row>
    <row r="63" spans="1:46" ht="20.100000000000001" customHeight="1">
      <c r="B63" s="173"/>
      <c r="C63" s="173"/>
      <c r="D63" s="173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3"/>
      <c r="AJ63" s="173"/>
      <c r="AK63" s="173"/>
      <c r="AL63" s="173"/>
      <c r="AM63" s="173"/>
      <c r="AN63" s="173"/>
      <c r="AO63" s="173"/>
    </row>
    <row r="64" spans="1:46" ht="20.100000000000001" customHeight="1">
      <c r="B64" s="260" t="s">
        <v>319</v>
      </c>
      <c r="C64" s="261"/>
      <c r="D64" s="261"/>
      <c r="E64" s="261"/>
      <c r="F64" s="262" t="s">
        <v>320</v>
      </c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1" t="s">
        <v>30</v>
      </c>
      <c r="AK64" s="261"/>
      <c r="AL64" s="261"/>
      <c r="AM64" s="261"/>
      <c r="AN64" s="261"/>
      <c r="AO64" s="264"/>
    </row>
    <row r="65" spans="2:41" ht="20.100000000000001" customHeight="1">
      <c r="B65" s="259"/>
      <c r="C65" s="251"/>
      <c r="D65" s="251"/>
      <c r="E65" s="251"/>
      <c r="F65" s="265" t="str">
        <f>H55</f>
        <v>60km</v>
      </c>
      <c r="G65" s="265"/>
      <c r="H65" s="265"/>
      <c r="I65" s="265"/>
      <c r="J65" s="265"/>
      <c r="K65" s="265"/>
      <c r="L65" s="265" t="str">
        <f>N55</f>
        <v>70km</v>
      </c>
      <c r="M65" s="265"/>
      <c r="N65" s="265"/>
      <c r="O65" s="265"/>
      <c r="P65" s="265"/>
      <c r="Q65" s="265"/>
      <c r="R65" s="265" t="str">
        <f>T55</f>
        <v>80km</v>
      </c>
      <c r="S65" s="265"/>
      <c r="T65" s="265"/>
      <c r="U65" s="265"/>
      <c r="V65" s="265"/>
      <c r="W65" s="265"/>
      <c r="X65" s="265" t="str">
        <f>Z55</f>
        <v>90km</v>
      </c>
      <c r="Y65" s="265"/>
      <c r="Z65" s="265"/>
      <c r="AA65" s="265"/>
      <c r="AB65" s="265"/>
      <c r="AC65" s="265"/>
      <c r="AD65" s="265" t="str">
        <f>AF55</f>
        <v>100km</v>
      </c>
      <c r="AE65" s="265"/>
      <c r="AF65" s="265"/>
      <c r="AG65" s="265"/>
      <c r="AH65" s="265"/>
      <c r="AI65" s="266"/>
      <c r="AJ65" s="251"/>
      <c r="AK65" s="251"/>
      <c r="AL65" s="251"/>
      <c r="AM65" s="251"/>
      <c r="AN65" s="251"/>
      <c r="AO65" s="252"/>
    </row>
    <row r="66" spans="2:41" ht="20.100000000000001" customHeight="1">
      <c r="B66" s="259" t="s">
        <v>322</v>
      </c>
      <c r="C66" s="251"/>
      <c r="D66" s="251"/>
      <c r="E66" s="251"/>
      <c r="F66" s="250">
        <f>$K$8+H56</f>
        <v>442200</v>
      </c>
      <c r="G66" s="250"/>
      <c r="H66" s="250"/>
      <c r="I66" s="250"/>
      <c r="J66" s="250"/>
      <c r="K66" s="250"/>
      <c r="L66" s="250">
        <f t="shared" ref="L66" si="23">$K$8+N56</f>
        <v>446000</v>
      </c>
      <c r="M66" s="250"/>
      <c r="N66" s="250"/>
      <c r="O66" s="250"/>
      <c r="P66" s="250"/>
      <c r="Q66" s="250"/>
      <c r="R66" s="250">
        <f t="shared" ref="R66" si="24">$K$8+T56</f>
        <v>450000</v>
      </c>
      <c r="S66" s="250"/>
      <c r="T66" s="250"/>
      <c r="U66" s="250"/>
      <c r="V66" s="250"/>
      <c r="W66" s="250"/>
      <c r="X66" s="250">
        <f t="shared" ref="X66" si="25">$K$8+Z56</f>
        <v>453800</v>
      </c>
      <c r="Y66" s="250"/>
      <c r="Z66" s="250"/>
      <c r="AA66" s="250"/>
      <c r="AB66" s="250"/>
      <c r="AC66" s="250"/>
      <c r="AD66" s="250">
        <f t="shared" ref="AD66" si="26">$K$8+AF56</f>
        <v>457700</v>
      </c>
      <c r="AE66" s="250"/>
      <c r="AF66" s="250"/>
      <c r="AG66" s="250"/>
      <c r="AH66" s="250"/>
      <c r="AI66" s="250"/>
      <c r="AJ66" s="251" t="s">
        <v>323</v>
      </c>
      <c r="AK66" s="251"/>
      <c r="AL66" s="251"/>
      <c r="AM66" s="251"/>
      <c r="AN66" s="251"/>
      <c r="AO66" s="252"/>
    </row>
    <row r="67" spans="2:41" ht="20.100000000000001" customHeight="1">
      <c r="B67" s="253" t="s">
        <v>317</v>
      </c>
      <c r="C67" s="254"/>
      <c r="D67" s="254"/>
      <c r="E67" s="254"/>
      <c r="F67" s="255">
        <f>INT(F66/1.1)</f>
        <v>402000</v>
      </c>
      <c r="G67" s="255"/>
      <c r="H67" s="255"/>
      <c r="I67" s="255"/>
      <c r="J67" s="255"/>
      <c r="K67" s="256"/>
      <c r="L67" s="255">
        <f t="shared" ref="L67" si="27">INT(L66/1.1)</f>
        <v>405454</v>
      </c>
      <c r="M67" s="255"/>
      <c r="N67" s="255"/>
      <c r="O67" s="255"/>
      <c r="P67" s="255"/>
      <c r="Q67" s="256"/>
      <c r="R67" s="255">
        <f t="shared" ref="R67" si="28">INT(R66/1.1)</f>
        <v>409090</v>
      </c>
      <c r="S67" s="255"/>
      <c r="T67" s="255"/>
      <c r="U67" s="255"/>
      <c r="V67" s="255"/>
      <c r="W67" s="256"/>
      <c r="X67" s="255">
        <f t="shared" ref="X67" si="29">INT(X66/1.1)</f>
        <v>412545</v>
      </c>
      <c r="Y67" s="255"/>
      <c r="Z67" s="255"/>
      <c r="AA67" s="255"/>
      <c r="AB67" s="255"/>
      <c r="AC67" s="256"/>
      <c r="AD67" s="255">
        <f t="shared" ref="AD67" si="30">INT(AD66/1.1)</f>
        <v>416090</v>
      </c>
      <c r="AE67" s="255"/>
      <c r="AF67" s="255"/>
      <c r="AG67" s="255"/>
      <c r="AH67" s="255"/>
      <c r="AI67" s="256"/>
      <c r="AJ67" s="257" t="s">
        <v>318</v>
      </c>
      <c r="AK67" s="257"/>
      <c r="AL67" s="257"/>
      <c r="AM67" s="257"/>
      <c r="AN67" s="257"/>
      <c r="AO67" s="258"/>
    </row>
    <row r="68" spans="2:41" ht="20.100000000000001" customHeight="1">
      <c r="B68" s="173"/>
      <c r="C68" s="173"/>
      <c r="D68" s="173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3"/>
      <c r="AK68" s="173"/>
      <c r="AL68" s="173"/>
      <c r="AM68" s="173"/>
      <c r="AN68" s="173"/>
      <c r="AO68" s="173"/>
    </row>
  </sheetData>
  <mergeCells count="162">
    <mergeCell ref="AJ25:AO25"/>
    <mergeCell ref="B26:E26"/>
    <mergeCell ref="F26:K26"/>
    <mergeCell ref="L26:Q26"/>
    <mergeCell ref="R26:W26"/>
    <mergeCell ref="X26:AC26"/>
    <mergeCell ref="AD26:AI26"/>
    <mergeCell ref="AJ26:AO26"/>
    <mergeCell ref="B25:E25"/>
    <mergeCell ref="F25:K25"/>
    <mergeCell ref="L25:Q25"/>
    <mergeCell ref="R25:W25"/>
    <mergeCell ref="X25:AC25"/>
    <mergeCell ref="AD25:AI25"/>
    <mergeCell ref="B23:E24"/>
    <mergeCell ref="F23:AI23"/>
    <mergeCell ref="AJ23:AO23"/>
    <mergeCell ref="F24:K24"/>
    <mergeCell ref="L24:Q24"/>
    <mergeCell ref="R24:W24"/>
    <mergeCell ref="X24:AC24"/>
    <mergeCell ref="AD24:AI24"/>
    <mergeCell ref="AJ24:AO24"/>
    <mergeCell ref="AJ20:AO20"/>
    <mergeCell ref="B21:E21"/>
    <mergeCell ref="F21:K21"/>
    <mergeCell ref="L21:Q21"/>
    <mergeCell ref="R21:W21"/>
    <mergeCell ref="X21:AC21"/>
    <mergeCell ref="AD21:AI21"/>
    <mergeCell ref="AJ21:AO21"/>
    <mergeCell ref="B20:E20"/>
    <mergeCell ref="F20:K20"/>
    <mergeCell ref="L20:Q20"/>
    <mergeCell ref="R20:W20"/>
    <mergeCell ref="X20:AC20"/>
    <mergeCell ref="AD20:AI20"/>
    <mergeCell ref="B18:E19"/>
    <mergeCell ref="F18:AI18"/>
    <mergeCell ref="AJ18:AO18"/>
    <mergeCell ref="F19:K19"/>
    <mergeCell ref="L19:Q19"/>
    <mergeCell ref="R19:W19"/>
    <mergeCell ref="X19:AC19"/>
    <mergeCell ref="AD19:AI19"/>
    <mergeCell ref="AJ19:AO19"/>
    <mergeCell ref="AL14:AO14"/>
    <mergeCell ref="B15:G15"/>
    <mergeCell ref="H15:M15"/>
    <mergeCell ref="N15:S15"/>
    <mergeCell ref="T15:Y15"/>
    <mergeCell ref="Z15:AE15"/>
    <mergeCell ref="AF15:AK15"/>
    <mergeCell ref="AL15:AO15"/>
    <mergeCell ref="B14:G14"/>
    <mergeCell ref="H14:M14"/>
    <mergeCell ref="N14:S14"/>
    <mergeCell ref="T14:Y14"/>
    <mergeCell ref="Z14:AE14"/>
    <mergeCell ref="AF14:AK14"/>
    <mergeCell ref="C8:J8"/>
    <mergeCell ref="K8:P8"/>
    <mergeCell ref="A1:AT2"/>
    <mergeCell ref="C6:J6"/>
    <mergeCell ref="K6:P6"/>
    <mergeCell ref="C7:J7"/>
    <mergeCell ref="K7:P7"/>
    <mergeCell ref="AL11:AO11"/>
    <mergeCell ref="B12:G12"/>
    <mergeCell ref="H12:M12"/>
    <mergeCell ref="N12:S12"/>
    <mergeCell ref="T12:Y12"/>
    <mergeCell ref="Z12:AE12"/>
    <mergeCell ref="AF12:AK12"/>
    <mergeCell ref="AL12:AO12"/>
    <mergeCell ref="B11:G11"/>
    <mergeCell ref="H11:M11"/>
    <mergeCell ref="N11:S11"/>
    <mergeCell ref="T11:Y11"/>
    <mergeCell ref="Z11:AE11"/>
    <mergeCell ref="AF11:AK11"/>
    <mergeCell ref="C49:J49"/>
    <mergeCell ref="K49:P49"/>
    <mergeCell ref="B52:G52"/>
    <mergeCell ref="H52:M52"/>
    <mergeCell ref="N52:S52"/>
    <mergeCell ref="A42:AT43"/>
    <mergeCell ref="C47:J47"/>
    <mergeCell ref="K47:P47"/>
    <mergeCell ref="C48:J48"/>
    <mergeCell ref="K48:P48"/>
    <mergeCell ref="T52:Y52"/>
    <mergeCell ref="Z52:AE52"/>
    <mergeCell ref="AF52:AK52"/>
    <mergeCell ref="AL52:AO52"/>
    <mergeCell ref="B53:G53"/>
    <mergeCell ref="H53:M53"/>
    <mergeCell ref="N53:S53"/>
    <mergeCell ref="T53:Y53"/>
    <mergeCell ref="Z53:AE53"/>
    <mergeCell ref="AF53:AK53"/>
    <mergeCell ref="AL53:AO53"/>
    <mergeCell ref="AF55:AK55"/>
    <mergeCell ref="AL55:AO55"/>
    <mergeCell ref="B56:G56"/>
    <mergeCell ref="H56:M56"/>
    <mergeCell ref="N56:S56"/>
    <mergeCell ref="T56:Y56"/>
    <mergeCell ref="Z56:AE56"/>
    <mergeCell ref="AF56:AK56"/>
    <mergeCell ref="AL56:AO56"/>
    <mergeCell ref="B55:G55"/>
    <mergeCell ref="H55:M55"/>
    <mergeCell ref="N55:S55"/>
    <mergeCell ref="T55:Y55"/>
    <mergeCell ref="Z55:AE55"/>
    <mergeCell ref="B59:E60"/>
    <mergeCell ref="F59:AI59"/>
    <mergeCell ref="AJ59:AO59"/>
    <mergeCell ref="F60:K60"/>
    <mergeCell ref="L60:Q60"/>
    <mergeCell ref="R60:W60"/>
    <mergeCell ref="X60:AC60"/>
    <mergeCell ref="AD60:AI60"/>
    <mergeCell ref="AJ60:AO60"/>
    <mergeCell ref="AD61:AI61"/>
    <mergeCell ref="AJ61:AO61"/>
    <mergeCell ref="B62:E62"/>
    <mergeCell ref="F62:K62"/>
    <mergeCell ref="L62:Q62"/>
    <mergeCell ref="R62:W62"/>
    <mergeCell ref="X62:AC62"/>
    <mergeCell ref="AD62:AI62"/>
    <mergeCell ref="AJ62:AO62"/>
    <mergeCell ref="B61:E61"/>
    <mergeCell ref="F61:K61"/>
    <mergeCell ref="L61:Q61"/>
    <mergeCell ref="R61:W61"/>
    <mergeCell ref="X61:AC61"/>
    <mergeCell ref="B64:E65"/>
    <mergeCell ref="F64:AI64"/>
    <mergeCell ref="AJ64:AO64"/>
    <mergeCell ref="F65:K65"/>
    <mergeCell ref="L65:Q65"/>
    <mergeCell ref="R65:W65"/>
    <mergeCell ref="X65:AC65"/>
    <mergeCell ref="AD65:AI65"/>
    <mergeCell ref="AJ65:AO65"/>
    <mergeCell ref="AD66:AI66"/>
    <mergeCell ref="AJ66:AO66"/>
    <mergeCell ref="B67:E67"/>
    <mergeCell ref="F67:K67"/>
    <mergeCell ref="L67:Q67"/>
    <mergeCell ref="R67:W67"/>
    <mergeCell ref="X67:AC67"/>
    <mergeCell ref="AD67:AI67"/>
    <mergeCell ref="AJ67:AO67"/>
    <mergeCell ref="B66:E66"/>
    <mergeCell ref="F66:K66"/>
    <mergeCell ref="L66:Q66"/>
    <mergeCell ref="R66:W66"/>
    <mergeCell ref="X66:AC66"/>
  </mergeCells>
  <phoneticPr fontId="2" type="noConversion"/>
  <pageMargins left="0.7" right="0.7" top="0.75" bottom="0.75" header="0.3" footer="0.3"/>
  <pageSetup paperSize="9" scale="88" orientation="portrait" r:id="rId1"/>
  <rowBreaks count="1" manualBreakCount="1">
    <brk id="41" max="4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SheetLayoutView="100" workbookViewId="0">
      <selection activeCell="H10" sqref="H10"/>
    </sheetView>
  </sheetViews>
  <sheetFormatPr defaultRowHeight="13.5"/>
  <cols>
    <col min="1" max="1" width="3.33203125" style="135" customWidth="1"/>
    <col min="2" max="8" width="11.88671875" style="135" customWidth="1"/>
    <col min="9" max="16384" width="8.88671875" style="135"/>
  </cols>
  <sheetData>
    <row r="1" spans="2:8" ht="25.5">
      <c r="B1" s="314" t="s">
        <v>275</v>
      </c>
      <c r="C1" s="314"/>
      <c r="D1" s="314"/>
      <c r="E1" s="314"/>
      <c r="F1" s="314"/>
      <c r="G1" s="314"/>
      <c r="H1" s="314"/>
    </row>
    <row r="3" spans="2:8" ht="20.100000000000001" customHeight="1">
      <c r="B3" s="315" t="s">
        <v>326</v>
      </c>
      <c r="C3" s="315"/>
      <c r="D3" s="315"/>
      <c r="E3" s="315"/>
      <c r="F3" s="315"/>
      <c r="G3" s="315"/>
      <c r="H3" s="316" t="s">
        <v>327</v>
      </c>
    </row>
    <row r="4" spans="2:8" ht="20.100000000000001" customHeight="1">
      <c r="B4" s="319" t="s">
        <v>328</v>
      </c>
      <c r="C4" s="319"/>
      <c r="D4" s="319"/>
      <c r="E4" s="319"/>
      <c r="F4" s="319"/>
      <c r="G4" s="319"/>
      <c r="H4" s="317"/>
    </row>
    <row r="5" spans="2:8" ht="20.100000000000001" customHeight="1">
      <c r="B5" s="319" t="s">
        <v>329</v>
      </c>
      <c r="C5" s="319"/>
      <c r="D5" s="319" t="s">
        <v>330</v>
      </c>
      <c r="E5" s="319" t="s">
        <v>331</v>
      </c>
      <c r="F5" s="319"/>
      <c r="G5" s="319"/>
      <c r="H5" s="318"/>
    </row>
    <row r="6" spans="2:8" ht="27">
      <c r="B6" s="319"/>
      <c r="C6" s="319"/>
      <c r="D6" s="319"/>
      <c r="E6" s="177" t="s">
        <v>332</v>
      </c>
      <c r="F6" s="177" t="s">
        <v>333</v>
      </c>
      <c r="G6" s="177" t="s">
        <v>334</v>
      </c>
      <c r="H6" s="178" t="s">
        <v>335</v>
      </c>
    </row>
    <row r="7" spans="2:8" ht="20.100000000000001" customHeight="1">
      <c r="B7" s="320" t="s">
        <v>336</v>
      </c>
      <c r="C7" s="320"/>
      <c r="D7" s="179">
        <v>6160</v>
      </c>
      <c r="E7" s="180">
        <v>100.7</v>
      </c>
      <c r="F7" s="180">
        <v>60.2</v>
      </c>
      <c r="G7" s="180">
        <v>87.3</v>
      </c>
      <c r="H7" s="181">
        <f>INT(SUM(E7:G7)/3)</f>
        <v>82</v>
      </c>
    </row>
    <row r="8" spans="2:8" ht="20.100000000000001" customHeight="1">
      <c r="B8" s="320" t="s">
        <v>337</v>
      </c>
      <c r="C8" s="182" t="s">
        <v>338</v>
      </c>
      <c r="D8" s="179">
        <v>7170</v>
      </c>
      <c r="E8" s="180">
        <v>110.9</v>
      </c>
      <c r="F8" s="180">
        <v>66.900000000000006</v>
      </c>
      <c r="G8" s="180">
        <v>98.6</v>
      </c>
      <c r="H8" s="183">
        <f t="shared" ref="H8:H11" si="0">INT(SUM(E8:G8)/3)</f>
        <v>92</v>
      </c>
    </row>
    <row r="9" spans="2:8" ht="20.100000000000001" customHeight="1">
      <c r="B9" s="320"/>
      <c r="C9" s="182" t="s">
        <v>339</v>
      </c>
      <c r="D9" s="179">
        <v>8230</v>
      </c>
      <c r="E9" s="180">
        <v>106.9</v>
      </c>
      <c r="F9" s="180">
        <v>62.6</v>
      </c>
      <c r="G9" s="180">
        <v>93.3</v>
      </c>
      <c r="H9" s="183">
        <f t="shared" si="0"/>
        <v>87</v>
      </c>
    </row>
    <row r="10" spans="2:8" ht="20.100000000000001" customHeight="1">
      <c r="B10" s="320" t="s">
        <v>340</v>
      </c>
      <c r="C10" s="182" t="s">
        <v>338</v>
      </c>
      <c r="D10" s="179">
        <v>7170</v>
      </c>
      <c r="E10" s="180">
        <v>108.8</v>
      </c>
      <c r="F10" s="180">
        <v>65.8</v>
      </c>
      <c r="G10" s="180">
        <v>95.6</v>
      </c>
      <c r="H10" s="183">
        <f t="shared" si="0"/>
        <v>90</v>
      </c>
    </row>
    <row r="11" spans="2:8" ht="20.100000000000001" customHeight="1">
      <c r="B11" s="320"/>
      <c r="C11" s="182" t="s">
        <v>339</v>
      </c>
      <c r="D11" s="179">
        <v>8230</v>
      </c>
      <c r="E11" s="180">
        <v>103.5</v>
      </c>
      <c r="F11" s="180">
        <v>60.5</v>
      </c>
      <c r="G11" s="180">
        <v>90.3</v>
      </c>
      <c r="H11" s="183">
        <f t="shared" si="0"/>
        <v>84</v>
      </c>
    </row>
    <row r="12" spans="2:8" ht="20.100000000000001" customHeight="1">
      <c r="B12" s="78"/>
      <c r="C12" s="78"/>
      <c r="D12" s="78"/>
      <c r="E12" s="78"/>
      <c r="F12" s="78"/>
      <c r="G12" s="78"/>
      <c r="H12" s="78"/>
    </row>
    <row r="13" spans="2:8" ht="20.100000000000001" customHeight="1">
      <c r="B13" s="78"/>
      <c r="C13" s="78"/>
      <c r="D13" s="78"/>
      <c r="E13" s="78"/>
      <c r="F13" s="78"/>
      <c r="G13" s="78"/>
      <c r="H13" s="78"/>
    </row>
    <row r="14" spans="2:8" ht="27" customHeight="1">
      <c r="B14" s="322" t="s">
        <v>341</v>
      </c>
      <c r="C14" s="322"/>
      <c r="D14" s="322"/>
      <c r="E14" s="322" t="s">
        <v>342</v>
      </c>
      <c r="F14" s="322"/>
      <c r="G14" s="322"/>
      <c r="H14" s="178" t="s">
        <v>343</v>
      </c>
    </row>
    <row r="15" spans="2:8" ht="20.100000000000001" customHeight="1">
      <c r="B15" s="182" t="s">
        <v>344</v>
      </c>
      <c r="C15" s="182" t="s">
        <v>345</v>
      </c>
      <c r="D15" s="182" t="s">
        <v>346</v>
      </c>
      <c r="E15" s="182" t="s">
        <v>344</v>
      </c>
      <c r="F15" s="182" t="s">
        <v>345</v>
      </c>
      <c r="G15" s="182" t="s">
        <v>346</v>
      </c>
      <c r="H15" s="178" t="s">
        <v>335</v>
      </c>
    </row>
    <row r="16" spans="2:8" ht="20.100000000000001" customHeight="1">
      <c r="B16" s="182" t="s">
        <v>347</v>
      </c>
      <c r="C16" s="182"/>
      <c r="D16" s="179">
        <v>550</v>
      </c>
      <c r="E16" s="182" t="s">
        <v>347</v>
      </c>
      <c r="F16" s="182"/>
      <c r="G16" s="179">
        <v>490</v>
      </c>
      <c r="H16" s="184">
        <f>INT(SUM(D16+G16)/2)</f>
        <v>520</v>
      </c>
    </row>
    <row r="17" spans="2:14" ht="20.100000000000001" customHeight="1">
      <c r="B17" s="320" t="s">
        <v>348</v>
      </c>
      <c r="C17" s="182" t="s">
        <v>349</v>
      </c>
      <c r="D17" s="179">
        <v>980</v>
      </c>
      <c r="E17" s="320" t="s">
        <v>348</v>
      </c>
      <c r="F17" s="182" t="s">
        <v>349</v>
      </c>
      <c r="G17" s="179">
        <v>610</v>
      </c>
      <c r="H17" s="185">
        <f t="shared" ref="H17:H20" si="1">INT(SUM(D17+G17)/2)</f>
        <v>795</v>
      </c>
    </row>
    <row r="18" spans="2:14" ht="20.100000000000001" customHeight="1">
      <c r="B18" s="320"/>
      <c r="C18" s="182" t="s">
        <v>350</v>
      </c>
      <c r="D18" s="179">
        <v>1120</v>
      </c>
      <c r="E18" s="320"/>
      <c r="F18" s="182" t="s">
        <v>350</v>
      </c>
      <c r="G18" s="179">
        <v>1630</v>
      </c>
      <c r="H18" s="184">
        <f t="shared" si="1"/>
        <v>1375</v>
      </c>
    </row>
    <row r="19" spans="2:14" ht="20.100000000000001" customHeight="1">
      <c r="B19" s="320" t="s">
        <v>351</v>
      </c>
      <c r="C19" s="182" t="s">
        <v>352</v>
      </c>
      <c r="D19" s="179">
        <v>760</v>
      </c>
      <c r="E19" s="320" t="s">
        <v>351</v>
      </c>
      <c r="F19" s="182" t="s">
        <v>352</v>
      </c>
      <c r="G19" s="179">
        <v>490</v>
      </c>
      <c r="H19" s="184">
        <f t="shared" si="1"/>
        <v>625</v>
      </c>
    </row>
    <row r="20" spans="2:14" ht="20.100000000000001" customHeight="1">
      <c r="B20" s="320"/>
      <c r="C20" s="182" t="s">
        <v>353</v>
      </c>
      <c r="D20" s="179">
        <v>1010</v>
      </c>
      <c r="E20" s="320"/>
      <c r="F20" s="182" t="s">
        <v>353</v>
      </c>
      <c r="G20" s="179">
        <v>680</v>
      </c>
      <c r="H20" s="184">
        <f t="shared" si="1"/>
        <v>845</v>
      </c>
    </row>
    <row r="23" spans="2:14">
      <c r="B23" s="186"/>
      <c r="C23" s="187"/>
      <c r="D23" s="188"/>
      <c r="E23" s="188"/>
      <c r="F23" s="188"/>
      <c r="G23" s="189"/>
      <c r="I23" s="321"/>
      <c r="J23" s="187"/>
      <c r="K23" s="188"/>
      <c r="L23" s="188"/>
      <c r="M23" s="188"/>
      <c r="N23" s="189"/>
    </row>
    <row r="24" spans="2:14">
      <c r="B24" s="186"/>
      <c r="C24" s="187"/>
      <c r="D24" s="188"/>
      <c r="E24" s="188"/>
      <c r="F24" s="188"/>
      <c r="G24" s="189"/>
      <c r="I24" s="321"/>
      <c r="J24" s="187"/>
      <c r="K24" s="188"/>
      <c r="L24" s="188"/>
      <c r="M24" s="188"/>
      <c r="N24" s="189"/>
    </row>
    <row r="25" spans="2:14">
      <c r="B25" s="186"/>
      <c r="C25" s="187"/>
      <c r="D25" s="188"/>
      <c r="E25" s="188"/>
      <c r="F25" s="188"/>
      <c r="G25" s="189"/>
      <c r="I25" s="321"/>
      <c r="J25" s="187"/>
      <c r="K25" s="188"/>
      <c r="L25" s="188"/>
      <c r="M25" s="188"/>
      <c r="N25" s="189"/>
    </row>
  </sheetData>
  <mergeCells count="17">
    <mergeCell ref="B19:B20"/>
    <mergeCell ref="E19:E20"/>
    <mergeCell ref="I23:I25"/>
    <mergeCell ref="B7:C7"/>
    <mergeCell ref="B8:B9"/>
    <mergeCell ref="B10:B11"/>
    <mergeCell ref="B14:D14"/>
    <mergeCell ref="E14:G14"/>
    <mergeCell ref="B17:B18"/>
    <mergeCell ref="E17:E18"/>
    <mergeCell ref="B1:H1"/>
    <mergeCell ref="B3:G3"/>
    <mergeCell ref="H3:H5"/>
    <mergeCell ref="B4:G4"/>
    <mergeCell ref="B5:C6"/>
    <mergeCell ref="D5:D6"/>
    <mergeCell ref="E5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5" sqref="S45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공사원가계산서</vt:lpstr>
      <vt:lpstr>내역서총괄표</vt:lpstr>
      <vt:lpstr>내역서</vt:lpstr>
      <vt:lpstr>아스팔트 혼합물 시험비</vt:lpstr>
      <vt:lpstr>코아밀도 시험비</vt:lpstr>
      <vt:lpstr>품질시험 공공요금</vt:lpstr>
      <vt:lpstr>Sheet1</vt:lpstr>
      <vt:lpstr>공사원가계산서!Print_Area</vt:lpstr>
      <vt:lpstr>내역서!Print_Area</vt:lpstr>
      <vt:lpstr>내역서총괄표!Print_Area</vt:lpstr>
      <vt:lpstr>'아스팔트 혼합물 시험비'!Print_Area</vt:lpstr>
      <vt:lpstr>'코아밀도 시험비'!Print_Area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2021-10-06T01:51:17Z</cp:lastPrinted>
  <dcterms:created xsi:type="dcterms:W3CDTF">2012-02-01T06:45:17Z</dcterms:created>
  <dcterms:modified xsi:type="dcterms:W3CDTF">2021-10-14T08:24:33Z</dcterms:modified>
</cp:coreProperties>
</file>