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625" windowHeight="14175" tabRatio="1000"/>
  </bookViews>
  <sheets>
    <sheet name="원가계산서" sheetId="12" r:id="rId1"/>
    <sheet name="공종별집계표" sheetId="9" r:id="rId2"/>
    <sheet name="공종별내역서" sheetId="8" r:id="rId3"/>
    <sheet name="Sheet1" sheetId="1" r:id="rId4"/>
  </sheets>
  <definedNames>
    <definedName name="_xlnm.Print_Area" localSheetId="2">공종별내역서!$A$1:$M$783</definedName>
    <definedName name="_xlnm.Print_Area" localSheetId="1">공종별집계표!$A$1:$M$104</definedName>
    <definedName name="_xlnm.Print_Area" localSheetId="0">원가계산서!$A$1:$G$31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9" l="1"/>
  <c r="K36" i="9"/>
  <c r="K32" i="9"/>
  <c r="A32" i="9"/>
  <c r="K31" i="9"/>
  <c r="K14" i="9"/>
  <c r="K11" i="9"/>
  <c r="K6" i="9"/>
  <c r="H757" i="8" l="1"/>
  <c r="G95" i="9" s="1"/>
  <c r="H95" i="9" s="1"/>
  <c r="H679" i="8"/>
  <c r="G91" i="9" s="1"/>
  <c r="H91" i="9" s="1"/>
  <c r="H367" i="8"/>
  <c r="G71" i="9" s="1"/>
  <c r="H71" i="9" s="1"/>
  <c r="F367" i="8"/>
  <c r="E71" i="9" s="1"/>
  <c r="H289" i="8"/>
  <c r="G67" i="9" s="1"/>
  <c r="H67" i="9" s="1"/>
  <c r="F289" i="8"/>
  <c r="E67" i="9" s="1"/>
  <c r="J757" i="8"/>
  <c r="I95" i="9" s="1"/>
  <c r="J95" i="9" s="1"/>
  <c r="J731" i="8"/>
  <c r="I93" i="9" s="1"/>
  <c r="J93" i="9" s="1"/>
  <c r="J367" i="8"/>
  <c r="I71" i="9" s="1"/>
  <c r="J71" i="9" s="1"/>
  <c r="L341" i="8" l="1"/>
  <c r="H731" i="8"/>
  <c r="G93" i="9" s="1"/>
  <c r="H93" i="9" s="1"/>
  <c r="J341" i="8"/>
  <c r="I69" i="9" s="1"/>
  <c r="J69" i="9" s="1"/>
  <c r="H36" i="9"/>
  <c r="H11" i="9" s="1"/>
  <c r="J36" i="9"/>
  <c r="J11" i="9" s="1"/>
  <c r="J133" i="8"/>
  <c r="I61" i="9" s="1"/>
  <c r="J61" i="9" s="1"/>
  <c r="F393" i="8"/>
  <c r="E72" i="9" s="1"/>
  <c r="J575" i="8"/>
  <c r="I87" i="9" s="1"/>
  <c r="J87" i="9" s="1"/>
  <c r="J185" i="8"/>
  <c r="I63" i="9" s="1"/>
  <c r="J63" i="9" s="1"/>
  <c r="L497" i="8"/>
  <c r="L471" i="8"/>
  <c r="J783" i="8"/>
  <c r="I96" i="9" s="1"/>
  <c r="J96" i="9" s="1"/>
  <c r="H783" i="8"/>
  <c r="G96" i="9" s="1"/>
  <c r="H96" i="9" s="1"/>
  <c r="F783" i="8"/>
  <c r="E96" i="9" s="1"/>
  <c r="F96" i="9" s="1"/>
  <c r="L783" i="8"/>
  <c r="L757" i="8"/>
  <c r="F757" i="8"/>
  <c r="E95" i="9" s="1"/>
  <c r="F731" i="8"/>
  <c r="E93" i="9" s="1"/>
  <c r="J705" i="8"/>
  <c r="I92" i="9" s="1"/>
  <c r="J92" i="9" s="1"/>
  <c r="H705" i="8"/>
  <c r="G92" i="9" s="1"/>
  <c r="H92" i="9" s="1"/>
  <c r="L705" i="8"/>
  <c r="F705" i="8"/>
  <c r="E92" i="9" s="1"/>
  <c r="J679" i="8"/>
  <c r="I91" i="9" s="1"/>
  <c r="J91" i="9" s="1"/>
  <c r="F679" i="8"/>
  <c r="E91" i="9" s="1"/>
  <c r="H627" i="8"/>
  <c r="G89" i="9" s="1"/>
  <c r="H89" i="9" s="1"/>
  <c r="J601" i="8"/>
  <c r="I88" i="9" s="1"/>
  <c r="J88" i="9" s="1"/>
  <c r="H601" i="8"/>
  <c r="G88" i="9" s="1"/>
  <c r="H88" i="9" s="1"/>
  <c r="F601" i="8"/>
  <c r="E88" i="9" s="1"/>
  <c r="J549" i="8"/>
  <c r="I86" i="9" s="1"/>
  <c r="J86" i="9" s="1"/>
  <c r="J523" i="8"/>
  <c r="I85" i="9" s="1"/>
  <c r="J85" i="9" s="1"/>
  <c r="H523" i="8"/>
  <c r="G85" i="9" s="1"/>
  <c r="H85" i="9" s="1"/>
  <c r="F523" i="8"/>
  <c r="E85" i="9" s="1"/>
  <c r="J497" i="8"/>
  <c r="I84" i="9" s="1"/>
  <c r="J84" i="9" s="1"/>
  <c r="F497" i="8"/>
  <c r="E84" i="9" s="1"/>
  <c r="J471" i="8"/>
  <c r="I83" i="9" s="1"/>
  <c r="J83" i="9" s="1"/>
  <c r="H471" i="8"/>
  <c r="G83" i="9" s="1"/>
  <c r="H83" i="9" s="1"/>
  <c r="H393" i="8"/>
  <c r="G72" i="9" s="1"/>
  <c r="H72" i="9" s="1"/>
  <c r="J393" i="8"/>
  <c r="I72" i="9" s="1"/>
  <c r="J72" i="9" s="1"/>
  <c r="F71" i="9"/>
  <c r="K71" i="9"/>
  <c r="L367" i="8"/>
  <c r="H341" i="8"/>
  <c r="G69" i="9" s="1"/>
  <c r="H69" i="9" s="1"/>
  <c r="F341" i="8"/>
  <c r="E69" i="9" s="1"/>
  <c r="F69" i="9" s="1"/>
  <c r="H315" i="8"/>
  <c r="G68" i="9" s="1"/>
  <c r="H68" i="9" s="1"/>
  <c r="J315" i="8"/>
  <c r="I68" i="9" s="1"/>
  <c r="J68" i="9" s="1"/>
  <c r="F315" i="8"/>
  <c r="E68" i="9" s="1"/>
  <c r="J289" i="8"/>
  <c r="I67" i="9" s="1"/>
  <c r="J67" i="9" s="1"/>
  <c r="L289" i="8"/>
  <c r="F67" i="9"/>
  <c r="J211" i="8"/>
  <c r="I64" i="9" s="1"/>
  <c r="J64" i="9" s="1"/>
  <c r="H211" i="8"/>
  <c r="G64" i="9" s="1"/>
  <c r="H64" i="9" s="1"/>
  <c r="H133" i="8"/>
  <c r="G61" i="9" s="1"/>
  <c r="H61" i="9" s="1"/>
  <c r="F133" i="8"/>
  <c r="E61" i="9" s="1"/>
  <c r="H107" i="8"/>
  <c r="G60" i="9" s="1"/>
  <c r="H60" i="9" s="1"/>
  <c r="J107" i="8"/>
  <c r="I60" i="9" s="1"/>
  <c r="J60" i="9" s="1"/>
  <c r="L107" i="8"/>
  <c r="F107" i="8"/>
  <c r="E60" i="9" s="1"/>
  <c r="J81" i="8"/>
  <c r="I59" i="9" s="1"/>
  <c r="J59" i="9" s="1"/>
  <c r="H81" i="8"/>
  <c r="G59" i="9" s="1"/>
  <c r="H59" i="9" s="1"/>
  <c r="F81" i="8"/>
  <c r="E59" i="9" s="1"/>
  <c r="J159" i="8"/>
  <c r="I62" i="9" s="1"/>
  <c r="J62" i="9" s="1"/>
  <c r="H159" i="8"/>
  <c r="G62" i="9" s="1"/>
  <c r="H62" i="9" s="1"/>
  <c r="H549" i="8"/>
  <c r="G86" i="9" s="1"/>
  <c r="H86" i="9" s="1"/>
  <c r="H497" i="8" l="1"/>
  <c r="G84" i="9" s="1"/>
  <c r="H84" i="9" s="1"/>
  <c r="F471" i="8"/>
  <c r="E83" i="9" s="1"/>
  <c r="F83" i="9" s="1"/>
  <c r="L83" i="9" s="1"/>
  <c r="H237" i="8"/>
  <c r="G65" i="9" s="1"/>
  <c r="H65" i="9" s="1"/>
  <c r="F211" i="8"/>
  <c r="E64" i="9" s="1"/>
  <c r="F64" i="9" s="1"/>
  <c r="L64" i="9" s="1"/>
  <c r="J627" i="8"/>
  <c r="I89" i="9" s="1"/>
  <c r="J89" i="9" s="1"/>
  <c r="J39" i="9"/>
  <c r="J14" i="9" s="1"/>
  <c r="H55" i="8"/>
  <c r="G58" i="9" s="1"/>
  <c r="H58" i="9" s="1"/>
  <c r="H445" i="8"/>
  <c r="G82" i="9" s="1"/>
  <c r="H82" i="9" s="1"/>
  <c r="H263" i="8"/>
  <c r="G66" i="9" s="1"/>
  <c r="H66" i="9" s="1"/>
  <c r="L96" i="9"/>
  <c r="T96" i="9" s="1"/>
  <c r="H575" i="8"/>
  <c r="G87" i="9" s="1"/>
  <c r="H87" i="9" s="1"/>
  <c r="H39" i="9"/>
  <c r="H14" i="9" s="1"/>
  <c r="J55" i="8"/>
  <c r="I58" i="9" s="1"/>
  <c r="J58" i="9" s="1"/>
  <c r="J445" i="8"/>
  <c r="I82" i="9" s="1"/>
  <c r="J82" i="9" s="1"/>
  <c r="J263" i="8"/>
  <c r="I66" i="9" s="1"/>
  <c r="J66" i="9" s="1"/>
  <c r="J419" i="8"/>
  <c r="I81" i="9" s="1"/>
  <c r="J81" i="9" s="1"/>
  <c r="J29" i="8"/>
  <c r="I57" i="9" s="1"/>
  <c r="J57" i="9" s="1"/>
  <c r="H653" i="8"/>
  <c r="G90" i="9" s="1"/>
  <c r="H90" i="9" s="1"/>
  <c r="L71" i="9"/>
  <c r="T71" i="9" s="1"/>
  <c r="L67" i="9"/>
  <c r="L601" i="8"/>
  <c r="L69" i="9"/>
  <c r="K67" i="9"/>
  <c r="K96" i="9"/>
  <c r="F95" i="9"/>
  <c r="L95" i="9" s="1"/>
  <c r="T95" i="9" s="1"/>
  <c r="K95" i="9"/>
  <c r="L731" i="8"/>
  <c r="F93" i="9"/>
  <c r="L93" i="9" s="1"/>
  <c r="K93" i="9"/>
  <c r="F92" i="9"/>
  <c r="L92" i="9" s="1"/>
  <c r="K92" i="9"/>
  <c r="L679" i="8"/>
  <c r="K91" i="9"/>
  <c r="F91" i="9"/>
  <c r="L91" i="9" s="1"/>
  <c r="F88" i="9"/>
  <c r="L88" i="9" s="1"/>
  <c r="K88" i="9"/>
  <c r="L523" i="8"/>
  <c r="F85" i="9"/>
  <c r="L85" i="9" s="1"/>
  <c r="K85" i="9"/>
  <c r="F84" i="9"/>
  <c r="K83" i="9"/>
  <c r="L393" i="8"/>
  <c r="F72" i="9"/>
  <c r="F39" i="9" s="1"/>
  <c r="K72" i="9"/>
  <c r="K69" i="9"/>
  <c r="L315" i="8"/>
  <c r="F68" i="9"/>
  <c r="L68" i="9" s="1"/>
  <c r="K68" i="9"/>
  <c r="L211" i="8"/>
  <c r="F61" i="9"/>
  <c r="L61" i="9" s="1"/>
  <c r="K61" i="9"/>
  <c r="K60" i="9"/>
  <c r="F60" i="9"/>
  <c r="L60" i="9" s="1"/>
  <c r="L81" i="8"/>
  <c r="F59" i="9"/>
  <c r="L59" i="9" s="1"/>
  <c r="K59" i="9"/>
  <c r="J237" i="8"/>
  <c r="I65" i="9" s="1"/>
  <c r="J65" i="9" s="1"/>
  <c r="J94" i="9" l="1"/>
  <c r="J32" i="9" s="1"/>
  <c r="J70" i="9"/>
  <c r="J31" i="9" s="1"/>
  <c r="K64" i="9"/>
  <c r="K84" i="9"/>
  <c r="H185" i="8"/>
  <c r="G63" i="9" s="1"/>
  <c r="H63" i="9" s="1"/>
  <c r="J653" i="8"/>
  <c r="I90" i="9" s="1"/>
  <c r="J90" i="9" s="1"/>
  <c r="L84" i="9"/>
  <c r="H29" i="8"/>
  <c r="G57" i="9" s="1"/>
  <c r="H57" i="9" s="1"/>
  <c r="H419" i="8"/>
  <c r="G81" i="9" s="1"/>
  <c r="H81" i="9" s="1"/>
  <c r="H94" i="9" s="1"/>
  <c r="H32" i="9" s="1"/>
  <c r="F36" i="9"/>
  <c r="L72" i="9"/>
  <c r="T72" i="9" s="1"/>
  <c r="J33" i="9" l="1"/>
  <c r="J6" i="9" s="1"/>
  <c r="E11" i="12" s="1"/>
  <c r="H70" i="9"/>
  <c r="H31" i="9" s="1"/>
  <c r="H33" i="9" s="1"/>
  <c r="H6" i="9" s="1"/>
  <c r="E8" i="12" s="1"/>
  <c r="E17" i="12" s="1"/>
  <c r="F11" i="9"/>
  <c r="L11" i="9" s="1"/>
  <c r="L36" i="9"/>
  <c r="T36" i="9" s="1"/>
  <c r="L39" i="9"/>
  <c r="T39" i="9" s="1"/>
  <c r="F14" i="9"/>
  <c r="L14" i="9" s="1"/>
  <c r="E15" i="12" l="1"/>
  <c r="E14" i="12"/>
  <c r="E16" i="12" s="1"/>
  <c r="E9" i="12"/>
  <c r="E10" i="12" s="1"/>
  <c r="E13" i="12" s="1"/>
  <c r="T11" i="9"/>
  <c r="E6" i="12"/>
  <c r="L133" i="8"/>
  <c r="T14" i="9"/>
  <c r="E12" i="12" l="1"/>
  <c r="F237" i="8" l="1"/>
  <c r="E65" i="9" s="1"/>
  <c r="L237" i="8"/>
  <c r="F575" i="8"/>
  <c r="E87" i="9" s="1"/>
  <c r="L575" i="8"/>
  <c r="L419" i="8"/>
  <c r="F419" i="8"/>
  <c r="E81" i="9" s="1"/>
  <c r="L627" i="8"/>
  <c r="F627" i="8"/>
  <c r="E89" i="9" s="1"/>
  <c r="L263" i="8"/>
  <c r="F263" i="8"/>
  <c r="E66" i="9" s="1"/>
  <c r="L653" i="8"/>
  <c r="F653" i="8"/>
  <c r="E90" i="9" s="1"/>
  <c r="F185" i="8"/>
  <c r="E63" i="9" s="1"/>
  <c r="L185" i="8"/>
  <c r="L29" i="8"/>
  <c r="F29" i="8"/>
  <c r="E57" i="9" s="1"/>
  <c r="K57" i="9" l="1"/>
  <c r="F57" i="9"/>
  <c r="L57" i="9" s="1"/>
  <c r="K90" i="9"/>
  <c r="F90" i="9"/>
  <c r="L90" i="9" s="1"/>
  <c r="K63" i="9"/>
  <c r="F63" i="9"/>
  <c r="L63" i="9" s="1"/>
  <c r="F445" i="8"/>
  <c r="E82" i="9" s="1"/>
  <c r="L445" i="8"/>
  <c r="F66" i="9"/>
  <c r="L66" i="9" s="1"/>
  <c r="K66" i="9"/>
  <c r="K89" i="9"/>
  <c r="F89" i="9"/>
  <c r="L89" i="9" s="1"/>
  <c r="K81" i="9"/>
  <c r="F81" i="9"/>
  <c r="L81" i="9" s="1"/>
  <c r="L55" i="8"/>
  <c r="F55" i="8"/>
  <c r="E58" i="9" s="1"/>
  <c r="K87" i="9"/>
  <c r="F87" i="9"/>
  <c r="L87" i="9" s="1"/>
  <c r="K65" i="9"/>
  <c r="F65" i="9"/>
  <c r="L65" i="9" s="1"/>
  <c r="F159" i="8"/>
  <c r="E62" i="9" s="1"/>
  <c r="L159" i="8"/>
  <c r="F549" i="8"/>
  <c r="E86" i="9" s="1"/>
  <c r="L549" i="8"/>
  <c r="F58" i="9" l="1"/>
  <c r="L58" i="9" s="1"/>
  <c r="K58" i="9"/>
  <c r="F82" i="9"/>
  <c r="L82" i="9" s="1"/>
  <c r="K82" i="9"/>
  <c r="K86" i="9"/>
  <c r="F86" i="9"/>
  <c r="F62" i="9"/>
  <c r="K62" i="9"/>
  <c r="L62" i="9" l="1"/>
  <c r="L70" i="9" s="1"/>
  <c r="F70" i="9"/>
  <c r="F31" i="9" s="1"/>
  <c r="L86" i="9"/>
  <c r="L94" i="9" s="1"/>
  <c r="F94" i="9"/>
  <c r="F32" i="9" s="1"/>
  <c r="L32" i="9" s="1"/>
  <c r="L31" i="9" l="1"/>
  <c r="L33" i="9" s="1"/>
  <c r="F33" i="9"/>
  <c r="F6" i="9" s="1"/>
  <c r="E4" i="12" l="1"/>
  <c r="E7" i="12" s="1"/>
  <c r="L6" i="9"/>
  <c r="E19" i="12" l="1"/>
  <c r="E18" i="12"/>
  <c r="E22" i="12"/>
  <c r="E21" i="12"/>
  <c r="E20" i="12"/>
  <c r="E23" i="12" l="1"/>
  <c r="E24" i="12" l="1"/>
  <c r="E25" i="12" s="1"/>
</calcChain>
</file>

<file path=xl/sharedStrings.xml><?xml version="1.0" encoding="utf-8"?>
<sst xmlns="http://schemas.openxmlformats.org/spreadsheetml/2006/main" count="3265" uniqueCount="716">
  <si>
    <t>공 종 별 집 계 표</t>
  </si>
  <si>
    <t>[ 신천둔치 공용화장실 개체공사 설계용역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</si>
  <si>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</si>
  <si>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</si>
  <si>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</si>
  <si>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</si>
  <si>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</si>
  <si>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</si>
  <si>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</si>
  <si>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</si>
  <si>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</si>
  <si>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</si>
  <si>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</si>
  <si>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</si>
  <si>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</si>
  <si>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</si>
  <si>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</si>
  <si>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</si>
  <si>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</si>
  <si>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</si>
  <si>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</si>
  <si>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</si>
  <si>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</si>
  <si>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</si>
  <si>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</si>
  <si>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</si>
  <si>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</si>
  <si>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</si>
  <si>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</si>
  <si>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</si>
  <si>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</si>
  <si>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</si>
  <si>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</si>
  <si>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</si>
  <si>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</si>
  <si>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</si>
  <si>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</si>
  <si>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</si>
  <si>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</si>
  <si>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</si>
  <si>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</si>
  <si>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</si>
  <si>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</si>
  <si>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</si>
  <si>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</si>
  <si>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</si>
  <si>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</si>
  <si>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</si>
  <si>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</si>
  <si>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</si>
  <si>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</si>
  <si>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신천둔치 공용화장실 개체공사 설계용역</t>
  </si>
  <si>
    <t/>
  </si>
  <si>
    <t>01</t>
  </si>
  <si>
    <t>0101  3,4번 화장실</t>
  </si>
  <si>
    <t>0101</t>
  </si>
  <si>
    <t>010101  가  설  공  사</t>
  </si>
  <si>
    <t>010101</t>
  </si>
  <si>
    <t>강관 조립말비계(이동식)</t>
  </si>
  <si>
    <t>높이 2m, 3개월</t>
  </si>
  <si>
    <t>대</t>
  </si>
  <si>
    <t>5D66E3698BF3ECE06D3ACB83F76244</t>
  </si>
  <si>
    <t>T</t>
  </si>
  <si>
    <t>F</t>
  </si>
  <si>
    <t>0101015D66E3698BF3ECE06D3ACB83F76244</t>
  </si>
  <si>
    <t>수평 규준틀</t>
  </si>
  <si>
    <t>평</t>
  </si>
  <si>
    <t>개소</t>
  </si>
  <si>
    <t>5D66E3698BF3ECF1615BF688A3F184</t>
  </si>
  <si>
    <t>0101015D66E3698BF3ECF1615BF688A3F184</t>
  </si>
  <si>
    <t>귀</t>
  </si>
  <si>
    <t>5D66E3698BF3ECF1615BF58E3B52F4</t>
  </si>
  <si>
    <t>0101015D66E3698BF3ECF1615BF58E3B52F4</t>
  </si>
  <si>
    <t>건축물현장정리</t>
  </si>
  <si>
    <t>개보수</t>
  </si>
  <si>
    <t>M2</t>
  </si>
  <si>
    <t>5D66E36C8713F9E869CDC7869B22A4</t>
  </si>
  <si>
    <t>0101015D66E36C8713F9E869CDC7869B22A4</t>
  </si>
  <si>
    <t>건축물보양 - 콘크리트</t>
  </si>
  <si>
    <t>살수</t>
  </si>
  <si>
    <t>5D66E36C872DF9A867A0E5805BA554</t>
  </si>
  <si>
    <t>0101015D66E36C872DF9A867A0E5805BA554</t>
  </si>
  <si>
    <t>건축물보양 - 타일</t>
  </si>
  <si>
    <t>톱밥</t>
  </si>
  <si>
    <t>5D66E36C872DF9A864EFF28D6FDC14</t>
  </si>
  <si>
    <t>0101015D66E36C872DF9A864EFF28D6FDC14</t>
  </si>
  <si>
    <t>구조부 먹매김</t>
  </si>
  <si>
    <t>일반</t>
  </si>
  <si>
    <t>5D66E36C872DF99F6C70418263AA44</t>
  </si>
  <si>
    <t>0101015D66E36C872DF99F6C70418263AA44</t>
  </si>
  <si>
    <t>[ 합           계 ]</t>
  </si>
  <si>
    <t>TOTAL</t>
  </si>
  <si>
    <t>010102  토 및 지정공사</t>
  </si>
  <si>
    <t>010102</t>
  </si>
  <si>
    <t>터파기/토사</t>
  </si>
  <si>
    <t>보통, 굴삭기 0.7m3</t>
  </si>
  <si>
    <t>M3</t>
  </si>
  <si>
    <t>5D425392830A161C63D6CB81564CF4</t>
  </si>
  <si>
    <t>0101025D425392830A161C63D6CB81564CF4</t>
  </si>
  <si>
    <t>토사 운반/단지외 10km</t>
  </si>
  <si>
    <t>보통, 덤프 15ton+굴삭기 0.7m3(고르기 별도)</t>
  </si>
  <si>
    <t>5D425391829B0B096816D789E8FB24</t>
  </si>
  <si>
    <t>0101025D425391829B0B096816D789E8FB24</t>
  </si>
  <si>
    <t>되메우기/토사, 두께 30cm</t>
  </si>
  <si>
    <t>보통, 굴삭기 0.7m3+래머 80kg</t>
  </si>
  <si>
    <t>5D42539F888F257D6F206C8408E034</t>
  </si>
  <si>
    <t>0101025D42539F888F257D6F206C8408E034</t>
  </si>
  <si>
    <t>잡석지정</t>
  </si>
  <si>
    <t>굴삭기 0.2m3+진동롤러(핸드가이드식)</t>
  </si>
  <si>
    <t>5D66C31A8E1967B766B90D85A16184</t>
  </si>
  <si>
    <t>0101025D66C31A8E1967B766B90D85A16184</t>
  </si>
  <si>
    <t>010103  철근콘크리트공사</t>
  </si>
  <si>
    <t>010103</t>
  </si>
  <si>
    <t>레미콘</t>
  </si>
  <si>
    <t>25-18-120</t>
  </si>
  <si>
    <t>5A42D3A48B2AC14B6D435387FC108540B6874F</t>
  </si>
  <si>
    <t>0101035A42D3A48B2AC14B6D435387FC108540B6874F</t>
  </si>
  <si>
    <t>25-24-120</t>
  </si>
  <si>
    <t>5A42D3A48B2AC14B6D435387FC108540B686A4</t>
  </si>
  <si>
    <t>0101035A42D3A48B2AC14B6D435387FC108540B686A4</t>
  </si>
  <si>
    <t>콘크리트 펌프차 타설(무근, 진동기無)</t>
  </si>
  <si>
    <t>4m3 미만, 슬럼프 8~12cm, 양호(매트기초 등)</t>
  </si>
  <si>
    <t>회</t>
  </si>
  <si>
    <t>5D66B332880408786B94B888AFCBA4</t>
  </si>
  <si>
    <t>0101035D66B332880408786B94B888AFCBA4</t>
  </si>
  <si>
    <t>콘크리트 펌프차 타설(매트기초 등)</t>
  </si>
  <si>
    <t>18m3 미만, 슬럼프 8~12cm, 양호</t>
  </si>
  <si>
    <t>5D66B3328831466A6BCF74880E39D4</t>
  </si>
  <si>
    <t>0101035D66B3328831466A6BCF74880E39D4</t>
  </si>
  <si>
    <t>철근콘크리트용봉강</t>
  </si>
  <si>
    <t>철근콘크리트용봉강, 이형봉강(SD350/400), HD-10, 하치장상차도</t>
  </si>
  <si>
    <t>TON</t>
  </si>
  <si>
    <t>5A42D3A48B3B537C65167A87E85B704374BB0F</t>
  </si>
  <si>
    <t>0101035A42D3A48B3B537C65167A87E85B704374BB0F</t>
  </si>
  <si>
    <t>철근콘크리트용봉강, 이형봉강(SD350/400), HD-13, 하치장상차도</t>
  </si>
  <si>
    <t>톤</t>
  </si>
  <si>
    <t>5A42D3A48B3B537C65167A87E85B704374BB08</t>
  </si>
  <si>
    <t>0101035A42D3A48B3B537C65167A87E85B704374BB08</t>
  </si>
  <si>
    <t>철근, 공장 보통 가공 및 현장 조립</t>
  </si>
  <si>
    <t>보통</t>
  </si>
  <si>
    <t>5D66B33687CEF48D695F0C85E68764</t>
  </si>
  <si>
    <t>0101035D66B33687CEF48D695F0C85E68764</t>
  </si>
  <si>
    <t>유로폼 설치 및 해체</t>
  </si>
  <si>
    <t>보통, 수직고 7m까지</t>
  </si>
  <si>
    <t>5D66B3358516AD9264774684C68B54</t>
  </si>
  <si>
    <t>0101035D66B3358516AD9264774684C68B54</t>
  </si>
  <si>
    <t>010104  판  넬  공  사</t>
  </si>
  <si>
    <t>010104</t>
  </si>
  <si>
    <t>샌드위치패널</t>
  </si>
  <si>
    <t>샌드위치패널, 벽재, 75mm</t>
  </si>
  <si>
    <t>5A42D3A48B60978D693FFD87D1C4C94714AA10</t>
  </si>
  <si>
    <t>0101045A42D3A48B60978D693FFD87D1C4C94714AA10</t>
  </si>
  <si>
    <t>샌드위치패널, 지붕재, 180mm</t>
  </si>
  <si>
    <t>5A42D3A48B60978D693FFD87D19F8448A107F0</t>
  </si>
  <si>
    <t>0101045A42D3A48B60978D693FFD87D19F8448A107F0</t>
  </si>
  <si>
    <t>샌드위치(단열)페널 설치 - 칸막이벽</t>
  </si>
  <si>
    <t>두께 50~100mm 기준</t>
  </si>
  <si>
    <t>5D6603C88BF32CB16A982E8C778284</t>
  </si>
  <si>
    <t>0101045D6603C88BF32CB16A982E8C778284</t>
  </si>
  <si>
    <t>샌드위치(단열)패널 설치 - 지붕</t>
  </si>
  <si>
    <t>5D6603C88BF32CB16A982A86C09E64</t>
  </si>
  <si>
    <t>0101045D6603C88BF32CB16A982A86C09E64</t>
  </si>
  <si>
    <t>박공후레싱</t>
  </si>
  <si>
    <t>0.5T</t>
  </si>
  <si>
    <t>M</t>
  </si>
  <si>
    <t>5A42D3A48B60978D693FFD87D1C4C947154FD3</t>
  </si>
  <si>
    <t>0101045A42D3A48B60978D693FFD87D1C4C947154FD3</t>
  </si>
  <si>
    <t>처마후레싱</t>
  </si>
  <si>
    <t>5A42D3A48B60978D693FFD87D1C4C947154FD0</t>
  </si>
  <si>
    <t>0101045A42D3A48B60978D693FFD87D1C4C947154FD0</t>
  </si>
  <si>
    <t>처마홈통 설치</t>
  </si>
  <si>
    <t>칼라강판, 0.8T</t>
  </si>
  <si>
    <t>5D665341893EFB3D6AEBA78F6F7274</t>
  </si>
  <si>
    <t>0101045D665341893EFB3D6AEBA78F6F7274</t>
  </si>
  <si>
    <t>루프드레인 설치</t>
  </si>
  <si>
    <t>L형, D100mm</t>
  </si>
  <si>
    <t>5D66436680C74DBD60D4FF89B19934</t>
  </si>
  <si>
    <t>0101045D66436680C74DBD60D4FF89B19934</t>
  </si>
  <si>
    <t>선홈통(강관) 설치</t>
  </si>
  <si>
    <t>101.6mm, 스테인리스관</t>
  </si>
  <si>
    <t>5D6643678140E2356E81DB8466EF04</t>
  </si>
  <si>
    <t>0101045D6643678140E2356E81DB8466EF04</t>
  </si>
  <si>
    <t>010105  타  일  공  사</t>
  </si>
  <si>
    <t>010105</t>
  </si>
  <si>
    <t>도기질타일</t>
  </si>
  <si>
    <t>도기질타일, 일반색, 300*600*10mm</t>
  </si>
  <si>
    <t>5A42D3A48B0E155560C5E489BB9FFA433CB509</t>
  </si>
  <si>
    <t>0101055A42D3A48B0E155560C5E489BB9FFA433CB509</t>
  </si>
  <si>
    <t>자기질타일</t>
  </si>
  <si>
    <t>자기질타일, 시유, 300*300*8mm</t>
  </si>
  <si>
    <t>5A42D3A48B0E155560C5E4899867BE468990DA</t>
  </si>
  <si>
    <t>0101055A42D3A48B0E155560C5E4899867BE468990DA</t>
  </si>
  <si>
    <t>타일 붙임 / 접착 붙이기</t>
  </si>
  <si>
    <t>벽면, 타일규격(m2), 0.11∼0.20 이하</t>
  </si>
  <si>
    <t>5D6623168AF5317B605DCD8980EC64</t>
  </si>
  <si>
    <t>0101055D6623168AF5317B605DCD8980EC64</t>
  </si>
  <si>
    <t>타일 압착 붙이기(바탕 24mm+압 5mm)</t>
  </si>
  <si>
    <t>바닥, 300*300(타일C, 백색줄눈)</t>
  </si>
  <si>
    <t>5D6623168ADA2E47669EC486420A94</t>
  </si>
  <si>
    <t>0101055D6623168ADA2E47669EC486420A94</t>
  </si>
  <si>
    <t>010106  목공사및수장공사</t>
  </si>
  <si>
    <t>010106</t>
  </si>
  <si>
    <t>DMC 천장재</t>
  </si>
  <si>
    <t>450*450*0.4T</t>
  </si>
  <si>
    <t>5A42D3A48B563AA66731F08ECABEFD4EB4A2F1</t>
  </si>
  <si>
    <t>0101065A42D3A48B563AA66731F08ECABEFD4EB4A2F1</t>
  </si>
  <si>
    <t>화장실칸막이</t>
  </si>
  <si>
    <t>화장실칸막이, 큐비클, SUS몰딩</t>
  </si>
  <si>
    <t>5A42D3A48BB8B0C56B5646859180804F1A448E</t>
  </si>
  <si>
    <t>0101065A42D3A48BB8B0C56B5646859180804F1A448E</t>
  </si>
  <si>
    <t>소변기 칸막이</t>
  </si>
  <si>
    <t>400*1200, 20T</t>
  </si>
  <si>
    <t>EA</t>
  </si>
  <si>
    <t>5A42D3A48BB8B0C56B5646859180804F1A4011</t>
  </si>
  <si>
    <t>0101065A42D3A48BB8B0C56B5646859180804F1A4011</t>
  </si>
  <si>
    <t>영유아거치대</t>
  </si>
  <si>
    <t>5A42D3A48BB8B0C56B5646859180804D69156C</t>
  </si>
  <si>
    <t>0101065A42D3A48BB8B0C56B5646859180804D69156C</t>
  </si>
  <si>
    <t>슬라이딩 칸막이</t>
  </si>
  <si>
    <t>5A42D3A48BB8B0C56B5646859180804F1A4010</t>
  </si>
  <si>
    <t>0101065A42D3A48BB8B0C56B5646859180804F1A4010</t>
  </si>
  <si>
    <t>석고판(나사고정) 설치 - 바탕용</t>
  </si>
  <si>
    <t>벽, 1겹 붙임</t>
  </si>
  <si>
    <t>5D6603C9842283376233B882E68954</t>
  </si>
  <si>
    <t>0101065D6603C9842283376233B882E68954</t>
  </si>
  <si>
    <t>방수석고판(나사고정) 설치 - 바탕용</t>
  </si>
  <si>
    <t>5D6603C9842283376233B882E68914</t>
  </si>
  <si>
    <t>0101065D6603C9842283376233B882E68914</t>
  </si>
  <si>
    <t>발포폴리스티렌 설치(슬래브 위 깔기, 바닥)</t>
  </si>
  <si>
    <t>가등급, 130mm</t>
  </si>
  <si>
    <t>5D6603CE8C31FCF3641B6B8E5FF614</t>
  </si>
  <si>
    <t>0101065D6603CE8C31FCF3641B6B8E5FF614</t>
  </si>
  <si>
    <t>방습필름 설치 - 바닥</t>
  </si>
  <si>
    <t>폴리에틸렌필름, 두께, 0.03mm, 2겹</t>
  </si>
  <si>
    <t>5D6603CE8C16FA6F6FFBAD8E0A2994</t>
  </si>
  <si>
    <t>0101065D6603CE8C16FA6F6FFBAD8E0A2994</t>
  </si>
  <si>
    <t>화장실출입구점자표지판</t>
  </si>
  <si>
    <t>180*450,3T 알미늄 점자표지판(부착용까지발포함)</t>
  </si>
  <si>
    <t>5A42C39C8BB93BED66A4A58E92ADE24865ED75</t>
  </si>
  <si>
    <t>0101065A42C39C8BB93BED66A4A58E92ADE24865ED75</t>
  </si>
  <si>
    <t>여자화장실픽토그램(대)스텐사인물</t>
  </si>
  <si>
    <t>630*1700, 3T 스텐레스사인물(부착용까지발포함)</t>
  </si>
  <si>
    <t>5A42C39C8BB93BED66A4A58E92ADE24865ED74</t>
  </si>
  <si>
    <t>0101065A42C39C8BB93BED66A4A58E92ADE24865ED74</t>
  </si>
  <si>
    <t>남자화장실픽토그램(대)스텐사인물</t>
  </si>
  <si>
    <t>5A42C39C8BB93BED66A4A58E92ADE24865ED77</t>
  </si>
  <si>
    <t>0101065A42C39C8BB93BED66A4A58E92ADE24865ED77</t>
  </si>
  <si>
    <t>화장실넘버 표시판1</t>
  </si>
  <si>
    <t>870*220, 3T 스텐레스사인물(부착용까지발포함)</t>
  </si>
  <si>
    <t>5A42C39C8BB93BED66A4A58E92ADE24865ED76</t>
  </si>
  <si>
    <t>0101065A42C39C8BB93BED66A4A58E92ADE24865ED76</t>
  </si>
  <si>
    <t>신천마크</t>
  </si>
  <si>
    <t>950*340, 3T 스텐레스사인물(부착용까지발포함)</t>
  </si>
  <si>
    <t>5A42C39C8BB93BED66A4A58E92ADE24865ED70</t>
  </si>
  <si>
    <t>0101065A42C39C8BB93BED66A4A58E92ADE24865ED70</t>
  </si>
  <si>
    <t>도시형태 픽토그램</t>
  </si>
  <si>
    <t>1300*1200,  3T 스텐레스사인물(부착용까지발포함)</t>
  </si>
  <si>
    <t>5A42C39C8BB93BED66A4A58E92ADE24865ED73</t>
  </si>
  <si>
    <t>0101065A42C39C8BB93BED66A4A58E92ADE24865ED73</t>
  </si>
  <si>
    <t>010107  방  수  공  사</t>
  </si>
  <si>
    <t>010107</t>
  </si>
  <si>
    <t>수밀코킹(실리콘)</t>
  </si>
  <si>
    <t>삼각, 10mm, 창호주위</t>
  </si>
  <si>
    <t>5D66739F8D5FF1EC685EAD8C08A654</t>
  </si>
  <si>
    <t>0101075D66739F8D5FF1EC685EAD8C08A654</t>
  </si>
  <si>
    <t>폴리머 시멘트 모르타르방수 바름</t>
  </si>
  <si>
    <t>1종</t>
  </si>
  <si>
    <t>5D66739E8310A8BA65BD758A71B8F4</t>
  </si>
  <si>
    <t>0101075D66739E8310A8BA65BD758A71B8F4</t>
  </si>
  <si>
    <t>010108  금  속  공  사</t>
  </si>
  <si>
    <t>010108</t>
  </si>
  <si>
    <t>타공판 AL 2T</t>
  </si>
  <si>
    <t>1241*2700</t>
  </si>
  <si>
    <t>5A6DA338894DC8066FF3DB81E3594640FA5F1A</t>
  </si>
  <si>
    <t>0101085A6DA338894DC8066FF3DB81E3594640FA5F1A</t>
  </si>
  <si>
    <t>1442*700</t>
  </si>
  <si>
    <t>5A6DA338894DC8066FF3DB81E3594640FA5C46</t>
  </si>
  <si>
    <t>0101085A6DA338894DC8066FF3DB81E3594640FA5C46</t>
  </si>
  <si>
    <t>1360*2700</t>
  </si>
  <si>
    <t>5A6DA338894DC8066FF3DB81E3594640FA5D6C</t>
  </si>
  <si>
    <t>0101085A6DA338894DC8066FF3DB81E3594640FA5D6C</t>
  </si>
  <si>
    <t>830*2700</t>
  </si>
  <si>
    <t>5A6DA338894DC8066FF3DB81E3594640FA5242</t>
  </si>
  <si>
    <t>0101085A6DA338894DC8066FF3DB81E3594640FA5242</t>
  </si>
  <si>
    <t>344*2700</t>
  </si>
  <si>
    <t>5A6DA338894DC8066FF3DB81E3594640FA5369</t>
  </si>
  <si>
    <t>0101085A6DA338894DC8066FF3DB81E3594640FA5369</t>
  </si>
  <si>
    <t>ㄱ형강</t>
  </si>
  <si>
    <t>ㄱ형강, 등변, 75*75*6mm</t>
  </si>
  <si>
    <t>5A42D3A48B3B5347607E568182794B46504017</t>
  </si>
  <si>
    <t>0101085A42D3A48B3B5347607E568182794B46504017</t>
  </si>
  <si>
    <t>경량형강</t>
  </si>
  <si>
    <t>경량형강, 블랙C형강, 75*45*15, t2.3</t>
  </si>
  <si>
    <t>5A42D3A48B3B53636DE3858C32F5EB418E5E1F</t>
  </si>
  <si>
    <t>0101085A42D3A48B3B53636DE3858C32F5EB418E5E1F</t>
  </si>
  <si>
    <t>경량형강, 블랙C형강, 100*50*20, t2.3</t>
  </si>
  <si>
    <t>5A42D3A48B3B53636DE3858C32F5EB418F7EF3</t>
  </si>
  <si>
    <t>0101085A42D3A48B3B53636DE3858C32F5EB418F7EF3</t>
  </si>
  <si>
    <t>일반구조용각형강관</t>
  </si>
  <si>
    <t>일반구조용각형강관, 각형강관, 75*75*3.2mm</t>
  </si>
  <si>
    <t>5A3073A388C064F963C6E282A4FA49400908E9</t>
  </si>
  <si>
    <t>0101085A3073A388C064F963C6E282A4FA49400908E9</t>
  </si>
  <si>
    <t>일반구조용각형강관, 각형강관, 60*40*2.3mm</t>
  </si>
  <si>
    <t>5A3073A388C064F963C6E282A4FA494009036F</t>
  </si>
  <si>
    <t>0101085A3073A388C064F963C6E282A4FA494009036F</t>
  </si>
  <si>
    <t>경량형강철골조 조립설치</t>
  </si>
  <si>
    <t>비내력식</t>
  </si>
  <si>
    <t>5D66A3CE8B96351F61BA99864272B4</t>
  </si>
  <si>
    <t>0101085D66A3CE8B96351F61BA99864272B4</t>
  </si>
  <si>
    <t>일반봉강</t>
  </si>
  <si>
    <t>일반봉강, SS400, ∮16mm</t>
  </si>
  <si>
    <t>5A42D3A48B3B537C647C4482DA5BEE40EF05E1</t>
  </si>
  <si>
    <t>0101085A42D3A48B3B537C647C4482DA5BEE40EF05E1</t>
  </si>
  <si>
    <t>턴버클(아연도금)</t>
  </si>
  <si>
    <t>16mm</t>
  </si>
  <si>
    <t>개</t>
  </si>
  <si>
    <t>5A42C39F808A07566825A68CAE3E57453A0DC5</t>
  </si>
  <si>
    <t>0101085A42C39F808A07566825A68CAE3E57453A0DC5</t>
  </si>
  <si>
    <t>AL몰딩설치(W형)</t>
  </si>
  <si>
    <t>15*15*15*15*1.0mm</t>
  </si>
  <si>
    <t>5D6603C383A64D986EDBDD8330B594</t>
  </si>
  <si>
    <t>0101085D6603C383A64D986EDBDD8330B594</t>
  </si>
  <si>
    <t>010109  창호 및 유리공사</t>
  </si>
  <si>
    <t>010109</t>
  </si>
  <si>
    <t>PW1[3번 화장실]</t>
  </si>
  <si>
    <t>0.600 x 0.500 = 0.300</t>
  </si>
  <si>
    <t>5D66337F835059AC6DBAA48369B074</t>
  </si>
  <si>
    <t>0101095D66337F835059AC6DBAA48369B074</t>
  </si>
  <si>
    <t>SD1[3번 화장실]</t>
  </si>
  <si>
    <t>1.100 x 2.100 = 2.310</t>
  </si>
  <si>
    <t>5D66337F835059AC6DBAA48369B094</t>
  </si>
  <si>
    <t>0101095D66337F835059AC6DBAA48369B094</t>
  </si>
  <si>
    <t>SD2[3번 화장실]</t>
  </si>
  <si>
    <t>0.910 x 2.100 = 1.911</t>
  </si>
  <si>
    <t>5D66337F835059AC6DBAA48369A7B4</t>
  </si>
  <si>
    <t>0101095D66337F835059AC6DBAA48369A7B4</t>
  </si>
  <si>
    <t>도어클로저</t>
  </si>
  <si>
    <t>도어클로저, K-630, KS3호, 표준형, 40∼60kg</t>
  </si>
  <si>
    <t>조</t>
  </si>
  <si>
    <t>5A42D3A48B45A88E668FAC8C83C9BD47696089</t>
  </si>
  <si>
    <t>0101095A42D3A48B45A88E668FAC8C83C9BD47696089</t>
  </si>
  <si>
    <t>도어체크 설치</t>
  </si>
  <si>
    <t>재료비 별도</t>
  </si>
  <si>
    <t>5D6633788842EB70613028864D8F34</t>
  </si>
  <si>
    <t>0101095D6633788842EB70613028864D8F34</t>
  </si>
  <si>
    <t>피벗힌지</t>
  </si>
  <si>
    <t>피벗힌지, 100kg, 방화문용</t>
  </si>
  <si>
    <t>5A42C39F808A079D6C9DC387AB9596478D8369</t>
  </si>
  <si>
    <t>0101095A42C39F808A079D6C9DC387AB9596478D8369</t>
  </si>
  <si>
    <t>도어핸들</t>
  </si>
  <si>
    <t>도어핸들, 8300, 2CA, 스테인리스</t>
  </si>
  <si>
    <t>5A42C39F808A075661F69680BA733E44527B6D</t>
  </si>
  <si>
    <t>0101095A42C39F808A075661F69680BA733E44527B6D</t>
  </si>
  <si>
    <t>도어록 설치 / 일반도어록 강재창호</t>
  </si>
  <si>
    <t>5D6633788842BE296E10C18C8584E4</t>
  </si>
  <si>
    <t>0101095D6633788842BE296E10C18C8584E4</t>
  </si>
  <si>
    <t>PVC방충망(백색)</t>
  </si>
  <si>
    <t>5A42D3A48B45A8BB6211A781D998FC42DD7B71</t>
  </si>
  <si>
    <t>0101095A42D3A48B45A8BB6211A781D998FC42DD7B71</t>
  </si>
  <si>
    <t>강화유리</t>
  </si>
  <si>
    <t>강화유리, 투명, 10mm</t>
  </si>
  <si>
    <t>5A42D3A48B45A8A96461D18BC0E3E4412188A1</t>
  </si>
  <si>
    <t>0101095A42D3A48B45A8A96461D18BC0E3E4412188A1</t>
  </si>
  <si>
    <t>복층유리</t>
  </si>
  <si>
    <t>복층유리, 투명, 16mm</t>
  </si>
  <si>
    <t>5A42D3A48B45A8A96D439D8392615644E6BA5D</t>
  </si>
  <si>
    <t>0101095A42D3A48B45A8A96D439D8392615644E6BA5D</t>
  </si>
  <si>
    <t>유리주위 코킹</t>
  </si>
  <si>
    <t>5*5, 실리콘</t>
  </si>
  <si>
    <t>5D66739F8D4D647F6126BD8EB89864</t>
  </si>
  <si>
    <t>0101095D66739F8D4D647F6126BD8EB89864</t>
  </si>
  <si>
    <t>창호주위 발포우레탄 충전</t>
  </si>
  <si>
    <t>5D66337888154B1A6DFB7082E31524</t>
  </si>
  <si>
    <t>0101095D66337888154B1A6DFB7082E31524</t>
  </si>
  <si>
    <t>창호유리설치 / 판유리</t>
  </si>
  <si>
    <t>유리두께 12mm 이하</t>
  </si>
  <si>
    <t>5D6633798ADFF24C621C798093DA84</t>
  </si>
  <si>
    <t>0101095D6633798ADFF24C621C798093DA84</t>
  </si>
  <si>
    <t>창호유리설치 / 복층유리</t>
  </si>
  <si>
    <t>유리두께 16mm 이하</t>
  </si>
  <si>
    <t>5D6633768D87AE1968174C829FC464</t>
  </si>
  <si>
    <t>0101095D6633768D87AE1968174C829FC464</t>
  </si>
  <si>
    <t>복층유리주위 코킹</t>
  </si>
  <si>
    <t>5D6633768D1C256C64321F829CB214</t>
  </si>
  <si>
    <t>0101095D6633768D1C256C64321F829CB214</t>
  </si>
  <si>
    <t>010110  칠    공    사</t>
  </si>
  <si>
    <t>010110</t>
  </si>
  <si>
    <t>녹막이페인트 붓칠(재료비 미포함)</t>
  </si>
  <si>
    <t>철재면, 1회 1종</t>
  </si>
  <si>
    <t>5D66133087B0F347615CF88E2CEF04</t>
  </si>
  <si>
    <t>0101105D66133087B0F347615CF88E2CEF04</t>
  </si>
  <si>
    <t>유성페인트 롤러칠</t>
  </si>
  <si>
    <t>철재면, 2회 1급</t>
  </si>
  <si>
    <t>5D6613338CE6740A69344985284FD4</t>
  </si>
  <si>
    <t>0101105D6613338CE6740A69344985284FD4</t>
  </si>
  <si>
    <t>010111  철  거  공  사</t>
  </si>
  <si>
    <t>010111</t>
  </si>
  <si>
    <t>철거공사</t>
  </si>
  <si>
    <t>식</t>
  </si>
  <si>
    <t>5A3073A388C064B26070EE8A7E468E4DD063F2</t>
  </si>
  <si>
    <t>0101115A3073A388C064B26070EE8A7E468E4DD063F2</t>
  </si>
  <si>
    <t>건설폐기물 상차비 - 중량 기준</t>
  </si>
  <si>
    <t>중간처리 대상, 24ton 덤프트럭</t>
  </si>
  <si>
    <t>5D66E36C8713CCB3655ADD85192964</t>
  </si>
  <si>
    <t>0101115D66E36C8713CCB3655ADD85192964</t>
  </si>
  <si>
    <t>010112  골    재    비</t>
  </si>
  <si>
    <t>010112</t>
  </si>
  <si>
    <t>시멘트</t>
  </si>
  <si>
    <t>40KG</t>
  </si>
  <si>
    <t>포</t>
  </si>
  <si>
    <t>5A42D3A48B2AC177610C2E808E1F864562EAC8</t>
  </si>
  <si>
    <t>0101125A42D3A48B2AC177610C2E808E1F864562EAC8</t>
  </si>
  <si>
    <t>모래</t>
  </si>
  <si>
    <t>5A42D3A48B2AC177610C2E808E1F864562EBEF</t>
  </si>
  <si>
    <t>0101125A42D3A48B2AC177610C2E808E1F864562EBEF</t>
  </si>
  <si>
    <t>자갈</t>
  </si>
  <si>
    <t>5A42D3A48B2AC177610C2E808E1F864562EBEE</t>
  </si>
  <si>
    <t>0101125A42D3A48B2AC177610C2E808E1F864562EBEE</t>
  </si>
  <si>
    <t>잡석</t>
  </si>
  <si>
    <t>5A42D3A48B2AC177610C2E808E1F864562EBED</t>
  </si>
  <si>
    <t>0101125A42D3A48B2AC177610C2E808E1F864562EBED</t>
  </si>
  <si>
    <t>010113  운    반    비</t>
  </si>
  <si>
    <t>010113</t>
  </si>
  <si>
    <t>시멘트운반</t>
  </si>
  <si>
    <t>L:30km, 덤프 8ton</t>
  </si>
  <si>
    <t>5D67B3A18D597ECF6E0ED38DDD6A94</t>
  </si>
  <si>
    <t>0101135D67B3A18D597ECF6E0ED38DDD6A94</t>
  </si>
  <si>
    <t>운반비(트레일러 20ton+크레인 10ton)</t>
  </si>
  <si>
    <t>철근, L:30km</t>
  </si>
  <si>
    <t>5D67B3A18D2C30E267031C8D6C3FF4</t>
  </si>
  <si>
    <t>0101135D67B3A18D2C30E267031C8D6C3FF4</t>
  </si>
  <si>
    <t>0102  작업부산물</t>
  </si>
  <si>
    <t>0102</t>
  </si>
  <si>
    <t>1</t>
  </si>
  <si>
    <t>철강설</t>
  </si>
  <si>
    <t>철강설, 고철, 작업설부산물</t>
  </si>
  <si>
    <t>5A6DA33889D3B5BE69EEB98A4D75BE41CE831E</t>
  </si>
  <si>
    <t>01025A6DA33889D3B5BE69EEB98A4D75BE41CE831E</t>
  </si>
  <si>
    <t>0103  건설폐기물처리비</t>
  </si>
  <si>
    <t>0103</t>
  </si>
  <si>
    <t>6</t>
  </si>
  <si>
    <t>폐콘크리트</t>
  </si>
  <si>
    <t>5D66E36C8713CCA26CBBB285AD3394</t>
  </si>
  <si>
    <t>01035D66E36C8713CCA26CBBB285AD3394</t>
  </si>
  <si>
    <t>폐콘크리트 (설비)</t>
  </si>
  <si>
    <t>5D66E36C8713CCA26CBBB285AD3384</t>
  </si>
  <si>
    <t>01035D66E36C8713CCA26CBBB285AD3384</t>
  </si>
  <si>
    <t>혼합폐기물</t>
  </si>
  <si>
    <t>5D66E36C8713CCA26CBBB4805F8EA4</t>
  </si>
  <si>
    <t>01035D66E36C8713CCA26CBBB4805F8EA4</t>
  </si>
  <si>
    <t>폐콘크리트 운반비</t>
  </si>
  <si>
    <t>24DT</t>
  </si>
  <si>
    <t>5D66E36C8713CCA26CBBB78DDF1824</t>
  </si>
  <si>
    <t>01035D66E36C8713CCA26CBBB78DDF1824</t>
  </si>
  <si>
    <t>혼합폐기물 운반비</t>
  </si>
  <si>
    <t>2.5DT</t>
  </si>
  <si>
    <t>5D66E36C8713CCA26CBBB78DDF1814</t>
  </si>
  <si>
    <t>01035D66E36C8713CCA26CBBB78DDF1814</t>
  </si>
  <si>
    <t>0104  28번 화장실</t>
  </si>
  <si>
    <t>0104</t>
  </si>
  <si>
    <t>010401  가  설  공  사</t>
  </si>
  <si>
    <t>010401</t>
  </si>
  <si>
    <t>0104015D66E3698BF3ECE06D3ACB83F76244</t>
  </si>
  <si>
    <t>0104015D66E3698BF3ECF1615BF688A3F184</t>
  </si>
  <si>
    <t>0104015D66E3698BF3ECF1615BF58E3B52F4</t>
  </si>
  <si>
    <t>0104015D66E36C8713F9E869CDC7869B22A4</t>
  </si>
  <si>
    <t>0104015D66E36C872DF9A867A0E5805BA554</t>
  </si>
  <si>
    <t>0104015D66E36C872DF9A864EFF28D6FDC14</t>
  </si>
  <si>
    <t>0104015D66E36C872DF99F6C70418263AA44</t>
  </si>
  <si>
    <t>010402  토 및 지정공사</t>
  </si>
  <si>
    <t>010402</t>
  </si>
  <si>
    <t>0104025D425392830A161C63D6CB81564CF4</t>
  </si>
  <si>
    <t>0104025D425391829B0B096816D789E8FB24</t>
  </si>
  <si>
    <t>0104025D42539F888F257D6F206C8408E034</t>
  </si>
  <si>
    <t>0104025D66C31A8E1967B766B90D85A16184</t>
  </si>
  <si>
    <t>010403  철근콘크리트공사</t>
  </si>
  <si>
    <t>010403</t>
  </si>
  <si>
    <t>0104035A42D3A48B2AC14B6D435387FC108540B6874F</t>
  </si>
  <si>
    <t>0104035A42D3A48B2AC14B6D435387FC108540B686A4</t>
  </si>
  <si>
    <t>5m3 미만, 슬럼프 8~12cm, 양호(매트기초 등)</t>
  </si>
  <si>
    <t>5D66B332880408786B94B888AFCBB4</t>
  </si>
  <si>
    <t>0104035D66B332880408786B94B888AFCBB4</t>
  </si>
  <si>
    <t>콘크리트 펌프차 타설(벽,기둥,슬래브 등)</t>
  </si>
  <si>
    <t>46m3 미만, 슬럼프 8~12cm, 양호</t>
  </si>
  <si>
    <t>5D66B3328831466A69001A872EAFE4</t>
  </si>
  <si>
    <t>0104035D66B3328831466A69001A872EAFE4</t>
  </si>
  <si>
    <t>0104035A42D3A48B3B537C65167A87E85B704374BB0F</t>
  </si>
  <si>
    <t>0104035A42D3A48B3B537C65167A87E85B704374BB08</t>
  </si>
  <si>
    <t>0104035D66B33687CEF48D695F0C85E68764</t>
  </si>
  <si>
    <t>0104035D66B3358516AD9264774684C68B54</t>
  </si>
  <si>
    <t>합판거푸집 설치 및 해체</t>
  </si>
  <si>
    <t>보통 5회, 수직고 7m까지</t>
  </si>
  <si>
    <t>5D66B335857F3C2B6BFD7E8A0F6044</t>
  </si>
  <si>
    <t>0104035D66B335857F3C2B6BFD7E8A0F6044</t>
  </si>
  <si>
    <t>010404  판  넬  공  사</t>
  </si>
  <si>
    <t>010404</t>
  </si>
  <si>
    <t>0104045A42D3A48B60978D693FFD87D1C4C94714AA10</t>
  </si>
  <si>
    <t>0104045A42D3A48B60978D693FFD87D19F8448A107F0</t>
  </si>
  <si>
    <t>0104045D6603C88BF32CB16A982E8C778284</t>
  </si>
  <si>
    <t>0104045D6603C88BF32CB16A982A86C09E64</t>
  </si>
  <si>
    <t>0104045A42D3A48B60978D693FFD87D1C4C947154FD3</t>
  </si>
  <si>
    <t>0104045A42D3A48B60978D693FFD87D1C4C947154FD0</t>
  </si>
  <si>
    <t>0104045D665341893EFB3D6AEBA78F6F7274</t>
  </si>
  <si>
    <t>0104045D66436680C74DBD60D4FF89B19934</t>
  </si>
  <si>
    <t>0104045D6643678140E2356E81DB8466EF04</t>
  </si>
  <si>
    <t>010405  타  일  공  사</t>
  </si>
  <si>
    <t>010405</t>
  </si>
  <si>
    <t>0104055A42D3A48B0E155560C5E489BB9FFA433CB509</t>
  </si>
  <si>
    <t>0104055A42D3A48B0E155560C5E4899867BE468990DA</t>
  </si>
  <si>
    <t>0104055D6623168AF5317B605DCD8980EC64</t>
  </si>
  <si>
    <t>0104055D6623168ADA2E47669EC486420A94</t>
  </si>
  <si>
    <t>010406  목공사및수장공사</t>
  </si>
  <si>
    <t>010406</t>
  </si>
  <si>
    <t>0104065A42D3A48B563AA66731F08ECABEFD4EB4A2F1</t>
  </si>
  <si>
    <t>0104065A42D3A48BB8B0C56B5646859180804F1A448E</t>
  </si>
  <si>
    <t>0104065A42D3A48BB8B0C56B5646859180804D69156C</t>
  </si>
  <si>
    <t>0104065A42D3A48BB8B0C56B5646859180804F1A4010</t>
  </si>
  <si>
    <t>0104065D6603C9842283376233B882E68954</t>
  </si>
  <si>
    <t>0104065D6603C9842283376233B882E68914</t>
  </si>
  <si>
    <t>발포폴리스티렌 설치(콘크리트타설부착, 천정)</t>
  </si>
  <si>
    <t>5D6603CE8C31D01E6519248C4A1E84</t>
  </si>
  <si>
    <t>0104065D6603CE8C31D01E6519248C4A1E84</t>
  </si>
  <si>
    <t>0104065D6603CE8C16FA6F6FFBAD8E0A2994</t>
  </si>
  <si>
    <t>0104065A42C39C8BB93BED66A4A58E92ADE24865ED75</t>
  </si>
  <si>
    <t>0104065A42C39C8BB93BED66A4A58E92ADE24865ED74</t>
  </si>
  <si>
    <t>0104065A42C39C8BB93BED66A4A58E92ADE24865ED77</t>
  </si>
  <si>
    <t>화장실넘버 표시판2</t>
  </si>
  <si>
    <t>970*220, 3T 스텐레스사인물(부착용까지발포함)</t>
  </si>
  <si>
    <t>5A42C39C8BB93BED66A4A58E92ADE24865ED71</t>
  </si>
  <si>
    <t>0104065A42C39C8BB93BED66A4A58E92ADE24865ED71</t>
  </si>
  <si>
    <t>0104065A42C39C8BB93BED66A4A58E92ADE24865ED70</t>
  </si>
  <si>
    <t>010407  방  수  공  사</t>
  </si>
  <si>
    <t>010407</t>
  </si>
  <si>
    <t>0104075D66739F8D5FF1EC685EAD8C08A654</t>
  </si>
  <si>
    <t>0104075D66739E8310A8BA65BD758A71B8F4</t>
  </si>
  <si>
    <t>010408  금  속  공  사</t>
  </si>
  <si>
    <t>010408</t>
  </si>
  <si>
    <t>996*2700</t>
  </si>
  <si>
    <t>5A6DA338894DC8066FF3DB81E3594640FB60E3</t>
  </si>
  <si>
    <t>0104085A6DA338894DC8066FF3DB81E3594640FB60E3</t>
  </si>
  <si>
    <t>1580*700</t>
  </si>
  <si>
    <t>5A6DA338894DC8066FF3DB81E3594640FB618A</t>
  </si>
  <si>
    <t>0104085A6DA338894DC8066FF3DB81E3594640FB618A</t>
  </si>
  <si>
    <t>5A6DA338894DC8066FF3DB81E3594640FB6291</t>
  </si>
  <si>
    <t>0104085A6DA338894DC8066FF3DB81E3594640FB6291</t>
  </si>
  <si>
    <t>5A6DA338894DC8066FF3DB81E3594640FB63B7</t>
  </si>
  <si>
    <t>0104085A6DA338894DC8066FF3DB81E3594640FB63B7</t>
  </si>
  <si>
    <t>400*2700</t>
  </si>
  <si>
    <t>5A6DA338894DC8066FF3DB81E3594640FB645E</t>
  </si>
  <si>
    <t>0104085A6DA338894DC8066FF3DB81E3594640FB645E</t>
  </si>
  <si>
    <t>830*1000</t>
  </si>
  <si>
    <t>5A6DA338894DC8066FF3DB81E3594640FB6565</t>
  </si>
  <si>
    <t>0104085A6DA338894DC8066FF3DB81E3594640FB6565</t>
  </si>
  <si>
    <t>400*1000</t>
  </si>
  <si>
    <t>5A6DA338894DC8066FF3DB81E3594640FB660C</t>
  </si>
  <si>
    <t>0104085A6DA338894DC8066FF3DB81E3594640FB660C</t>
  </si>
  <si>
    <t>ㄱ형강, 등변, 50*50*6mm</t>
  </si>
  <si>
    <t>5A42D3A48B3B5347607E568182794B46504016</t>
  </si>
  <si>
    <t>0104085A42D3A48B3B5347607E568182794B46504016</t>
  </si>
  <si>
    <t>0104085A42D3A48B3B53636DE3858C32F5EB418E5E1F</t>
  </si>
  <si>
    <t>0104085A42D3A48B3B53636DE3858C32F5EB418F7EF3</t>
  </si>
  <si>
    <t>0104085A3073A388C064F963C6E282A4FA49400908E9</t>
  </si>
  <si>
    <t>0104085A3073A388C064F963C6E282A4FA494009036F</t>
  </si>
  <si>
    <t>0104085D66A3CE8B96351F61BA99864272B4</t>
  </si>
  <si>
    <t>0104085A42D3A48B3B537C647C4482DA5BEE40EF05E1</t>
  </si>
  <si>
    <t>0104085A42C39F808A07566825A68CAE3E57453A0DC5</t>
  </si>
  <si>
    <t>0104085D6603C383A64D986EDBDD8330B594</t>
  </si>
  <si>
    <t>평철 난간대설치</t>
  </si>
  <si>
    <t>ST'L ㅁ-50*50+50*10t, H:1000</t>
  </si>
  <si>
    <t>5D66534F87772FC36C91198EC2E684</t>
  </si>
  <si>
    <t>0104085D66534F87772FC36C91198EC2E684</t>
  </si>
  <si>
    <t>010409  창호 및 유리공사</t>
  </si>
  <si>
    <t>010409</t>
  </si>
  <si>
    <t>AG2[28번 화장실]</t>
  </si>
  <si>
    <t>1.100 x 0.750 = 0.825</t>
  </si>
  <si>
    <t>5D66337F835059AC6DBAA483699564</t>
  </si>
  <si>
    <t>0104095D66337F835059AC6DBAA483699564</t>
  </si>
  <si>
    <t>PW1[28번 화장실]</t>
  </si>
  <si>
    <t>5D66337F835059AC6DBAA483699504</t>
  </si>
  <si>
    <t>0104095D66337F835059AC6DBAA483699504</t>
  </si>
  <si>
    <t>SD1[28번 화장실]</t>
  </si>
  <si>
    <t>5D66337F835059AC6DBAA483699524</t>
  </si>
  <si>
    <t>0104095D66337F835059AC6DBAA483699524</t>
  </si>
  <si>
    <t>SD2[28번 화장실]</t>
  </si>
  <si>
    <t>5D66337F835059AC6DBAA4836995C4</t>
  </si>
  <si>
    <t>0104095D66337F835059AC6DBAA4836995C4</t>
  </si>
  <si>
    <t>0104095A42D3A48B45A88E668FAC8C83C9BD47696089</t>
  </si>
  <si>
    <t>0104095D6633788842EB70613028864D8F34</t>
  </si>
  <si>
    <t>0104095A42C39F808A079D6C9DC387AB9596478D8369</t>
  </si>
  <si>
    <t>0104095A42C39F808A075661F69680BA733E44527B6D</t>
  </si>
  <si>
    <t>0104095D6633788842BE296E10C18C8584E4</t>
  </si>
  <si>
    <t>0104095D66337888154B1A6DFB7082E31524</t>
  </si>
  <si>
    <t>0104095A42D3A48B45A8BB6211A781D998FC42DD7B71</t>
  </si>
  <si>
    <t>0104095A42D3A48B45A8A96461D18BC0E3E4412188A1</t>
  </si>
  <si>
    <t>0104095A42D3A48B45A8A96D439D8392615644E6BA5D</t>
  </si>
  <si>
    <t>0104095D66739F8D4D647F6126BD8EB89864</t>
  </si>
  <si>
    <t>0104095D6633798ADFF24C621C798093DA84</t>
  </si>
  <si>
    <t>0104095D6633768D87AE1968174C829FC464</t>
  </si>
  <si>
    <t>0104095D6633768D1C256C64321F829CB214</t>
  </si>
  <si>
    <t>010410  칠    공    사</t>
  </si>
  <si>
    <t>010410</t>
  </si>
  <si>
    <t>0104105D66133087B0F347615CF88E2CEF04</t>
  </si>
  <si>
    <t>0104105D6613338CE6740A69344985284FD4</t>
  </si>
  <si>
    <t>010411  철  거  공  사</t>
  </si>
  <si>
    <t>010411</t>
  </si>
  <si>
    <t>5A3073A388C064B26070EE8A7E468E4DD063F3</t>
  </si>
  <si>
    <t>0104115A3073A388C064B26070EE8A7E468E4DD063F3</t>
  </si>
  <si>
    <t>0104115D66E36C8713CCB3655ADD85192964</t>
  </si>
  <si>
    <t>010412  골    재    비</t>
  </si>
  <si>
    <t>010412</t>
  </si>
  <si>
    <t>0104125A42D3A48B2AC177610C2E808E1F864562EAC8</t>
  </si>
  <si>
    <t>0104125A42D3A48B2AC177610C2E808E1F864562EBEF</t>
  </si>
  <si>
    <t>0104125A42D3A48B2AC177610C2E808E1F864562EBEE</t>
  </si>
  <si>
    <t>0104125A42D3A48B2AC177610C2E808E1F864562EBED</t>
  </si>
  <si>
    <t>010413  운    반    비</t>
  </si>
  <si>
    <t>010413</t>
  </si>
  <si>
    <t>0104135D67B3A18D597ECF6E0ED38DDD6A94</t>
  </si>
  <si>
    <t>0104135D67B3A18D2C30E267031C8D6C3FF4</t>
  </si>
  <si>
    <t>0105  작업부산물</t>
  </si>
  <si>
    <t>0105</t>
  </si>
  <si>
    <t>01055A6DA33889D3B5BE69EEB98A4D75BE41CE831E</t>
  </si>
  <si>
    <t>0106  건설폐기물처리비</t>
  </si>
  <si>
    <t>0106</t>
  </si>
  <si>
    <t>5D66E36C8713CCA26CBBB285AD33C4</t>
  </si>
  <si>
    <t>01065D66E36C8713CCA26CBBB285AD33C4</t>
  </si>
  <si>
    <t>5D66E36C8713CCA26CBBB285AD3334</t>
  </si>
  <si>
    <t>01065D66E36C8713CCA26CBBB285AD3334</t>
  </si>
  <si>
    <t>5D66E36C8713CCA26CBBB4805FBBD4</t>
  </si>
  <si>
    <t>01065D66E36C8713CCA26CBBB4805FBBD4</t>
  </si>
  <si>
    <t>5D66E36C8713CCA26CBBB78DE97674</t>
  </si>
  <si>
    <t>01065D66E36C8713CCA26CBBB78DE97674</t>
  </si>
  <si>
    <t>15DT</t>
  </si>
  <si>
    <t>5D66E36C8713CCA26CBBB78DE97644</t>
  </si>
  <si>
    <t>01065D66E36C8713CCA26CBBB78DE97644</t>
  </si>
  <si>
    <t>비      고</t>
  </si>
  <si>
    <t>작 업 부 산 물</t>
  </si>
  <si>
    <t>A3</t>
  </si>
  <si>
    <t>폐기물처리비</t>
  </si>
  <si>
    <t>D5</t>
  </si>
  <si>
    <t>0101  건축공사</t>
    <phoneticPr fontId="1" type="noConversion"/>
  </si>
  <si>
    <t>0101  설비공사</t>
    <phoneticPr fontId="1" type="noConversion"/>
  </si>
  <si>
    <t>공 사 원 가 계 산 서</t>
  </si>
  <si>
    <t>공사명 : 신천둔치 공용화장실 개체공사 설계용역</t>
    <phoneticPr fontId="1" type="noConversion"/>
  </si>
  <si>
    <t>비        목</t>
  </si>
  <si>
    <t>금      액</t>
  </si>
  <si>
    <t>구        성        비</t>
  </si>
  <si>
    <t>A1</t>
  </si>
  <si>
    <t>순   공   사   원   가</t>
  </si>
  <si>
    <t>재   료   비</t>
  </si>
  <si>
    <t>직  접  재  료  비</t>
  </si>
  <si>
    <t>A2</t>
  </si>
  <si>
    <t>간  접  재  료  비</t>
  </si>
  <si>
    <t>AS</t>
  </si>
  <si>
    <t>[ 소          계 ]</t>
  </si>
  <si>
    <t>B1</t>
  </si>
  <si>
    <t>노   무   비</t>
  </si>
  <si>
    <t>직  접  노  무  비</t>
  </si>
  <si>
    <t>B2</t>
  </si>
  <si>
    <t>간  접  노  무  비</t>
  </si>
  <si>
    <t>직접노무비 * 13.0%</t>
    <phoneticPr fontId="1" type="noConversion"/>
  </si>
  <si>
    <t>BS</t>
  </si>
  <si>
    <t>C2</t>
  </si>
  <si>
    <t>경        비</t>
  </si>
  <si>
    <t>기   계    경   비</t>
  </si>
  <si>
    <t>C4</t>
  </si>
  <si>
    <t>산  재  보  험  료</t>
  </si>
  <si>
    <t>노무비 * 3.7%</t>
  </si>
  <si>
    <t>C5</t>
  </si>
  <si>
    <t>고  용  보  험  료</t>
  </si>
  <si>
    <t>노무비 * 0.87%</t>
  </si>
  <si>
    <t>C6</t>
  </si>
  <si>
    <t>국민  건강  보험료</t>
  </si>
  <si>
    <t>직접노무비 * 3.43%</t>
  </si>
  <si>
    <t>C7</t>
  </si>
  <si>
    <t>국민  연금  보험료</t>
  </si>
  <si>
    <t>직접노무비 * 4.5%</t>
  </si>
  <si>
    <t>CB</t>
  </si>
  <si>
    <t>노인장기요양보험료</t>
  </si>
  <si>
    <t>건강보험료 * 11.52%</t>
  </si>
  <si>
    <t>C8</t>
  </si>
  <si>
    <t>퇴직  공제  부금비</t>
  </si>
  <si>
    <t>직접노무비 * 2.3%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</si>
  <si>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</si>
  <si>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</si>
  <si>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</si>
  <si>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</si>
  <si>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</si>
  <si>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</si>
  <si>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</si>
  <si>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</si>
  <si>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(재료비+노무비) * 5.8%</t>
    <phoneticPr fontId="1" type="noConversion"/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</si>
  <si>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</si>
  <si>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</si>
  <si>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</si>
  <si>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</si>
  <si>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</si>
  <si>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0.07%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</si>
  <si>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</si>
  <si>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</si>
  <si>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</si>
  <si>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</si>
  <si>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</si>
  <si>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</si>
  <si>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</si>
  <si>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</si>
  <si>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</si>
  <si>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</si>
  <si>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</si>
  <si>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</si>
  <si>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</si>
  <si>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</si>
  <si>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</si>
  <si>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</si>
  <si>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</si>
  <si>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(노무비+경비+일반관리비) * 11.2%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</si>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</sst>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#"/>
    <numFmt numFmtId="177" formatCode="#,###;\-#,###;#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6"/>
      <color theme="1"/>
      <name val="돋움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41" fontId="0" fillId="0" borderId="0" xfId="1" applyFont="1">
      <alignment vertical="center"/>
    </xf>
    <xf numFmtId="0" fontId="0" fillId="2" borderId="0" xfId="0" quotePrefix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0" fontId="5" fillId="3" borderId="1" xfId="0" quotePrefix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7" fontId="5" fillId="3" borderId="1" xfId="0" applyNumberFormat="1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quotePrefix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3" borderId="1" xfId="0" quotePrefix="1" applyFont="1" applyFill="1" applyBorder="1" applyAlignment="1">
      <alignment vertical="center" wrapText="1"/>
    </xf>
    <xf numFmtId="0" fontId="0" fillId="3" borderId="1" xfId="0" quotePrefix="1" applyFont="1" applyFill="1" applyBorder="1" applyAlignment="1">
      <alignment horizontal="center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</cellXfs>
  <cellStyles count="3">
    <cellStyle name="쉼표 [0]" xfId="1" builtinId="6"/>
    <cellStyle name="통화 [0] 2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BreakPreview" topLeftCell="B1" zoomScale="85" zoomScaleNormal="100" zoomScaleSheetLayoutView="85" workbookViewId="0">
      <pane xSplit="4" ySplit="3" topLeftCell="F4" activePane="bottomRight" state="frozen"/>
      <selection activeCell="E27" sqref="E27"/>
      <selection pane="topRight" activeCell="E27" sqref="E27"/>
      <selection pane="bottomLeft" activeCell="E27" sqref="E27"/>
      <selection pane="bottomRight" activeCell="B1" sqref="B1:G1"/>
    </sheetView>
  </sheetViews>
  <sheetFormatPr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 x14ac:dyDescent="0.3">
      <c r="B1" s="26" t="s">
        <v>641</v>
      </c>
      <c r="C1" s="26"/>
      <c r="D1" s="26"/>
      <c r="E1" s="26"/>
      <c r="F1" s="26"/>
      <c r="G1" s="26"/>
    </row>
    <row r="2" spans="1:7" ht="21.95" customHeight="1" x14ac:dyDescent="0.3">
      <c r="B2" s="27" t="s">
        <v>642</v>
      </c>
      <c r="C2" s="27"/>
      <c r="D2" s="27"/>
      <c r="E2" s="27"/>
      <c r="F2" s="28"/>
      <c r="G2" s="28"/>
    </row>
    <row r="3" spans="1:7" ht="21.95" customHeight="1" x14ac:dyDescent="0.3">
      <c r="B3" s="29" t="s">
        <v>643</v>
      </c>
      <c r="C3" s="29"/>
      <c r="D3" s="29"/>
      <c r="E3" s="13" t="s">
        <v>644</v>
      </c>
      <c r="F3" s="13" t="s">
        <v>645</v>
      </c>
      <c r="G3" s="13" t="s">
        <v>634</v>
      </c>
    </row>
    <row r="4" spans="1:7" ht="21.95" customHeight="1" x14ac:dyDescent="0.3">
      <c r="A4" s="3" t="s">
        <v>646</v>
      </c>
      <c r="B4" s="30" t="s">
        <v>647</v>
      </c>
      <c r="C4" s="30" t="s">
        <v>648</v>
      </c>
      <c r="D4" s="14" t="s">
        <v>649</v>
      </c>
      <c r="E4" s="15">
        <f>+공종별집계표!F8</f>
        <v>0</v>
      </c>
      <c r="F4" s="16" t="s">
        <v>52</v>
      </c>
      <c r="G4" s="16" t="s">
        <v>52</v>
      </c>
    </row>
    <row r="5" spans="1:7" ht="21.95" customHeight="1" x14ac:dyDescent="0.3">
      <c r="A5" s="3" t="s">
        <v>650</v>
      </c>
      <c r="B5" s="30"/>
      <c r="C5" s="30"/>
      <c r="D5" s="14" t="s">
        <v>651</v>
      </c>
      <c r="E5" s="15">
        <v>0</v>
      </c>
      <c r="F5" s="16" t="s">
        <v>52</v>
      </c>
      <c r="G5" s="16" t="s">
        <v>52</v>
      </c>
    </row>
    <row r="6" spans="1:7" ht="21.95" customHeight="1" x14ac:dyDescent="0.3">
      <c r="A6" s="3" t="s">
        <v>636</v>
      </c>
      <c r="B6" s="30"/>
      <c r="C6" s="30"/>
      <c r="D6" s="14" t="s">
        <v>635</v>
      </c>
      <c r="E6" s="15">
        <f>+공종별집계표!L11</f>
        <v>0</v>
      </c>
      <c r="F6" s="16" t="s">
        <v>52</v>
      </c>
      <c r="G6" s="16" t="s">
        <v>52</v>
      </c>
    </row>
    <row r="7" spans="1:7" ht="21.95" customHeight="1" x14ac:dyDescent="0.3">
      <c r="A7" s="3" t="s">
        <v>652</v>
      </c>
      <c r="B7" s="30"/>
      <c r="C7" s="30"/>
      <c r="D7" s="14" t="s">
        <v>653</v>
      </c>
      <c r="E7" s="15">
        <f>TRUNC(E4+E5-E6, 0)</f>
        <v>0</v>
      </c>
      <c r="F7" s="16" t="s">
        <v>52</v>
      </c>
      <c r="G7" s="16" t="s">
        <v>52</v>
      </c>
    </row>
    <row r="8" spans="1:7" ht="21.95" customHeight="1" x14ac:dyDescent="0.3">
      <c r="A8" s="3" t="s">
        <v>654</v>
      </c>
      <c r="B8" s="30"/>
      <c r="C8" s="30" t="s">
        <v>655</v>
      </c>
      <c r="D8" s="14" t="s">
        <v>656</v>
      </c>
      <c r="E8" s="15">
        <f>+공종별집계표!H8</f>
        <v>0</v>
      </c>
      <c r="F8" s="16" t="s">
        <v>52</v>
      </c>
      <c r="G8" s="16" t="s">
        <v>52</v>
      </c>
    </row>
    <row r="9" spans="1:7" ht="21.95" customHeight="1" x14ac:dyDescent="0.3">
      <c r="A9" s="3" t="s">
        <v>657</v>
      </c>
      <c r="B9" s="30"/>
      <c r="C9" s="30"/>
      <c r="D9" s="14" t="s">
        <v>658</v>
      </c>
      <c r="E9" s="15">
        <f>TRUNC(E8*0.13, 0)</f>
        <v>0</v>
      </c>
      <c r="F9" s="16" t="s">
        <v>659</v>
      </c>
      <c r="G9" s="16" t="s">
        <v>52</v>
      </c>
    </row>
    <row r="10" spans="1:7" ht="21.95" customHeight="1" x14ac:dyDescent="0.3">
      <c r="A10" s="3" t="s">
        <v>660</v>
      </c>
      <c r="B10" s="30"/>
      <c r="C10" s="30"/>
      <c r="D10" s="14" t="s">
        <v>653</v>
      </c>
      <c r="E10" s="15">
        <f>TRUNC(E8+E9, 0)</f>
        <v>0</v>
      </c>
      <c r="F10" s="16" t="s">
        <v>52</v>
      </c>
      <c r="G10" s="16" t="s">
        <v>52</v>
      </c>
    </row>
    <row r="11" spans="1:7" ht="21.95" customHeight="1" x14ac:dyDescent="0.3">
      <c r="A11" s="3" t="s">
        <v>661</v>
      </c>
      <c r="B11" s="30"/>
      <c r="C11" s="30" t="s">
        <v>662</v>
      </c>
      <c r="D11" s="14" t="s">
        <v>663</v>
      </c>
      <c r="E11" s="15">
        <f>+공종별집계표!J8</f>
        <v>0</v>
      </c>
      <c r="F11" s="16" t="s">
        <v>52</v>
      </c>
      <c r="G11" s="16" t="s">
        <v>52</v>
      </c>
    </row>
    <row r="12" spans="1:7" ht="21.95" customHeight="1" x14ac:dyDescent="0.3">
      <c r="A12" s="3" t="s">
        <v>664</v>
      </c>
      <c r="B12" s="30"/>
      <c r="C12" s="30"/>
      <c r="D12" s="14" t="s">
        <v>665</v>
      </c>
      <c r="E12" s="15">
        <f>TRUNC(E10*0.037, 0)</f>
        <v>0</v>
      </c>
      <c r="F12" s="16" t="s">
        <v>666</v>
      </c>
      <c r="G12" s="16" t="s">
        <v>52</v>
      </c>
    </row>
    <row r="13" spans="1:7" ht="21.95" customHeight="1" x14ac:dyDescent="0.3">
      <c r="A13" s="3" t="s">
        <v>667</v>
      </c>
      <c r="B13" s="30"/>
      <c r="C13" s="30"/>
      <c r="D13" s="14" t="s">
        <v>668</v>
      </c>
      <c r="E13" s="15">
        <f>TRUNC(E10*0.0087, 0)</f>
        <v>0</v>
      </c>
      <c r="F13" s="16" t="s">
        <v>669</v>
      </c>
      <c r="G13" s="16" t="s">
        <v>52</v>
      </c>
    </row>
    <row r="14" spans="1:7" ht="21.95" customHeight="1" x14ac:dyDescent="0.3">
      <c r="A14" s="3" t="s">
        <v>670</v>
      </c>
      <c r="B14" s="30"/>
      <c r="C14" s="30"/>
      <c r="D14" s="14" t="s">
        <v>671</v>
      </c>
      <c r="E14" s="15">
        <f>TRUNC(E8*0.0343, 0)</f>
        <v>0</v>
      </c>
      <c r="F14" s="16" t="s">
        <v>672</v>
      </c>
      <c r="G14" s="16" t="s">
        <v>52</v>
      </c>
    </row>
    <row r="15" spans="1:7" ht="21.95" customHeight="1" x14ac:dyDescent="0.3">
      <c r="A15" s="3" t="s">
        <v>673</v>
      </c>
      <c r="B15" s="30"/>
      <c r="C15" s="30"/>
      <c r="D15" s="14" t="s">
        <v>674</v>
      </c>
      <c r="E15" s="15">
        <f>TRUNC(E8*0.045, 0)</f>
        <v>0</v>
      </c>
      <c r="F15" s="16" t="s">
        <v>675</v>
      </c>
      <c r="G15" s="16" t="s">
        <v>52</v>
      </c>
    </row>
    <row r="16" spans="1:7" ht="21.95" customHeight="1" x14ac:dyDescent="0.3">
      <c r="A16" s="3" t="s">
        <v>676</v>
      </c>
      <c r="B16" s="30"/>
      <c r="C16" s="30"/>
      <c r="D16" s="14" t="s">
        <v>677</v>
      </c>
      <c r="E16" s="15">
        <f>TRUNC(E14*0.1152, 0)</f>
        <v>0</v>
      </c>
      <c r="F16" s="16" t="s">
        <v>678</v>
      </c>
      <c r="G16" s="16" t="s">
        <v>52</v>
      </c>
    </row>
    <row r="17" spans="1:7" ht="21.95" customHeight="1" x14ac:dyDescent="0.3">
      <c r="A17" s="3" t="s">
        <v>679</v>
      </c>
      <c r="B17" s="30"/>
      <c r="C17" s="30"/>
      <c r="D17" s="14" t="s">
        <v>680</v>
      </c>
      <c r="E17" s="15">
        <f>TRUNC(E8*0.023, 0)</f>
        <v>0</v>
      </c>
      <c r="F17" s="16" t="s">
        <v>681</v>
      </c>
      <c r="G17" s="16" t="s">
        <v>52</v>
      </c>
    </row>
    <row r="18" spans="1:7" ht="21.95" customHeight="1" x14ac:dyDescent="0.3">
      <c r="A18" s="3" t="s">
        <v>682</v>
      </c>
      <c r="B18" s="30"/>
      <c r="C18" s="30"/>
      <c r="D18" s="14" t="s">
        <v>683</v>
      </c>
      <c r="E18" s="15">
        <f>TRUNC((E7+E8+(0/1.1))*0.0293, 0)</f>
        <v>0</v>
      </c>
      <c r="F18" s="16" t="s">
        <v>684</v>
      </c>
      <c r="G18" s="16" t="s">
        <v>52</v>
      </c>
    </row>
    <row r="19" spans="1:7" ht="21.95" customHeight="1" x14ac:dyDescent="0.3">
      <c r="A19" s="3" t="s">
        <v>685</v>
      </c>
      <c r="B19" s="30"/>
      <c r="C19" s="30"/>
      <c r="D19" s="14" t="s">
        <v>686</v>
      </c>
      <c r="E19" s="15">
        <f>TRUNC((E7+E8+E11)*0.003, 0)</f>
        <v>0</v>
      </c>
      <c r="F19" s="16" t="s">
        <v>687</v>
      </c>
      <c r="G19" s="16" t="s">
        <v>52</v>
      </c>
    </row>
    <row r="20" spans="1:7" ht="21.95" customHeight="1" x14ac:dyDescent="0.3">
      <c r="A20" s="3" t="s">
        <v>688</v>
      </c>
      <c r="B20" s="30"/>
      <c r="C20" s="30"/>
      <c r="D20" s="14" t="s">
        <v>689</v>
      </c>
      <c r="E20" s="15">
        <f>TRUNC((E7+E10)*0.058, 0)</f>
        <v>0</v>
      </c>
      <c r="F20" s="16" t="s">
        <v>690</v>
      </c>
      <c r="G20" s="16" t="s">
        <v>52</v>
      </c>
    </row>
    <row r="21" spans="1:7" ht="21.95" customHeight="1" x14ac:dyDescent="0.3">
      <c r="A21" s="3" t="s">
        <v>691</v>
      </c>
      <c r="B21" s="30"/>
      <c r="C21" s="30"/>
      <c r="D21" s="14" t="s">
        <v>692</v>
      </c>
      <c r="E21" s="15">
        <f>TRUNC((E7+E8+E11)*0.00081, 0)</f>
        <v>0</v>
      </c>
      <c r="F21" s="16" t="s">
        <v>693</v>
      </c>
      <c r="G21" s="16" t="s">
        <v>52</v>
      </c>
    </row>
    <row r="22" spans="1:7" ht="21.95" customHeight="1" x14ac:dyDescent="0.3">
      <c r="A22" s="3" t="s">
        <v>694</v>
      </c>
      <c r="B22" s="30"/>
      <c r="C22" s="30"/>
      <c r="D22" s="14" t="s">
        <v>695</v>
      </c>
      <c r="E22" s="15">
        <f>TRUNC((E7+E8+E11)*0.0007, 0)</f>
        <v>0</v>
      </c>
      <c r="F22" s="16" t="s">
        <v>696</v>
      </c>
      <c r="G22" s="16" t="s">
        <v>52</v>
      </c>
    </row>
    <row r="23" spans="1:7" ht="21.95" customHeight="1" x14ac:dyDescent="0.3">
      <c r="A23" s="3" t="s">
        <v>697</v>
      </c>
      <c r="B23" s="30"/>
      <c r="C23" s="30"/>
      <c r="D23" s="14" t="s">
        <v>653</v>
      </c>
      <c r="E23" s="15">
        <f>TRUNC(E11+E12+E13+E14+E15+E17+E18+E16+E20+E19+E21+E22, 0)</f>
        <v>0</v>
      </c>
      <c r="F23" s="16" t="s">
        <v>52</v>
      </c>
      <c r="G23" s="16" t="s">
        <v>52</v>
      </c>
    </row>
    <row r="24" spans="1:7" ht="21.95" customHeight="1" x14ac:dyDescent="0.3">
      <c r="A24" s="3" t="s">
        <v>698</v>
      </c>
      <c r="B24" s="31" t="s">
        <v>699</v>
      </c>
      <c r="C24" s="31"/>
      <c r="D24" s="32"/>
      <c r="E24" s="15">
        <f>TRUNC(E7+E10+E23, 0)</f>
        <v>0</v>
      </c>
      <c r="F24" s="16" t="s">
        <v>52</v>
      </c>
      <c r="G24" s="16" t="s">
        <v>52</v>
      </c>
    </row>
    <row r="25" spans="1:7" ht="21.95" customHeight="1" x14ac:dyDescent="0.3">
      <c r="A25" s="3" t="s">
        <v>700</v>
      </c>
      <c r="B25" s="31" t="s">
        <v>701</v>
      </c>
      <c r="C25" s="31"/>
      <c r="D25" s="32"/>
      <c r="E25" s="15">
        <f>TRUNC(E24*0.06, 0)</f>
        <v>0</v>
      </c>
      <c r="F25" s="16" t="s">
        <v>702</v>
      </c>
      <c r="G25" s="16" t="s">
        <v>52</v>
      </c>
    </row>
    <row r="26" spans="1:7" ht="21.95" customHeight="1" x14ac:dyDescent="0.3">
      <c r="A26" s="3" t="s">
        <v>703</v>
      </c>
      <c r="B26" s="33" t="s">
        <v>704</v>
      </c>
      <c r="C26" s="33"/>
      <c r="D26" s="34"/>
      <c r="E26" s="24"/>
      <c r="F26" s="25" t="s">
        <v>714</v>
      </c>
      <c r="G26" s="16" t="s">
        <v>52</v>
      </c>
    </row>
    <row r="27" spans="1:7" ht="21.95" customHeight="1" x14ac:dyDescent="0.3">
      <c r="A27" s="3" t="s">
        <v>638</v>
      </c>
      <c r="B27" s="31" t="s">
        <v>637</v>
      </c>
      <c r="C27" s="31"/>
      <c r="D27" s="32"/>
      <c r="E27" s="15"/>
      <c r="F27" s="16" t="s">
        <v>52</v>
      </c>
      <c r="G27" s="16" t="s">
        <v>52</v>
      </c>
    </row>
    <row r="28" spans="1:7" ht="21.95" customHeight="1" x14ac:dyDescent="0.3">
      <c r="A28" s="3" t="s">
        <v>705</v>
      </c>
      <c r="B28" s="31" t="s">
        <v>706</v>
      </c>
      <c r="C28" s="31"/>
      <c r="D28" s="32"/>
      <c r="E28" s="15"/>
      <c r="F28" s="16" t="s">
        <v>52</v>
      </c>
      <c r="G28" s="16" t="s">
        <v>52</v>
      </c>
    </row>
    <row r="29" spans="1:7" ht="21.95" customHeight="1" x14ac:dyDescent="0.3">
      <c r="A29" s="3" t="s">
        <v>707</v>
      </c>
      <c r="B29" s="31" t="s">
        <v>708</v>
      </c>
      <c r="C29" s="31"/>
      <c r="D29" s="32"/>
      <c r="E29" s="15"/>
      <c r="F29" s="16" t="s">
        <v>709</v>
      </c>
      <c r="G29" s="16" t="s">
        <v>52</v>
      </c>
    </row>
    <row r="30" spans="1:7" ht="21.95" customHeight="1" x14ac:dyDescent="0.3">
      <c r="A30" s="3" t="s">
        <v>710</v>
      </c>
      <c r="B30" s="31" t="s">
        <v>711</v>
      </c>
      <c r="C30" s="31"/>
      <c r="D30" s="32"/>
      <c r="E30" s="15"/>
      <c r="F30" s="16" t="s">
        <v>52</v>
      </c>
      <c r="G30" s="16" t="s">
        <v>52</v>
      </c>
    </row>
    <row r="31" spans="1:7" ht="21.95" customHeight="1" x14ac:dyDescent="0.3">
      <c r="A31" s="3" t="s">
        <v>712</v>
      </c>
      <c r="B31" s="33" t="s">
        <v>713</v>
      </c>
      <c r="C31" s="33"/>
      <c r="D31" s="34"/>
      <c r="E31" s="24"/>
      <c r="F31" s="16" t="s">
        <v>52</v>
      </c>
      <c r="G31" s="16" t="s">
        <v>52</v>
      </c>
    </row>
    <row r="32" spans="1:7" x14ac:dyDescent="0.3">
      <c r="E32" s="17"/>
    </row>
    <row r="33" spans="5:5" x14ac:dyDescent="0.3">
      <c r="E33" s="17" t="s">
        <v>715</v>
      </c>
    </row>
    <row r="34" spans="5:5" x14ac:dyDescent="0.3">
      <c r="E34" s="17" t="s">
        <v>715</v>
      </c>
    </row>
    <row r="35" spans="5:5" x14ac:dyDescent="0.3">
      <c r="E35" s="17"/>
    </row>
    <row r="36" spans="5:5" x14ac:dyDescent="0.3">
      <c r="E36" s="17"/>
    </row>
  </sheetData>
  <mergeCells count="16">
    <mergeCell ref="B30:D30"/>
    <mergeCell ref="B31:D31"/>
    <mergeCell ref="B24:D24"/>
    <mergeCell ref="B25:D25"/>
    <mergeCell ref="B26:D26"/>
    <mergeCell ref="B27:D27"/>
    <mergeCell ref="B28:D28"/>
    <mergeCell ref="B29:D29"/>
    <mergeCell ref="B1:G1"/>
    <mergeCell ref="B2:E2"/>
    <mergeCell ref="F2:G2"/>
    <mergeCell ref="B3:D3"/>
    <mergeCell ref="B4:B23"/>
    <mergeCell ref="C4:C7"/>
    <mergeCell ref="C8:C10"/>
    <mergeCell ref="C11:C23"/>
  </mergeCells>
  <phoneticPr fontId="1" type="noConversion"/>
  <printOptions horizontalCentered="1" verticalCentered="1"/>
  <pageMargins left="1.1811023622047201" right="0.78740157480314998" top="0.39370078740157499" bottom="0.39370078740157499" header="0" footer="0"/>
  <pageSetup paperSize="9" scale="70" fitToHeight="0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view="pageBreakPreview" zoomScale="85" zoomScaleNormal="100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6" sqref="A26"/>
    </sheetView>
  </sheetViews>
  <sheetFormatPr defaultRowHeight="27.95" customHeight="1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27.95" customHeigh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0" ht="27.95" customHeight="1" x14ac:dyDescent="0.3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0" ht="27.95" customHeight="1" x14ac:dyDescent="0.3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/>
      <c r="G3" s="36" t="s">
        <v>9</v>
      </c>
      <c r="H3" s="36"/>
      <c r="I3" s="36" t="s">
        <v>10</v>
      </c>
      <c r="J3" s="36"/>
      <c r="K3" s="36" t="s">
        <v>11</v>
      </c>
      <c r="L3" s="36"/>
      <c r="M3" s="36" t="s">
        <v>12</v>
      </c>
      <c r="N3" s="35" t="s">
        <v>13</v>
      </c>
      <c r="O3" s="35" t="s">
        <v>14</v>
      </c>
      <c r="P3" s="35" t="s">
        <v>15</v>
      </c>
      <c r="Q3" s="35" t="s">
        <v>16</v>
      </c>
      <c r="R3" s="35" t="s">
        <v>17</v>
      </c>
      <c r="S3" s="35" t="s">
        <v>18</v>
      </c>
      <c r="T3" s="35" t="s">
        <v>19</v>
      </c>
    </row>
    <row r="4" spans="1:20" ht="27.95" customHeight="1" x14ac:dyDescent="0.3">
      <c r="A4" s="37"/>
      <c r="B4" s="37"/>
      <c r="C4" s="37"/>
      <c r="D4" s="37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37"/>
      <c r="N4" s="35"/>
      <c r="O4" s="35"/>
      <c r="P4" s="35"/>
      <c r="Q4" s="35"/>
      <c r="R4" s="35"/>
      <c r="S4" s="35"/>
      <c r="T4" s="35"/>
    </row>
    <row r="5" spans="1:20" ht="27.95" customHeight="1" x14ac:dyDescent="0.3">
      <c r="A5" s="8" t="s">
        <v>51</v>
      </c>
      <c r="B5" s="8" t="s">
        <v>52</v>
      </c>
      <c r="C5" s="8" t="s">
        <v>52</v>
      </c>
      <c r="D5" s="12"/>
      <c r="E5" s="10"/>
      <c r="F5" s="10"/>
      <c r="G5" s="10"/>
      <c r="H5" s="10"/>
      <c r="I5" s="10"/>
      <c r="J5" s="10"/>
      <c r="K5" s="10"/>
      <c r="L5" s="10"/>
      <c r="M5" s="8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 s="2">
        <v>1</v>
      </c>
      <c r="S5" s="1" t="s">
        <v>52</v>
      </c>
      <c r="T5" s="6"/>
    </row>
    <row r="6" spans="1:20" ht="27.95" customHeight="1" x14ac:dyDescent="0.3">
      <c r="A6" s="8" t="s">
        <v>639</v>
      </c>
      <c r="B6" s="8" t="s">
        <v>52</v>
      </c>
      <c r="C6" s="8" t="s">
        <v>52</v>
      </c>
      <c r="D6" s="12">
        <v>1</v>
      </c>
      <c r="E6" s="10"/>
      <c r="F6" s="10">
        <f>+F33</f>
        <v>0</v>
      </c>
      <c r="G6" s="10"/>
      <c r="H6" s="10">
        <f>+H33</f>
        <v>0</v>
      </c>
      <c r="I6" s="10"/>
      <c r="J6" s="10">
        <f>+J33</f>
        <v>0</v>
      </c>
      <c r="K6" s="10">
        <f t="shared" ref="K6:L6" si="0">E6+G6+I6</f>
        <v>0</v>
      </c>
      <c r="L6" s="10">
        <f t="shared" si="0"/>
        <v>0</v>
      </c>
      <c r="M6" s="8" t="s">
        <v>52</v>
      </c>
      <c r="N6" s="1" t="s">
        <v>57</v>
      </c>
      <c r="O6" s="1" t="s">
        <v>52</v>
      </c>
      <c r="P6" s="1" t="s">
        <v>55</v>
      </c>
      <c r="Q6" s="1" t="s">
        <v>52</v>
      </c>
      <c r="R6" s="2">
        <v>3</v>
      </c>
      <c r="S6" s="1" t="s">
        <v>52</v>
      </c>
      <c r="T6" s="6"/>
    </row>
    <row r="7" spans="1:20" ht="27.95" customHeight="1" x14ac:dyDescent="0.3">
      <c r="A7" s="8" t="s">
        <v>640</v>
      </c>
      <c r="B7" s="8" t="s">
        <v>52</v>
      </c>
      <c r="C7" s="8" t="s">
        <v>52</v>
      </c>
      <c r="D7" s="12">
        <v>1</v>
      </c>
      <c r="E7" s="10"/>
      <c r="F7" s="10"/>
      <c r="G7" s="10"/>
      <c r="H7" s="10"/>
      <c r="I7" s="10"/>
      <c r="J7" s="10"/>
      <c r="K7" s="10"/>
      <c r="L7" s="10"/>
      <c r="M7" s="8" t="s">
        <v>52</v>
      </c>
      <c r="N7" s="1" t="s">
        <v>93</v>
      </c>
      <c r="O7" s="1" t="s">
        <v>52</v>
      </c>
      <c r="P7" s="1" t="s">
        <v>55</v>
      </c>
      <c r="Q7" s="1" t="s">
        <v>52</v>
      </c>
      <c r="R7" s="2">
        <v>3</v>
      </c>
      <c r="S7" s="1" t="s">
        <v>52</v>
      </c>
      <c r="T7" s="6"/>
    </row>
    <row r="8" spans="1:20" ht="27.95" customHeight="1" x14ac:dyDescent="0.3">
      <c r="A8" s="8" t="s">
        <v>90</v>
      </c>
      <c r="B8" s="12"/>
      <c r="C8" s="12"/>
      <c r="D8" s="12"/>
      <c r="E8" s="12"/>
      <c r="F8" s="10"/>
      <c r="G8" s="12"/>
      <c r="H8" s="10"/>
      <c r="I8" s="12"/>
      <c r="J8" s="10"/>
      <c r="K8" s="12"/>
      <c r="L8" s="10"/>
      <c r="M8" s="12"/>
      <c r="T8" s="5"/>
    </row>
    <row r="9" spans="1:20" ht="27.95" customHeight="1" x14ac:dyDescent="0.3">
      <c r="A9" s="8"/>
      <c r="B9" s="12"/>
      <c r="C9" s="12"/>
      <c r="D9" s="12"/>
      <c r="E9" s="12"/>
      <c r="F9" s="10"/>
      <c r="G9" s="12"/>
      <c r="H9" s="10"/>
      <c r="I9" s="12"/>
      <c r="J9" s="10"/>
      <c r="K9" s="12"/>
      <c r="L9" s="10"/>
      <c r="M9" s="12"/>
      <c r="T9" s="5"/>
    </row>
    <row r="10" spans="1:20" ht="27.95" customHeight="1" x14ac:dyDescent="0.3">
      <c r="A10" s="8"/>
      <c r="B10" s="12"/>
      <c r="C10" s="12"/>
      <c r="D10" s="12"/>
      <c r="E10" s="12"/>
      <c r="F10" s="10"/>
      <c r="G10" s="12"/>
      <c r="H10" s="10"/>
      <c r="I10" s="12"/>
      <c r="J10" s="10"/>
      <c r="K10" s="12"/>
      <c r="L10" s="10"/>
      <c r="M10" s="12"/>
      <c r="T10" s="5"/>
    </row>
    <row r="11" spans="1:20" ht="27.95" customHeight="1" x14ac:dyDescent="0.3">
      <c r="A11" s="8" t="s">
        <v>431</v>
      </c>
      <c r="B11" s="8" t="s">
        <v>52</v>
      </c>
      <c r="C11" s="8" t="s">
        <v>52</v>
      </c>
      <c r="D11" s="12">
        <v>1</v>
      </c>
      <c r="E11" s="10"/>
      <c r="F11" s="10">
        <f>+F36</f>
        <v>0</v>
      </c>
      <c r="G11" s="10"/>
      <c r="H11" s="10">
        <f>+H36</f>
        <v>0</v>
      </c>
      <c r="I11" s="10"/>
      <c r="J11" s="10">
        <f>+J36</f>
        <v>0</v>
      </c>
      <c r="K11" s="10">
        <f t="shared" ref="K11:L11" si="1">E11+G11+I11</f>
        <v>0</v>
      </c>
      <c r="L11" s="10">
        <f t="shared" si="1"/>
        <v>0</v>
      </c>
      <c r="M11" s="8" t="s">
        <v>52</v>
      </c>
      <c r="N11" s="1" t="s">
        <v>432</v>
      </c>
      <c r="O11" s="1" t="s">
        <v>52</v>
      </c>
      <c r="P11" s="1" t="s">
        <v>52</v>
      </c>
      <c r="Q11" s="1" t="s">
        <v>433</v>
      </c>
      <c r="R11" s="2">
        <v>2</v>
      </c>
      <c r="S11" s="1" t="s">
        <v>52</v>
      </c>
      <c r="T11" s="6">
        <f>L11*1</f>
        <v>0</v>
      </c>
    </row>
    <row r="12" spans="1:20" ht="27.95" customHeight="1" x14ac:dyDescent="0.3">
      <c r="A12" s="8"/>
      <c r="B12" s="8"/>
      <c r="C12" s="8"/>
      <c r="D12" s="12"/>
      <c r="E12" s="10"/>
      <c r="F12" s="10"/>
      <c r="G12" s="10"/>
      <c r="H12" s="10"/>
      <c r="I12" s="10"/>
      <c r="J12" s="10"/>
      <c r="K12" s="10"/>
      <c r="L12" s="10"/>
      <c r="M12" s="8"/>
      <c r="N12" s="1"/>
      <c r="O12" s="1"/>
      <c r="P12" s="1"/>
      <c r="Q12" s="1"/>
      <c r="R12" s="2"/>
      <c r="S12" s="1"/>
      <c r="T12" s="6"/>
    </row>
    <row r="13" spans="1:20" ht="27.95" customHeight="1" x14ac:dyDescent="0.3">
      <c r="A13" s="8"/>
      <c r="B13" s="8"/>
      <c r="C13" s="8"/>
      <c r="D13" s="12"/>
      <c r="E13" s="10"/>
      <c r="F13" s="10"/>
      <c r="G13" s="10"/>
      <c r="H13" s="10"/>
      <c r="I13" s="10"/>
      <c r="J13" s="10"/>
      <c r="K13" s="10"/>
      <c r="L13" s="10"/>
      <c r="M13" s="8"/>
      <c r="N13" s="1"/>
      <c r="O13" s="1"/>
      <c r="P13" s="1"/>
      <c r="Q13" s="1"/>
      <c r="R13" s="2"/>
      <c r="S13" s="1"/>
      <c r="T13" s="6"/>
    </row>
    <row r="14" spans="1:20" ht="27.95" customHeight="1" x14ac:dyDescent="0.3">
      <c r="A14" s="8" t="s">
        <v>438</v>
      </c>
      <c r="B14" s="8" t="s">
        <v>52</v>
      </c>
      <c r="C14" s="8" t="s">
        <v>52</v>
      </c>
      <c r="D14" s="12">
        <v>1</v>
      </c>
      <c r="E14" s="10"/>
      <c r="F14" s="10">
        <f>+F39</f>
        <v>0</v>
      </c>
      <c r="G14" s="10"/>
      <c r="H14" s="10">
        <f>+H39</f>
        <v>0</v>
      </c>
      <c r="I14" s="10"/>
      <c r="J14" s="10">
        <f>+J39</f>
        <v>0</v>
      </c>
      <c r="K14" s="10">
        <f t="shared" ref="K14:L14" si="2">E14+G14+I14</f>
        <v>0</v>
      </c>
      <c r="L14" s="10">
        <f t="shared" si="2"/>
        <v>0</v>
      </c>
      <c r="M14" s="8" t="s">
        <v>52</v>
      </c>
      <c r="N14" s="1" t="s">
        <v>439</v>
      </c>
      <c r="O14" s="1" t="s">
        <v>52</v>
      </c>
      <c r="P14" s="1" t="s">
        <v>52</v>
      </c>
      <c r="Q14" s="1" t="s">
        <v>440</v>
      </c>
      <c r="R14" s="2">
        <v>2</v>
      </c>
      <c r="S14" s="1" t="s">
        <v>52</v>
      </c>
      <c r="T14" s="6">
        <f>L14*1</f>
        <v>0</v>
      </c>
    </row>
    <row r="15" spans="1:20" ht="27.95" customHeight="1" x14ac:dyDescent="0.3">
      <c r="A15" s="8"/>
      <c r="B15" s="8"/>
      <c r="C15" s="8"/>
      <c r="D15" s="12"/>
      <c r="E15" s="10"/>
      <c r="F15" s="10"/>
      <c r="G15" s="10"/>
      <c r="H15" s="10"/>
      <c r="I15" s="10"/>
      <c r="J15" s="10"/>
      <c r="K15" s="10"/>
      <c r="L15" s="10"/>
      <c r="M15" s="8"/>
      <c r="N15" s="1"/>
      <c r="O15" s="1"/>
      <c r="P15" s="1"/>
      <c r="Q15" s="1"/>
      <c r="R15" s="2"/>
      <c r="S15" s="1"/>
      <c r="T15" s="6"/>
    </row>
    <row r="16" spans="1:20" ht="27.95" customHeight="1" x14ac:dyDescent="0.3">
      <c r="A16" s="8"/>
      <c r="B16" s="8"/>
      <c r="C16" s="8"/>
      <c r="D16" s="12"/>
      <c r="E16" s="10"/>
      <c r="F16" s="10"/>
      <c r="G16" s="10"/>
      <c r="H16" s="10"/>
      <c r="I16" s="10"/>
      <c r="J16" s="10"/>
      <c r="K16" s="10"/>
      <c r="L16" s="10"/>
      <c r="M16" s="8"/>
      <c r="N16" s="1"/>
      <c r="O16" s="1"/>
      <c r="P16" s="1"/>
      <c r="Q16" s="1"/>
      <c r="R16" s="2"/>
      <c r="S16" s="1"/>
      <c r="T16" s="6"/>
    </row>
    <row r="17" spans="1:20" ht="27.95" customHeight="1" x14ac:dyDescent="0.3">
      <c r="A17" s="8"/>
      <c r="B17" s="8"/>
      <c r="C17" s="8"/>
      <c r="D17" s="12"/>
      <c r="E17" s="10"/>
      <c r="F17" s="10"/>
      <c r="G17" s="10"/>
      <c r="H17" s="10"/>
      <c r="I17" s="10"/>
      <c r="J17" s="10"/>
      <c r="K17" s="10"/>
      <c r="L17" s="10"/>
      <c r="M17" s="8"/>
      <c r="N17" s="1"/>
      <c r="O17" s="1"/>
      <c r="P17" s="1"/>
      <c r="Q17" s="1"/>
      <c r="R17" s="2"/>
      <c r="S17" s="1"/>
      <c r="T17" s="6"/>
    </row>
    <row r="18" spans="1:20" ht="27.95" customHeight="1" x14ac:dyDescent="0.3">
      <c r="A18" s="8"/>
      <c r="B18" s="8"/>
      <c r="C18" s="8"/>
      <c r="D18" s="12"/>
      <c r="E18" s="10"/>
      <c r="F18" s="10"/>
      <c r="G18" s="10"/>
      <c r="H18" s="10"/>
      <c r="I18" s="10"/>
      <c r="J18" s="10"/>
      <c r="K18" s="10"/>
      <c r="L18" s="10"/>
      <c r="M18" s="8"/>
      <c r="N18" s="1"/>
      <c r="O18" s="1"/>
      <c r="P18" s="1"/>
      <c r="Q18" s="1"/>
      <c r="R18" s="2"/>
      <c r="S18" s="1"/>
      <c r="T18" s="6"/>
    </row>
    <row r="19" spans="1:20" ht="27.95" customHeight="1" x14ac:dyDescent="0.3">
      <c r="A19" s="8"/>
      <c r="B19" s="8"/>
      <c r="C19" s="8"/>
      <c r="D19" s="12"/>
      <c r="E19" s="10"/>
      <c r="F19" s="10"/>
      <c r="G19" s="10"/>
      <c r="H19" s="10"/>
      <c r="I19" s="10"/>
      <c r="J19" s="10"/>
      <c r="K19" s="10"/>
      <c r="L19" s="10"/>
      <c r="M19" s="8"/>
      <c r="N19" s="1"/>
      <c r="O19" s="1"/>
      <c r="P19" s="1"/>
      <c r="Q19" s="1"/>
      <c r="R19" s="2"/>
      <c r="S19" s="1"/>
      <c r="T19" s="6"/>
    </row>
    <row r="20" spans="1:20" ht="27.95" customHeight="1" x14ac:dyDescent="0.3">
      <c r="A20" s="8"/>
      <c r="B20" s="8"/>
      <c r="C20" s="8"/>
      <c r="D20" s="12"/>
      <c r="E20" s="10"/>
      <c r="F20" s="10"/>
      <c r="G20" s="10"/>
      <c r="H20" s="10"/>
      <c r="I20" s="10"/>
      <c r="J20" s="10"/>
      <c r="K20" s="10"/>
      <c r="L20" s="10"/>
      <c r="M20" s="8"/>
      <c r="N20" s="1"/>
      <c r="O20" s="1"/>
      <c r="P20" s="1"/>
      <c r="Q20" s="1"/>
      <c r="R20" s="2"/>
      <c r="S20" s="1"/>
      <c r="T20" s="6"/>
    </row>
    <row r="21" spans="1:20" ht="27.95" customHeight="1" x14ac:dyDescent="0.3">
      <c r="A21" s="8"/>
      <c r="B21" s="8"/>
      <c r="C21" s="8"/>
      <c r="D21" s="12"/>
      <c r="E21" s="10"/>
      <c r="F21" s="10"/>
      <c r="G21" s="10"/>
      <c r="H21" s="10"/>
      <c r="I21" s="10"/>
      <c r="J21" s="10"/>
      <c r="K21" s="10"/>
      <c r="L21" s="10"/>
      <c r="M21" s="8"/>
      <c r="N21" s="1"/>
      <c r="O21" s="1"/>
      <c r="P21" s="1"/>
      <c r="Q21" s="1"/>
      <c r="R21" s="2"/>
      <c r="S21" s="1"/>
      <c r="T21" s="6"/>
    </row>
    <row r="22" spans="1:20" ht="27.95" customHeight="1" x14ac:dyDescent="0.3">
      <c r="A22" s="8"/>
      <c r="B22" s="8"/>
      <c r="C22" s="8"/>
      <c r="D22" s="12"/>
      <c r="E22" s="10"/>
      <c r="F22" s="10"/>
      <c r="G22" s="10"/>
      <c r="H22" s="10"/>
      <c r="I22" s="10"/>
      <c r="J22" s="10"/>
      <c r="K22" s="10"/>
      <c r="L22" s="10"/>
      <c r="M22" s="8"/>
      <c r="N22" s="1"/>
      <c r="O22" s="1"/>
      <c r="P22" s="1"/>
      <c r="Q22" s="1"/>
      <c r="R22" s="2"/>
      <c r="S22" s="1"/>
      <c r="T22" s="6"/>
    </row>
    <row r="23" spans="1:20" ht="27.95" customHeight="1" x14ac:dyDescent="0.3">
      <c r="A23" s="8"/>
      <c r="B23" s="8"/>
      <c r="C23" s="8"/>
      <c r="D23" s="12"/>
      <c r="E23" s="10"/>
      <c r="F23" s="10"/>
      <c r="G23" s="10"/>
      <c r="H23" s="10"/>
      <c r="I23" s="10"/>
      <c r="J23" s="10"/>
      <c r="K23" s="10"/>
      <c r="L23" s="10"/>
      <c r="M23" s="8"/>
      <c r="N23" s="1"/>
      <c r="O23" s="1"/>
      <c r="P23" s="1"/>
      <c r="Q23" s="1"/>
      <c r="R23" s="2"/>
      <c r="S23" s="1"/>
      <c r="T23" s="6"/>
    </row>
    <row r="24" spans="1:20" ht="27.95" customHeight="1" x14ac:dyDescent="0.3">
      <c r="A24" s="8"/>
      <c r="B24" s="8"/>
      <c r="C24" s="8"/>
      <c r="D24" s="12"/>
      <c r="E24" s="10"/>
      <c r="F24" s="10"/>
      <c r="G24" s="10"/>
      <c r="H24" s="10"/>
      <c r="I24" s="10"/>
      <c r="J24" s="10"/>
      <c r="K24" s="10"/>
      <c r="L24" s="10"/>
      <c r="M24" s="8"/>
      <c r="N24" s="1"/>
      <c r="O24" s="1"/>
      <c r="P24" s="1"/>
      <c r="Q24" s="1"/>
      <c r="R24" s="2"/>
      <c r="S24" s="1"/>
      <c r="T24" s="6"/>
    </row>
    <row r="25" spans="1:20" ht="27.95" customHeight="1" x14ac:dyDescent="0.3">
      <c r="A25" s="8"/>
      <c r="B25" s="8"/>
      <c r="C25" s="8"/>
      <c r="D25" s="12"/>
      <c r="E25" s="10"/>
      <c r="F25" s="10"/>
      <c r="G25" s="10"/>
      <c r="H25" s="10"/>
      <c r="I25" s="10"/>
      <c r="J25" s="10"/>
      <c r="K25" s="10"/>
      <c r="L25" s="10"/>
      <c r="M25" s="8"/>
      <c r="N25" s="1"/>
      <c r="O25" s="1"/>
      <c r="P25" s="1"/>
      <c r="Q25" s="1"/>
      <c r="R25" s="2"/>
      <c r="S25" s="1"/>
      <c r="T25" s="6"/>
    </row>
    <row r="26" spans="1:20" ht="27.95" customHeight="1" x14ac:dyDescent="0.3">
      <c r="A26" s="8"/>
      <c r="B26" s="8"/>
      <c r="C26" s="8"/>
      <c r="D26" s="12"/>
      <c r="E26" s="10"/>
      <c r="F26" s="10"/>
      <c r="G26" s="10"/>
      <c r="H26" s="10"/>
      <c r="I26" s="10"/>
      <c r="J26" s="10"/>
      <c r="K26" s="10"/>
      <c r="L26" s="10"/>
      <c r="M26" s="8"/>
      <c r="N26" s="1"/>
      <c r="O26" s="1"/>
      <c r="P26" s="1"/>
      <c r="Q26" s="1"/>
      <c r="R26" s="2"/>
      <c r="S26" s="1"/>
      <c r="T26" s="6"/>
    </row>
    <row r="27" spans="1:20" ht="27.95" customHeight="1" x14ac:dyDescent="0.3">
      <c r="A27" s="8"/>
      <c r="B27" s="8"/>
      <c r="C27" s="8"/>
      <c r="D27" s="12"/>
      <c r="E27" s="10"/>
      <c r="F27" s="10"/>
      <c r="G27" s="10"/>
      <c r="H27" s="10"/>
      <c r="I27" s="10"/>
      <c r="J27" s="10"/>
      <c r="K27" s="10"/>
      <c r="L27" s="10"/>
      <c r="M27" s="8"/>
      <c r="N27" s="1"/>
      <c r="O27" s="1"/>
      <c r="P27" s="1"/>
      <c r="Q27" s="1"/>
      <c r="R27" s="2"/>
      <c r="S27" s="1"/>
      <c r="T27" s="6"/>
    </row>
    <row r="28" spans="1:20" ht="27.95" customHeight="1" x14ac:dyDescent="0.3">
      <c r="A28" s="8"/>
      <c r="B28" s="8"/>
      <c r="C28" s="8"/>
      <c r="D28" s="12"/>
      <c r="E28" s="10"/>
      <c r="F28" s="10"/>
      <c r="G28" s="10"/>
      <c r="H28" s="10"/>
      <c r="I28" s="10"/>
      <c r="J28" s="10"/>
      <c r="K28" s="10"/>
      <c r="L28" s="10"/>
      <c r="M28" s="8"/>
      <c r="N28" s="1"/>
      <c r="O28" s="1"/>
      <c r="P28" s="1"/>
      <c r="Q28" s="1"/>
      <c r="R28" s="2"/>
      <c r="S28" s="1"/>
      <c r="T28" s="6"/>
    </row>
    <row r="29" spans="1:20" ht="27.95" customHeight="1" x14ac:dyDescent="0.3">
      <c r="A29" s="8"/>
      <c r="B29" s="8"/>
      <c r="C29" s="8"/>
      <c r="D29" s="12"/>
      <c r="E29" s="10"/>
      <c r="F29" s="10"/>
      <c r="G29" s="10"/>
      <c r="H29" s="10"/>
      <c r="I29" s="10"/>
      <c r="J29" s="10"/>
      <c r="K29" s="10"/>
      <c r="L29" s="10"/>
      <c r="M29" s="8"/>
      <c r="N29" s="1"/>
      <c r="O29" s="1"/>
      <c r="P29" s="1"/>
      <c r="Q29" s="1"/>
      <c r="R29" s="2"/>
      <c r="S29" s="1"/>
      <c r="T29" s="6"/>
    </row>
    <row r="30" spans="1:20" ht="27.95" customHeight="1" x14ac:dyDescent="0.3">
      <c r="A30" s="8" t="s">
        <v>51</v>
      </c>
      <c r="B30" s="8" t="s">
        <v>52</v>
      </c>
      <c r="C30" s="8" t="s">
        <v>52</v>
      </c>
      <c r="D30" s="12"/>
      <c r="E30" s="10"/>
      <c r="F30" s="10"/>
      <c r="G30" s="10"/>
      <c r="H30" s="10"/>
      <c r="I30" s="10"/>
      <c r="J30" s="10"/>
      <c r="K30" s="10"/>
      <c r="L30" s="10"/>
      <c r="M30" s="8" t="s">
        <v>52</v>
      </c>
      <c r="N30" s="1" t="s">
        <v>53</v>
      </c>
      <c r="O30" s="1" t="s">
        <v>52</v>
      </c>
      <c r="P30" s="1" t="s">
        <v>52</v>
      </c>
      <c r="Q30" s="1" t="s">
        <v>52</v>
      </c>
      <c r="R30" s="2">
        <v>1</v>
      </c>
      <c r="S30" s="1" t="s">
        <v>52</v>
      </c>
      <c r="T30" s="6"/>
    </row>
    <row r="31" spans="1:20" ht="27.95" customHeight="1" x14ac:dyDescent="0.3">
      <c r="A31" s="8" t="s">
        <v>54</v>
      </c>
      <c r="B31" s="8" t="s">
        <v>52</v>
      </c>
      <c r="C31" s="8" t="s">
        <v>52</v>
      </c>
      <c r="D31" s="12">
        <v>1</v>
      </c>
      <c r="E31" s="10"/>
      <c r="F31" s="10">
        <f>+F70</f>
        <v>0</v>
      </c>
      <c r="G31" s="10"/>
      <c r="H31" s="10">
        <f>+H70</f>
        <v>0</v>
      </c>
      <c r="I31" s="10"/>
      <c r="J31" s="10">
        <f>+J70</f>
        <v>0</v>
      </c>
      <c r="K31" s="10">
        <f t="shared" ref="K31:L32" si="3">E31+G31+I31</f>
        <v>0</v>
      </c>
      <c r="L31" s="10">
        <f t="shared" si="3"/>
        <v>0</v>
      </c>
      <c r="M31" s="8" t="s">
        <v>52</v>
      </c>
      <c r="N31" s="1" t="s">
        <v>57</v>
      </c>
      <c r="O31" s="1" t="s">
        <v>52</v>
      </c>
      <c r="P31" s="1" t="s">
        <v>55</v>
      </c>
      <c r="Q31" s="1" t="s">
        <v>52</v>
      </c>
      <c r="R31" s="2">
        <v>3</v>
      </c>
      <c r="S31" s="1" t="s">
        <v>52</v>
      </c>
      <c r="T31" s="6"/>
    </row>
    <row r="32" spans="1:20" ht="27.95" customHeight="1" x14ac:dyDescent="0.3">
      <c r="A32" s="8" t="str">
        <f>+A80</f>
        <v>0104  28번 화장실</v>
      </c>
      <c r="B32" s="8" t="s">
        <v>52</v>
      </c>
      <c r="C32" s="8" t="s">
        <v>52</v>
      </c>
      <c r="D32" s="12">
        <v>1</v>
      </c>
      <c r="E32" s="10"/>
      <c r="F32" s="10">
        <f>+F94</f>
        <v>0</v>
      </c>
      <c r="G32" s="10"/>
      <c r="H32" s="10">
        <f>+H94</f>
        <v>0</v>
      </c>
      <c r="I32" s="10"/>
      <c r="J32" s="10">
        <f>+J94</f>
        <v>0</v>
      </c>
      <c r="K32" s="10">
        <f t="shared" si="3"/>
        <v>0</v>
      </c>
      <c r="L32" s="10">
        <f t="shared" si="3"/>
        <v>0</v>
      </c>
      <c r="M32" s="8" t="s">
        <v>52</v>
      </c>
      <c r="N32" s="1" t="s">
        <v>93</v>
      </c>
      <c r="O32" s="1" t="s">
        <v>52</v>
      </c>
      <c r="P32" s="1" t="s">
        <v>55</v>
      </c>
      <c r="Q32" s="1" t="s">
        <v>52</v>
      </c>
      <c r="R32" s="2">
        <v>3</v>
      </c>
      <c r="S32" s="1" t="s">
        <v>52</v>
      </c>
      <c r="T32" s="6"/>
    </row>
    <row r="33" spans="1:20" ht="27.95" customHeight="1" x14ac:dyDescent="0.3">
      <c r="A33" s="8" t="s">
        <v>90</v>
      </c>
      <c r="B33" s="12"/>
      <c r="C33" s="12"/>
      <c r="D33" s="12"/>
      <c r="E33" s="12"/>
      <c r="F33" s="10">
        <f>SUM(F31:F32)</f>
        <v>0</v>
      </c>
      <c r="G33" s="12"/>
      <c r="H33" s="10">
        <f>SUM(H31:H32)</f>
        <v>0</v>
      </c>
      <c r="I33" s="12"/>
      <c r="J33" s="10">
        <f>SUM(J31:J32)</f>
        <v>0</v>
      </c>
      <c r="K33" s="12"/>
      <c r="L33" s="10">
        <f>SUM(L31:L32)</f>
        <v>0</v>
      </c>
      <c r="M33" s="12"/>
      <c r="T33" s="5"/>
    </row>
    <row r="34" spans="1:20" ht="27.95" customHeight="1" x14ac:dyDescent="0.3">
      <c r="A34" s="8"/>
      <c r="B34" s="12"/>
      <c r="C34" s="12"/>
      <c r="D34" s="12"/>
      <c r="E34" s="12"/>
      <c r="F34" s="10"/>
      <c r="G34" s="12"/>
      <c r="H34" s="10"/>
      <c r="I34" s="12"/>
      <c r="J34" s="10"/>
      <c r="K34" s="12"/>
      <c r="L34" s="10"/>
      <c r="M34" s="12"/>
      <c r="T34" s="5"/>
    </row>
    <row r="35" spans="1:20" ht="27.95" customHeight="1" x14ac:dyDescent="0.3">
      <c r="A35" s="8"/>
      <c r="B35" s="12"/>
      <c r="C35" s="12"/>
      <c r="D35" s="12"/>
      <c r="E35" s="12"/>
      <c r="F35" s="10"/>
      <c r="G35" s="12"/>
      <c r="H35" s="10"/>
      <c r="I35" s="12"/>
      <c r="J35" s="10"/>
      <c r="K35" s="12"/>
      <c r="L35" s="10"/>
      <c r="M35" s="12"/>
      <c r="T35" s="5"/>
    </row>
    <row r="36" spans="1:20" ht="27.95" customHeight="1" x14ac:dyDescent="0.3">
      <c r="A36" s="8" t="s">
        <v>431</v>
      </c>
      <c r="B36" s="8" t="s">
        <v>52</v>
      </c>
      <c r="C36" s="8" t="s">
        <v>52</v>
      </c>
      <c r="D36" s="12">
        <v>1</v>
      </c>
      <c r="E36" s="10"/>
      <c r="F36" s="10">
        <f>+F71+F95</f>
        <v>0</v>
      </c>
      <c r="G36" s="10"/>
      <c r="H36" s="10">
        <f>+H71+H95</f>
        <v>0</v>
      </c>
      <c r="I36" s="10"/>
      <c r="J36" s="10">
        <f>+J71+J95</f>
        <v>0</v>
      </c>
      <c r="K36" s="10">
        <f t="shared" ref="K36:L39" si="4">E36+G36+I36</f>
        <v>0</v>
      </c>
      <c r="L36" s="10">
        <f t="shared" si="4"/>
        <v>0</v>
      </c>
      <c r="M36" s="8" t="s">
        <v>52</v>
      </c>
      <c r="N36" s="1" t="s">
        <v>432</v>
      </c>
      <c r="O36" s="1" t="s">
        <v>52</v>
      </c>
      <c r="P36" s="1" t="s">
        <v>52</v>
      </c>
      <c r="Q36" s="1" t="s">
        <v>433</v>
      </c>
      <c r="R36" s="2">
        <v>2</v>
      </c>
      <c r="S36" s="1" t="s">
        <v>52</v>
      </c>
      <c r="T36" s="6">
        <f>L36*1</f>
        <v>0</v>
      </c>
    </row>
    <row r="37" spans="1:20" ht="27.95" customHeight="1" x14ac:dyDescent="0.3">
      <c r="A37" s="8"/>
      <c r="B37" s="8"/>
      <c r="C37" s="8"/>
      <c r="D37" s="12"/>
      <c r="E37" s="10"/>
      <c r="F37" s="10"/>
      <c r="G37" s="10"/>
      <c r="H37" s="10"/>
      <c r="I37" s="10"/>
      <c r="J37" s="10"/>
      <c r="K37" s="10"/>
      <c r="L37" s="10"/>
      <c r="M37" s="8"/>
      <c r="N37" s="1"/>
      <c r="O37" s="1"/>
      <c r="P37" s="1"/>
      <c r="Q37" s="1"/>
      <c r="R37" s="2"/>
      <c r="S37" s="1"/>
      <c r="T37" s="6"/>
    </row>
    <row r="38" spans="1:20" ht="27.95" customHeight="1" x14ac:dyDescent="0.3">
      <c r="A38" s="8"/>
      <c r="B38" s="8"/>
      <c r="C38" s="8"/>
      <c r="D38" s="12"/>
      <c r="E38" s="10"/>
      <c r="F38" s="10"/>
      <c r="G38" s="10"/>
      <c r="H38" s="10"/>
      <c r="I38" s="10"/>
      <c r="J38" s="10"/>
      <c r="K38" s="10"/>
      <c r="L38" s="10"/>
      <c r="M38" s="8"/>
      <c r="N38" s="1"/>
      <c r="O38" s="1"/>
      <c r="P38" s="1"/>
      <c r="Q38" s="1"/>
      <c r="R38" s="2"/>
      <c r="S38" s="1"/>
      <c r="T38" s="6"/>
    </row>
    <row r="39" spans="1:20" ht="27.95" customHeight="1" x14ac:dyDescent="0.3">
      <c r="A39" s="8" t="s">
        <v>438</v>
      </c>
      <c r="B39" s="8" t="s">
        <v>52</v>
      </c>
      <c r="C39" s="8" t="s">
        <v>52</v>
      </c>
      <c r="D39" s="12">
        <v>1</v>
      </c>
      <c r="E39" s="10"/>
      <c r="F39" s="10">
        <f>+F72+F96</f>
        <v>0</v>
      </c>
      <c r="G39" s="10"/>
      <c r="H39" s="10">
        <f>+H72+H96</f>
        <v>0</v>
      </c>
      <c r="I39" s="10"/>
      <c r="J39" s="10">
        <f>+J72+J96</f>
        <v>0</v>
      </c>
      <c r="K39" s="10">
        <f t="shared" si="4"/>
        <v>0</v>
      </c>
      <c r="L39" s="10">
        <f t="shared" si="4"/>
        <v>0</v>
      </c>
      <c r="M39" s="8" t="s">
        <v>52</v>
      </c>
      <c r="N39" s="1" t="s">
        <v>439</v>
      </c>
      <c r="O39" s="1" t="s">
        <v>52</v>
      </c>
      <c r="P39" s="1" t="s">
        <v>52</v>
      </c>
      <c r="Q39" s="1" t="s">
        <v>440</v>
      </c>
      <c r="R39" s="2">
        <v>2</v>
      </c>
      <c r="S39" s="1" t="s">
        <v>52</v>
      </c>
      <c r="T39" s="6">
        <f>L39*1</f>
        <v>0</v>
      </c>
    </row>
    <row r="40" spans="1:20" ht="27.95" customHeight="1" x14ac:dyDescent="0.3">
      <c r="A40" s="8"/>
      <c r="B40" s="8"/>
      <c r="C40" s="8"/>
      <c r="D40" s="12"/>
      <c r="E40" s="10"/>
      <c r="F40" s="10"/>
      <c r="G40" s="10"/>
      <c r="H40" s="10"/>
      <c r="I40" s="10"/>
      <c r="J40" s="10"/>
      <c r="K40" s="10"/>
      <c r="L40" s="10"/>
      <c r="M40" s="8"/>
      <c r="N40" s="1"/>
      <c r="O40" s="1"/>
      <c r="P40" s="1"/>
      <c r="Q40" s="1"/>
      <c r="R40" s="2"/>
      <c r="S40" s="1"/>
      <c r="T40" s="6"/>
    </row>
    <row r="41" spans="1:20" ht="27.95" customHeight="1" x14ac:dyDescent="0.3">
      <c r="A41" s="8"/>
      <c r="B41" s="8"/>
      <c r="C41" s="8"/>
      <c r="D41" s="12"/>
      <c r="E41" s="10"/>
      <c r="F41" s="10"/>
      <c r="G41" s="10"/>
      <c r="H41" s="10"/>
      <c r="I41" s="10"/>
      <c r="J41" s="10"/>
      <c r="K41" s="10"/>
      <c r="L41" s="10"/>
      <c r="M41" s="8"/>
      <c r="N41" s="1"/>
      <c r="O41" s="1"/>
      <c r="P41" s="1"/>
      <c r="Q41" s="1"/>
      <c r="R41" s="2"/>
      <c r="S41" s="1"/>
      <c r="T41" s="6"/>
    </row>
    <row r="42" spans="1:20" ht="27.95" customHeight="1" x14ac:dyDescent="0.3">
      <c r="A42" s="8"/>
      <c r="B42" s="8"/>
      <c r="C42" s="8"/>
      <c r="D42" s="12"/>
      <c r="E42" s="10"/>
      <c r="F42" s="10"/>
      <c r="G42" s="10"/>
      <c r="H42" s="10"/>
      <c r="I42" s="10"/>
      <c r="J42" s="10"/>
      <c r="K42" s="10"/>
      <c r="L42" s="10"/>
      <c r="M42" s="8"/>
      <c r="N42" s="1"/>
      <c r="O42" s="1"/>
      <c r="P42" s="1"/>
      <c r="Q42" s="1"/>
      <c r="R42" s="2"/>
      <c r="S42" s="1"/>
      <c r="T42" s="6"/>
    </row>
    <row r="43" spans="1:20" ht="27.95" customHeight="1" x14ac:dyDescent="0.3">
      <c r="A43" s="8"/>
      <c r="B43" s="8"/>
      <c r="C43" s="8"/>
      <c r="D43" s="12"/>
      <c r="E43" s="10"/>
      <c r="F43" s="10"/>
      <c r="G43" s="10"/>
      <c r="H43" s="10"/>
      <c r="I43" s="10"/>
      <c r="J43" s="10"/>
      <c r="K43" s="10"/>
      <c r="L43" s="10"/>
      <c r="M43" s="8"/>
      <c r="N43" s="1"/>
      <c r="O43" s="1"/>
      <c r="P43" s="1"/>
      <c r="Q43" s="1"/>
      <c r="R43" s="2"/>
      <c r="S43" s="1"/>
      <c r="T43" s="6"/>
    </row>
    <row r="44" spans="1:20" ht="27.95" customHeight="1" x14ac:dyDescent="0.3">
      <c r="A44" s="8"/>
      <c r="B44" s="8"/>
      <c r="C44" s="8"/>
      <c r="D44" s="12"/>
      <c r="E44" s="10"/>
      <c r="F44" s="10"/>
      <c r="G44" s="10"/>
      <c r="H44" s="10"/>
      <c r="I44" s="10"/>
      <c r="J44" s="10"/>
      <c r="K44" s="10"/>
      <c r="L44" s="10"/>
      <c r="M44" s="8"/>
      <c r="N44" s="1"/>
      <c r="O44" s="1"/>
      <c r="P44" s="1"/>
      <c r="Q44" s="1"/>
      <c r="R44" s="2"/>
      <c r="S44" s="1"/>
      <c r="T44" s="6"/>
    </row>
    <row r="45" spans="1:20" ht="27.95" customHeight="1" x14ac:dyDescent="0.3">
      <c r="A45" s="8"/>
      <c r="B45" s="8"/>
      <c r="C45" s="8"/>
      <c r="D45" s="12"/>
      <c r="E45" s="10"/>
      <c r="F45" s="10"/>
      <c r="G45" s="10"/>
      <c r="H45" s="10"/>
      <c r="I45" s="10"/>
      <c r="J45" s="10"/>
      <c r="K45" s="10"/>
      <c r="L45" s="10"/>
      <c r="M45" s="8"/>
      <c r="N45" s="1"/>
      <c r="O45" s="1"/>
      <c r="P45" s="1"/>
      <c r="Q45" s="1"/>
      <c r="R45" s="2"/>
      <c r="S45" s="1"/>
      <c r="T45" s="6"/>
    </row>
    <row r="46" spans="1:20" ht="27.95" customHeight="1" x14ac:dyDescent="0.3">
      <c r="A46" s="8"/>
      <c r="B46" s="8"/>
      <c r="C46" s="8"/>
      <c r="D46" s="12"/>
      <c r="E46" s="10"/>
      <c r="F46" s="10"/>
      <c r="G46" s="10"/>
      <c r="H46" s="10"/>
      <c r="I46" s="10"/>
      <c r="J46" s="10"/>
      <c r="K46" s="10"/>
      <c r="L46" s="10"/>
      <c r="M46" s="8"/>
      <c r="N46" s="1"/>
      <c r="O46" s="1"/>
      <c r="P46" s="1"/>
      <c r="Q46" s="1"/>
      <c r="R46" s="2"/>
      <c r="S46" s="1"/>
      <c r="T46" s="6"/>
    </row>
    <row r="47" spans="1:20" ht="27.95" customHeight="1" x14ac:dyDescent="0.3">
      <c r="A47" s="8"/>
      <c r="B47" s="8"/>
      <c r="C47" s="8"/>
      <c r="D47" s="12"/>
      <c r="E47" s="10"/>
      <c r="F47" s="10"/>
      <c r="G47" s="10"/>
      <c r="H47" s="10"/>
      <c r="I47" s="10"/>
      <c r="J47" s="10"/>
      <c r="K47" s="10"/>
      <c r="L47" s="10"/>
      <c r="M47" s="8"/>
      <c r="N47" s="1"/>
      <c r="O47" s="1"/>
      <c r="P47" s="1"/>
      <c r="Q47" s="1"/>
      <c r="R47" s="2"/>
      <c r="S47" s="1"/>
      <c r="T47" s="6"/>
    </row>
    <row r="48" spans="1:20" ht="27.95" customHeight="1" x14ac:dyDescent="0.3">
      <c r="A48" s="8"/>
      <c r="B48" s="8"/>
      <c r="C48" s="8"/>
      <c r="D48" s="12"/>
      <c r="E48" s="10"/>
      <c r="F48" s="10"/>
      <c r="G48" s="10"/>
      <c r="H48" s="10"/>
      <c r="I48" s="10"/>
      <c r="J48" s="10"/>
      <c r="K48" s="10"/>
      <c r="L48" s="10"/>
      <c r="M48" s="8"/>
      <c r="N48" s="1"/>
      <c r="O48" s="1"/>
      <c r="P48" s="1"/>
      <c r="Q48" s="1"/>
      <c r="R48" s="2"/>
      <c r="S48" s="1"/>
      <c r="T48" s="6"/>
    </row>
    <row r="49" spans="1:20" ht="27.95" customHeight="1" x14ac:dyDescent="0.3">
      <c r="A49" s="8"/>
      <c r="B49" s="8"/>
      <c r="C49" s="8"/>
      <c r="D49" s="12"/>
      <c r="E49" s="10"/>
      <c r="F49" s="10"/>
      <c r="G49" s="10"/>
      <c r="H49" s="10"/>
      <c r="I49" s="10"/>
      <c r="J49" s="10"/>
      <c r="K49" s="10"/>
      <c r="L49" s="10"/>
      <c r="M49" s="8"/>
      <c r="N49" s="1"/>
      <c r="O49" s="1"/>
      <c r="P49" s="1"/>
      <c r="Q49" s="1"/>
      <c r="R49" s="2"/>
      <c r="S49" s="1"/>
      <c r="T49" s="6"/>
    </row>
    <row r="50" spans="1:20" ht="27.95" customHeight="1" x14ac:dyDescent="0.3">
      <c r="A50" s="8"/>
      <c r="B50" s="8"/>
      <c r="C50" s="8"/>
      <c r="D50" s="12"/>
      <c r="E50" s="10"/>
      <c r="F50" s="10"/>
      <c r="G50" s="10"/>
      <c r="H50" s="10"/>
      <c r="I50" s="10"/>
      <c r="J50" s="10"/>
      <c r="K50" s="10"/>
      <c r="L50" s="10"/>
      <c r="M50" s="8"/>
      <c r="N50" s="1"/>
      <c r="O50" s="1"/>
      <c r="P50" s="1"/>
      <c r="Q50" s="1"/>
      <c r="R50" s="2"/>
      <c r="S50" s="1"/>
      <c r="T50" s="6"/>
    </row>
    <row r="51" spans="1:20" ht="27.95" customHeight="1" x14ac:dyDescent="0.3">
      <c r="A51" s="8"/>
      <c r="B51" s="8"/>
      <c r="C51" s="8"/>
      <c r="D51" s="12"/>
      <c r="E51" s="10"/>
      <c r="F51" s="10"/>
      <c r="G51" s="10"/>
      <c r="H51" s="10"/>
      <c r="I51" s="10"/>
      <c r="J51" s="10"/>
      <c r="K51" s="10"/>
      <c r="L51" s="10"/>
      <c r="M51" s="8"/>
      <c r="N51" s="1"/>
      <c r="O51" s="1"/>
      <c r="P51" s="1"/>
      <c r="Q51" s="1"/>
      <c r="R51" s="2"/>
      <c r="S51" s="1"/>
      <c r="T51" s="6"/>
    </row>
    <row r="52" spans="1:20" ht="27.95" customHeight="1" x14ac:dyDescent="0.3">
      <c r="A52" s="8"/>
      <c r="B52" s="8"/>
      <c r="C52" s="8"/>
      <c r="D52" s="12"/>
      <c r="E52" s="10"/>
      <c r="F52" s="10"/>
      <c r="G52" s="10"/>
      <c r="H52" s="10"/>
      <c r="I52" s="10"/>
      <c r="J52" s="10"/>
      <c r="K52" s="10"/>
      <c r="L52" s="10"/>
      <c r="M52" s="8"/>
      <c r="N52" s="1"/>
      <c r="O52" s="1"/>
      <c r="P52" s="1"/>
      <c r="Q52" s="1"/>
      <c r="R52" s="2"/>
      <c r="S52" s="1"/>
      <c r="T52" s="6"/>
    </row>
    <row r="53" spans="1:20" ht="27.95" customHeight="1" x14ac:dyDescent="0.3">
      <c r="A53" s="8"/>
      <c r="B53" s="8"/>
      <c r="C53" s="8"/>
      <c r="D53" s="12"/>
      <c r="E53" s="10"/>
      <c r="F53" s="10"/>
      <c r="G53" s="10"/>
      <c r="H53" s="10"/>
      <c r="I53" s="10"/>
      <c r="J53" s="10"/>
      <c r="K53" s="10"/>
      <c r="L53" s="10"/>
      <c r="M53" s="8"/>
      <c r="N53" s="1"/>
      <c r="O53" s="1"/>
      <c r="P53" s="1"/>
      <c r="Q53" s="1"/>
      <c r="R53" s="2"/>
      <c r="S53" s="1"/>
      <c r="T53" s="6"/>
    </row>
    <row r="54" spans="1:20" ht="27.95" customHeight="1" x14ac:dyDescent="0.3">
      <c r="A54" s="8"/>
      <c r="B54" s="8"/>
      <c r="C54" s="8"/>
      <c r="D54" s="12"/>
      <c r="E54" s="10"/>
      <c r="F54" s="10"/>
      <c r="G54" s="10"/>
      <c r="H54" s="10"/>
      <c r="I54" s="10"/>
      <c r="J54" s="10"/>
      <c r="K54" s="10"/>
      <c r="L54" s="10"/>
      <c r="M54" s="8"/>
      <c r="N54" s="1"/>
      <c r="O54" s="1"/>
      <c r="P54" s="1"/>
      <c r="Q54" s="1"/>
      <c r="R54" s="2"/>
      <c r="S54" s="1"/>
      <c r="T54" s="6"/>
    </row>
    <row r="55" spans="1:20" ht="27.95" customHeight="1" x14ac:dyDescent="0.3">
      <c r="A55" s="8" t="s">
        <v>51</v>
      </c>
      <c r="B55" s="8" t="s">
        <v>52</v>
      </c>
      <c r="C55" s="8" t="s">
        <v>52</v>
      </c>
      <c r="D55" s="9"/>
      <c r="E55" s="10"/>
      <c r="F55" s="10"/>
      <c r="G55" s="10"/>
      <c r="H55" s="10"/>
      <c r="I55" s="10"/>
      <c r="J55" s="10"/>
      <c r="K55" s="10"/>
      <c r="L55" s="10"/>
      <c r="M55" s="8" t="s">
        <v>52</v>
      </c>
      <c r="N55" s="1" t="s">
        <v>53</v>
      </c>
      <c r="O55" s="1" t="s">
        <v>52</v>
      </c>
      <c r="P55" s="1" t="s">
        <v>52</v>
      </c>
      <c r="Q55" s="1" t="s">
        <v>52</v>
      </c>
      <c r="R55" s="2">
        <v>1</v>
      </c>
      <c r="S55" s="1" t="s">
        <v>52</v>
      </c>
      <c r="T55" s="6"/>
    </row>
    <row r="56" spans="1:20" ht="27.95" customHeight="1" x14ac:dyDescent="0.3">
      <c r="A56" s="8" t="s">
        <v>54</v>
      </c>
      <c r="B56" s="8" t="s">
        <v>52</v>
      </c>
      <c r="C56" s="8" t="s">
        <v>52</v>
      </c>
      <c r="D56" s="9"/>
      <c r="E56" s="10"/>
      <c r="F56" s="10"/>
      <c r="G56" s="10"/>
      <c r="H56" s="10"/>
      <c r="I56" s="10"/>
      <c r="J56" s="10"/>
      <c r="K56" s="10"/>
      <c r="L56" s="10"/>
      <c r="M56" s="8" t="s">
        <v>52</v>
      </c>
      <c r="N56" s="1" t="s">
        <v>55</v>
      </c>
      <c r="O56" s="1" t="s">
        <v>52</v>
      </c>
      <c r="P56" s="1" t="s">
        <v>53</v>
      </c>
      <c r="Q56" s="1" t="s">
        <v>52</v>
      </c>
      <c r="R56" s="2">
        <v>2</v>
      </c>
      <c r="S56" s="1" t="s">
        <v>52</v>
      </c>
      <c r="T56" s="6"/>
    </row>
    <row r="57" spans="1:20" ht="27.95" customHeight="1" x14ac:dyDescent="0.3">
      <c r="A57" s="8" t="s">
        <v>56</v>
      </c>
      <c r="B57" s="8" t="s">
        <v>52</v>
      </c>
      <c r="C57" s="8" t="s">
        <v>52</v>
      </c>
      <c r="D57" s="9">
        <v>1</v>
      </c>
      <c r="E57" s="10">
        <f>공종별내역서!F29</f>
        <v>0</v>
      </c>
      <c r="F57" s="10">
        <f t="shared" ref="F57:F96" si="5">E57*D57</f>
        <v>0</v>
      </c>
      <c r="G57" s="10">
        <f>공종별내역서!H29</f>
        <v>0</v>
      </c>
      <c r="H57" s="10">
        <f t="shared" ref="H57:H96" si="6">G57*D57</f>
        <v>0</v>
      </c>
      <c r="I57" s="10">
        <f>공종별내역서!J29</f>
        <v>0</v>
      </c>
      <c r="J57" s="10">
        <f t="shared" ref="J57:J96" si="7">I57*D57</f>
        <v>0</v>
      </c>
      <c r="K57" s="10">
        <f t="shared" ref="K57:K96" si="8">E57+G57+I57</f>
        <v>0</v>
      </c>
      <c r="L57" s="10">
        <f t="shared" ref="L57:L96" si="9">F57+H57+J57</f>
        <v>0</v>
      </c>
      <c r="M57" s="8" t="s">
        <v>52</v>
      </c>
      <c r="N57" s="1" t="s">
        <v>57</v>
      </c>
      <c r="O57" s="1" t="s">
        <v>52</v>
      </c>
      <c r="P57" s="1" t="s">
        <v>55</v>
      </c>
      <c r="Q57" s="1" t="s">
        <v>52</v>
      </c>
      <c r="R57" s="2">
        <v>3</v>
      </c>
      <c r="S57" s="1" t="s">
        <v>52</v>
      </c>
      <c r="T57" s="6"/>
    </row>
    <row r="58" spans="1:20" ht="27.95" customHeight="1" x14ac:dyDescent="0.3">
      <c r="A58" s="8" t="s">
        <v>92</v>
      </c>
      <c r="B58" s="8" t="s">
        <v>52</v>
      </c>
      <c r="C58" s="8" t="s">
        <v>52</v>
      </c>
      <c r="D58" s="9">
        <v>1</v>
      </c>
      <c r="E58" s="10">
        <f>공종별내역서!F55</f>
        <v>0</v>
      </c>
      <c r="F58" s="10">
        <f t="shared" si="5"/>
        <v>0</v>
      </c>
      <c r="G58" s="10">
        <f>공종별내역서!H55</f>
        <v>0</v>
      </c>
      <c r="H58" s="10">
        <f t="shared" si="6"/>
        <v>0</v>
      </c>
      <c r="I58" s="10">
        <f>공종별내역서!J55</f>
        <v>0</v>
      </c>
      <c r="J58" s="10">
        <f t="shared" si="7"/>
        <v>0</v>
      </c>
      <c r="K58" s="10">
        <f t="shared" si="8"/>
        <v>0</v>
      </c>
      <c r="L58" s="10">
        <f t="shared" si="9"/>
        <v>0</v>
      </c>
      <c r="M58" s="8" t="s">
        <v>52</v>
      </c>
      <c r="N58" s="1" t="s">
        <v>93</v>
      </c>
      <c r="O58" s="1" t="s">
        <v>52</v>
      </c>
      <c r="P58" s="1" t="s">
        <v>55</v>
      </c>
      <c r="Q58" s="1" t="s">
        <v>52</v>
      </c>
      <c r="R58" s="2">
        <v>3</v>
      </c>
      <c r="S58" s="1" t="s">
        <v>52</v>
      </c>
      <c r="T58" s="6"/>
    </row>
    <row r="59" spans="1:20" ht="27.95" customHeight="1" x14ac:dyDescent="0.3">
      <c r="A59" s="8" t="s">
        <v>111</v>
      </c>
      <c r="B59" s="8" t="s">
        <v>52</v>
      </c>
      <c r="C59" s="8" t="s">
        <v>52</v>
      </c>
      <c r="D59" s="9">
        <v>1</v>
      </c>
      <c r="E59" s="10">
        <f>공종별내역서!F81</f>
        <v>0</v>
      </c>
      <c r="F59" s="10">
        <f t="shared" si="5"/>
        <v>0</v>
      </c>
      <c r="G59" s="10">
        <f>공종별내역서!H81</f>
        <v>0</v>
      </c>
      <c r="H59" s="10">
        <f t="shared" si="6"/>
        <v>0</v>
      </c>
      <c r="I59" s="10">
        <f>공종별내역서!J81</f>
        <v>0</v>
      </c>
      <c r="J59" s="10">
        <f t="shared" si="7"/>
        <v>0</v>
      </c>
      <c r="K59" s="10">
        <f t="shared" si="8"/>
        <v>0</v>
      </c>
      <c r="L59" s="10">
        <f t="shared" si="9"/>
        <v>0</v>
      </c>
      <c r="M59" s="8" t="s">
        <v>52</v>
      </c>
      <c r="N59" s="1" t="s">
        <v>112</v>
      </c>
      <c r="O59" s="1" t="s">
        <v>52</v>
      </c>
      <c r="P59" s="1" t="s">
        <v>55</v>
      </c>
      <c r="Q59" s="1" t="s">
        <v>52</v>
      </c>
      <c r="R59" s="2">
        <v>3</v>
      </c>
      <c r="S59" s="1" t="s">
        <v>52</v>
      </c>
      <c r="T59" s="6"/>
    </row>
    <row r="60" spans="1:20" ht="27.95" customHeight="1" x14ac:dyDescent="0.3">
      <c r="A60" s="8" t="s">
        <v>146</v>
      </c>
      <c r="B60" s="8" t="s">
        <v>52</v>
      </c>
      <c r="C60" s="8" t="s">
        <v>52</v>
      </c>
      <c r="D60" s="9">
        <v>1</v>
      </c>
      <c r="E60" s="10">
        <f>공종별내역서!F107</f>
        <v>0</v>
      </c>
      <c r="F60" s="10">
        <f t="shared" si="5"/>
        <v>0</v>
      </c>
      <c r="G60" s="10">
        <f>공종별내역서!H107</f>
        <v>0</v>
      </c>
      <c r="H60" s="10">
        <f t="shared" si="6"/>
        <v>0</v>
      </c>
      <c r="I60" s="10">
        <f>공종별내역서!J107</f>
        <v>0</v>
      </c>
      <c r="J60" s="10">
        <f t="shared" si="7"/>
        <v>0</v>
      </c>
      <c r="K60" s="10">
        <f t="shared" si="8"/>
        <v>0</v>
      </c>
      <c r="L60" s="10">
        <f t="shared" si="9"/>
        <v>0</v>
      </c>
      <c r="M60" s="8" t="s">
        <v>52</v>
      </c>
      <c r="N60" s="1" t="s">
        <v>147</v>
      </c>
      <c r="O60" s="1" t="s">
        <v>52</v>
      </c>
      <c r="P60" s="1" t="s">
        <v>55</v>
      </c>
      <c r="Q60" s="1" t="s">
        <v>52</v>
      </c>
      <c r="R60" s="2">
        <v>3</v>
      </c>
      <c r="S60" s="1" t="s">
        <v>52</v>
      </c>
      <c r="T60" s="6"/>
    </row>
    <row r="61" spans="1:20" ht="27.95" customHeight="1" x14ac:dyDescent="0.3">
      <c r="A61" s="8" t="s">
        <v>182</v>
      </c>
      <c r="B61" s="8" t="s">
        <v>52</v>
      </c>
      <c r="C61" s="8" t="s">
        <v>52</v>
      </c>
      <c r="D61" s="9">
        <v>1</v>
      </c>
      <c r="E61" s="10">
        <f>공종별내역서!F133</f>
        <v>0</v>
      </c>
      <c r="F61" s="10">
        <f t="shared" si="5"/>
        <v>0</v>
      </c>
      <c r="G61" s="10">
        <f>공종별내역서!H133</f>
        <v>0</v>
      </c>
      <c r="H61" s="10">
        <f t="shared" si="6"/>
        <v>0</v>
      </c>
      <c r="I61" s="10">
        <f>공종별내역서!J133</f>
        <v>0</v>
      </c>
      <c r="J61" s="10">
        <f t="shared" si="7"/>
        <v>0</v>
      </c>
      <c r="K61" s="10">
        <f t="shared" si="8"/>
        <v>0</v>
      </c>
      <c r="L61" s="10">
        <f t="shared" si="9"/>
        <v>0</v>
      </c>
      <c r="M61" s="8" t="s">
        <v>52</v>
      </c>
      <c r="N61" s="1" t="s">
        <v>183</v>
      </c>
      <c r="O61" s="1" t="s">
        <v>52</v>
      </c>
      <c r="P61" s="1" t="s">
        <v>55</v>
      </c>
      <c r="Q61" s="1" t="s">
        <v>52</v>
      </c>
      <c r="R61" s="2">
        <v>3</v>
      </c>
      <c r="S61" s="1" t="s">
        <v>52</v>
      </c>
      <c r="T61" s="6"/>
    </row>
    <row r="62" spans="1:20" ht="27.95" customHeight="1" x14ac:dyDescent="0.3">
      <c r="A62" s="8" t="s">
        <v>200</v>
      </c>
      <c r="B62" s="8" t="s">
        <v>52</v>
      </c>
      <c r="C62" s="8" t="s">
        <v>52</v>
      </c>
      <c r="D62" s="9">
        <v>1</v>
      </c>
      <c r="E62" s="10">
        <f>공종별내역서!F159</f>
        <v>0</v>
      </c>
      <c r="F62" s="10">
        <f t="shared" si="5"/>
        <v>0</v>
      </c>
      <c r="G62" s="10">
        <f>공종별내역서!H159</f>
        <v>0</v>
      </c>
      <c r="H62" s="10">
        <f t="shared" si="6"/>
        <v>0</v>
      </c>
      <c r="I62" s="10">
        <f>공종별내역서!J159</f>
        <v>0</v>
      </c>
      <c r="J62" s="10">
        <f t="shared" si="7"/>
        <v>0</v>
      </c>
      <c r="K62" s="10">
        <f t="shared" si="8"/>
        <v>0</v>
      </c>
      <c r="L62" s="10">
        <f t="shared" si="9"/>
        <v>0</v>
      </c>
      <c r="M62" s="8" t="s">
        <v>52</v>
      </c>
      <c r="N62" s="1" t="s">
        <v>201</v>
      </c>
      <c r="O62" s="1" t="s">
        <v>52</v>
      </c>
      <c r="P62" s="1" t="s">
        <v>55</v>
      </c>
      <c r="Q62" s="1" t="s">
        <v>52</v>
      </c>
      <c r="R62" s="2">
        <v>3</v>
      </c>
      <c r="S62" s="1" t="s">
        <v>52</v>
      </c>
      <c r="T62" s="6"/>
    </row>
    <row r="63" spans="1:20" ht="27.95" customHeight="1" x14ac:dyDescent="0.3">
      <c r="A63" s="8" t="s">
        <v>259</v>
      </c>
      <c r="B63" s="8" t="s">
        <v>52</v>
      </c>
      <c r="C63" s="8" t="s">
        <v>52</v>
      </c>
      <c r="D63" s="9">
        <v>1</v>
      </c>
      <c r="E63" s="10">
        <f>공종별내역서!F185</f>
        <v>0</v>
      </c>
      <c r="F63" s="10">
        <f t="shared" si="5"/>
        <v>0</v>
      </c>
      <c r="G63" s="10">
        <f>공종별내역서!H185</f>
        <v>0</v>
      </c>
      <c r="H63" s="10">
        <f t="shared" si="6"/>
        <v>0</v>
      </c>
      <c r="I63" s="10">
        <f>공종별내역서!J185</f>
        <v>0</v>
      </c>
      <c r="J63" s="10">
        <f t="shared" si="7"/>
        <v>0</v>
      </c>
      <c r="K63" s="10">
        <f t="shared" si="8"/>
        <v>0</v>
      </c>
      <c r="L63" s="10">
        <f t="shared" si="9"/>
        <v>0</v>
      </c>
      <c r="M63" s="8" t="s">
        <v>52</v>
      </c>
      <c r="N63" s="1" t="s">
        <v>260</v>
      </c>
      <c r="O63" s="1" t="s">
        <v>52</v>
      </c>
      <c r="P63" s="1" t="s">
        <v>55</v>
      </c>
      <c r="Q63" s="1" t="s">
        <v>52</v>
      </c>
      <c r="R63" s="2">
        <v>3</v>
      </c>
      <c r="S63" s="1" t="s">
        <v>52</v>
      </c>
      <c r="T63" s="6"/>
    </row>
    <row r="64" spans="1:20" ht="27.95" customHeight="1" x14ac:dyDescent="0.3">
      <c r="A64" s="8" t="s">
        <v>269</v>
      </c>
      <c r="B64" s="8" t="s">
        <v>52</v>
      </c>
      <c r="C64" s="8" t="s">
        <v>52</v>
      </c>
      <c r="D64" s="9">
        <v>1</v>
      </c>
      <c r="E64" s="10">
        <f>공종별내역서!F211</f>
        <v>0</v>
      </c>
      <c r="F64" s="10">
        <f t="shared" si="5"/>
        <v>0</v>
      </c>
      <c r="G64" s="10">
        <f>공종별내역서!H211</f>
        <v>0</v>
      </c>
      <c r="H64" s="10">
        <f t="shared" si="6"/>
        <v>0</v>
      </c>
      <c r="I64" s="10">
        <f>공종별내역서!J211</f>
        <v>0</v>
      </c>
      <c r="J64" s="10">
        <f t="shared" si="7"/>
        <v>0</v>
      </c>
      <c r="K64" s="10">
        <f t="shared" si="8"/>
        <v>0</v>
      </c>
      <c r="L64" s="10">
        <f t="shared" si="9"/>
        <v>0</v>
      </c>
      <c r="M64" s="8" t="s">
        <v>52</v>
      </c>
      <c r="N64" s="1" t="s">
        <v>270</v>
      </c>
      <c r="O64" s="1" t="s">
        <v>52</v>
      </c>
      <c r="P64" s="1" t="s">
        <v>55</v>
      </c>
      <c r="Q64" s="1" t="s">
        <v>52</v>
      </c>
      <c r="R64" s="2">
        <v>3</v>
      </c>
      <c r="S64" s="1" t="s">
        <v>52</v>
      </c>
      <c r="T64" s="6"/>
    </row>
    <row r="65" spans="1:20" ht="27.95" customHeight="1" x14ac:dyDescent="0.3">
      <c r="A65" s="8" t="s">
        <v>322</v>
      </c>
      <c r="B65" s="8" t="s">
        <v>52</v>
      </c>
      <c r="C65" s="8" t="s">
        <v>52</v>
      </c>
      <c r="D65" s="9">
        <v>1</v>
      </c>
      <c r="E65" s="10">
        <f>공종별내역서!F237</f>
        <v>0</v>
      </c>
      <c r="F65" s="10">
        <f t="shared" si="5"/>
        <v>0</v>
      </c>
      <c r="G65" s="10">
        <f>공종별내역서!H237</f>
        <v>0</v>
      </c>
      <c r="H65" s="10">
        <f t="shared" si="6"/>
        <v>0</v>
      </c>
      <c r="I65" s="10">
        <f>공종별내역서!J237</f>
        <v>0</v>
      </c>
      <c r="J65" s="10">
        <f t="shared" si="7"/>
        <v>0</v>
      </c>
      <c r="K65" s="10">
        <f t="shared" si="8"/>
        <v>0</v>
      </c>
      <c r="L65" s="10">
        <f t="shared" si="9"/>
        <v>0</v>
      </c>
      <c r="M65" s="8" t="s">
        <v>52</v>
      </c>
      <c r="N65" s="1" t="s">
        <v>323</v>
      </c>
      <c r="O65" s="1" t="s">
        <v>52</v>
      </c>
      <c r="P65" s="1" t="s">
        <v>55</v>
      </c>
      <c r="Q65" s="1" t="s">
        <v>52</v>
      </c>
      <c r="R65" s="2">
        <v>3</v>
      </c>
      <c r="S65" s="1" t="s">
        <v>52</v>
      </c>
      <c r="T65" s="6"/>
    </row>
    <row r="66" spans="1:20" ht="27.95" customHeight="1" x14ac:dyDescent="0.3">
      <c r="A66" s="8" t="s">
        <v>385</v>
      </c>
      <c r="B66" s="8" t="s">
        <v>52</v>
      </c>
      <c r="C66" s="8" t="s">
        <v>52</v>
      </c>
      <c r="D66" s="9">
        <v>1</v>
      </c>
      <c r="E66" s="10">
        <f>공종별내역서!F263</f>
        <v>0</v>
      </c>
      <c r="F66" s="10">
        <f t="shared" si="5"/>
        <v>0</v>
      </c>
      <c r="G66" s="10">
        <f>공종별내역서!H263</f>
        <v>0</v>
      </c>
      <c r="H66" s="10">
        <f t="shared" si="6"/>
        <v>0</v>
      </c>
      <c r="I66" s="10">
        <f>공종별내역서!J263</f>
        <v>0</v>
      </c>
      <c r="J66" s="10">
        <f t="shared" si="7"/>
        <v>0</v>
      </c>
      <c r="K66" s="10">
        <f t="shared" si="8"/>
        <v>0</v>
      </c>
      <c r="L66" s="10">
        <f t="shared" si="9"/>
        <v>0</v>
      </c>
      <c r="M66" s="8" t="s">
        <v>52</v>
      </c>
      <c r="N66" s="1" t="s">
        <v>386</v>
      </c>
      <c r="O66" s="1" t="s">
        <v>52</v>
      </c>
      <c r="P66" s="1" t="s">
        <v>55</v>
      </c>
      <c r="Q66" s="1" t="s">
        <v>52</v>
      </c>
      <c r="R66" s="2">
        <v>3</v>
      </c>
      <c r="S66" s="1" t="s">
        <v>52</v>
      </c>
      <c r="T66" s="6"/>
    </row>
    <row r="67" spans="1:20" ht="27.95" customHeight="1" x14ac:dyDescent="0.3">
      <c r="A67" s="8" t="s">
        <v>395</v>
      </c>
      <c r="B67" s="8" t="s">
        <v>52</v>
      </c>
      <c r="C67" s="8" t="s">
        <v>52</v>
      </c>
      <c r="D67" s="9">
        <v>1</v>
      </c>
      <c r="E67" s="10">
        <f>공종별내역서!F289</f>
        <v>0</v>
      </c>
      <c r="F67" s="10">
        <f t="shared" si="5"/>
        <v>0</v>
      </c>
      <c r="G67" s="10">
        <f>공종별내역서!H289</f>
        <v>0</v>
      </c>
      <c r="H67" s="10">
        <f t="shared" si="6"/>
        <v>0</v>
      </c>
      <c r="I67" s="10">
        <f>공종별내역서!J289</f>
        <v>0</v>
      </c>
      <c r="J67" s="10">
        <f t="shared" si="7"/>
        <v>0</v>
      </c>
      <c r="K67" s="10">
        <f t="shared" si="8"/>
        <v>0</v>
      </c>
      <c r="L67" s="10">
        <f t="shared" si="9"/>
        <v>0</v>
      </c>
      <c r="M67" s="8" t="s">
        <v>52</v>
      </c>
      <c r="N67" s="1" t="s">
        <v>396</v>
      </c>
      <c r="O67" s="1" t="s">
        <v>52</v>
      </c>
      <c r="P67" s="1" t="s">
        <v>55</v>
      </c>
      <c r="Q67" s="1" t="s">
        <v>52</v>
      </c>
      <c r="R67" s="2">
        <v>3</v>
      </c>
      <c r="S67" s="1" t="s">
        <v>52</v>
      </c>
      <c r="T67" s="6"/>
    </row>
    <row r="68" spans="1:20" ht="27.95" customHeight="1" x14ac:dyDescent="0.3">
      <c r="A68" s="8" t="s">
        <v>405</v>
      </c>
      <c r="B68" s="8" t="s">
        <v>52</v>
      </c>
      <c r="C68" s="8" t="s">
        <v>52</v>
      </c>
      <c r="D68" s="9">
        <v>1</v>
      </c>
      <c r="E68" s="10">
        <f>공종별내역서!F315</f>
        <v>0</v>
      </c>
      <c r="F68" s="10">
        <f t="shared" si="5"/>
        <v>0</v>
      </c>
      <c r="G68" s="10">
        <f>공종별내역서!H315</f>
        <v>0</v>
      </c>
      <c r="H68" s="10">
        <f t="shared" si="6"/>
        <v>0</v>
      </c>
      <c r="I68" s="10">
        <f>공종별내역서!J315</f>
        <v>0</v>
      </c>
      <c r="J68" s="10">
        <f t="shared" si="7"/>
        <v>0</v>
      </c>
      <c r="K68" s="10">
        <f t="shared" si="8"/>
        <v>0</v>
      </c>
      <c r="L68" s="10">
        <f t="shared" si="9"/>
        <v>0</v>
      </c>
      <c r="M68" s="8" t="s">
        <v>52</v>
      </c>
      <c r="N68" s="1" t="s">
        <v>406</v>
      </c>
      <c r="O68" s="1" t="s">
        <v>52</v>
      </c>
      <c r="P68" s="1" t="s">
        <v>55</v>
      </c>
      <c r="Q68" s="1" t="s">
        <v>52</v>
      </c>
      <c r="R68" s="2">
        <v>3</v>
      </c>
      <c r="S68" s="1" t="s">
        <v>52</v>
      </c>
      <c r="T68" s="6"/>
    </row>
    <row r="69" spans="1:20" ht="27.95" customHeight="1" x14ac:dyDescent="0.3">
      <c r="A69" s="8" t="s">
        <v>421</v>
      </c>
      <c r="B69" s="8" t="s">
        <v>52</v>
      </c>
      <c r="C69" s="8" t="s">
        <v>52</v>
      </c>
      <c r="D69" s="9">
        <v>1</v>
      </c>
      <c r="E69" s="10">
        <f>공종별내역서!F341</f>
        <v>0</v>
      </c>
      <c r="F69" s="10">
        <f t="shared" si="5"/>
        <v>0</v>
      </c>
      <c r="G69" s="10">
        <f>공종별내역서!H341</f>
        <v>0</v>
      </c>
      <c r="H69" s="10">
        <f t="shared" si="6"/>
        <v>0</v>
      </c>
      <c r="I69" s="10">
        <f>공종별내역서!J341</f>
        <v>0</v>
      </c>
      <c r="J69" s="10">
        <f t="shared" si="7"/>
        <v>0</v>
      </c>
      <c r="K69" s="10">
        <f t="shared" si="8"/>
        <v>0</v>
      </c>
      <c r="L69" s="10">
        <f t="shared" si="9"/>
        <v>0</v>
      </c>
      <c r="M69" s="8" t="s">
        <v>52</v>
      </c>
      <c r="N69" s="1" t="s">
        <v>422</v>
      </c>
      <c r="O69" s="1" t="s">
        <v>52</v>
      </c>
      <c r="P69" s="1" t="s">
        <v>55</v>
      </c>
      <c r="Q69" s="1" t="s">
        <v>52</v>
      </c>
      <c r="R69" s="2">
        <v>3</v>
      </c>
      <c r="S69" s="1" t="s">
        <v>52</v>
      </c>
      <c r="T69" s="6"/>
    </row>
    <row r="70" spans="1:20" ht="27.95" customHeight="1" x14ac:dyDescent="0.3">
      <c r="A70" s="8" t="s">
        <v>90</v>
      </c>
      <c r="B70" s="9"/>
      <c r="C70" s="9"/>
      <c r="D70" s="9"/>
      <c r="E70" s="9"/>
      <c r="F70" s="10">
        <f>SUM(F57:F69)</f>
        <v>0</v>
      </c>
      <c r="G70" s="9"/>
      <c r="H70" s="10">
        <f>SUM(H57:H69)</f>
        <v>0</v>
      </c>
      <c r="I70" s="9"/>
      <c r="J70" s="10">
        <f>SUM(J57:J69)</f>
        <v>0</v>
      </c>
      <c r="K70" s="9"/>
      <c r="L70" s="10">
        <f>SUM(L57:L69)</f>
        <v>0</v>
      </c>
      <c r="M70" s="9"/>
      <c r="T70" s="5"/>
    </row>
    <row r="71" spans="1:20" ht="27.95" customHeight="1" x14ac:dyDescent="0.3">
      <c r="A71" s="8" t="s">
        <v>431</v>
      </c>
      <c r="B71" s="8" t="s">
        <v>52</v>
      </c>
      <c r="C71" s="8" t="s">
        <v>52</v>
      </c>
      <c r="D71" s="9">
        <v>1</v>
      </c>
      <c r="E71" s="10">
        <f>공종별내역서!F367</f>
        <v>0</v>
      </c>
      <c r="F71" s="10">
        <f t="shared" si="5"/>
        <v>0</v>
      </c>
      <c r="G71" s="10">
        <f>공종별내역서!H367</f>
        <v>0</v>
      </c>
      <c r="H71" s="10">
        <f t="shared" si="6"/>
        <v>0</v>
      </c>
      <c r="I71" s="10">
        <f>공종별내역서!J367</f>
        <v>0</v>
      </c>
      <c r="J71" s="10">
        <f t="shared" si="7"/>
        <v>0</v>
      </c>
      <c r="K71" s="10">
        <f t="shared" si="8"/>
        <v>0</v>
      </c>
      <c r="L71" s="10">
        <f t="shared" si="9"/>
        <v>0</v>
      </c>
      <c r="M71" s="8" t="s">
        <v>52</v>
      </c>
      <c r="N71" s="1" t="s">
        <v>432</v>
      </c>
      <c r="O71" s="1" t="s">
        <v>52</v>
      </c>
      <c r="P71" s="1" t="s">
        <v>52</v>
      </c>
      <c r="Q71" s="1" t="s">
        <v>433</v>
      </c>
      <c r="R71" s="2">
        <v>2</v>
      </c>
      <c r="S71" s="1" t="s">
        <v>52</v>
      </c>
      <c r="T71" s="6">
        <f>L71*1</f>
        <v>0</v>
      </c>
    </row>
    <row r="72" spans="1:20" ht="27.95" customHeight="1" x14ac:dyDescent="0.3">
      <c r="A72" s="8" t="s">
        <v>438</v>
      </c>
      <c r="B72" s="8" t="s">
        <v>52</v>
      </c>
      <c r="C72" s="8" t="s">
        <v>52</v>
      </c>
      <c r="D72" s="9">
        <v>1</v>
      </c>
      <c r="E72" s="10">
        <f>공종별내역서!F393</f>
        <v>0</v>
      </c>
      <c r="F72" s="10">
        <f t="shared" si="5"/>
        <v>0</v>
      </c>
      <c r="G72" s="10">
        <f>공종별내역서!H393</f>
        <v>0</v>
      </c>
      <c r="H72" s="10">
        <f t="shared" si="6"/>
        <v>0</v>
      </c>
      <c r="I72" s="10">
        <f>공종별내역서!J393</f>
        <v>0</v>
      </c>
      <c r="J72" s="10">
        <f t="shared" si="7"/>
        <v>0</v>
      </c>
      <c r="K72" s="10">
        <f t="shared" si="8"/>
        <v>0</v>
      </c>
      <c r="L72" s="10">
        <f t="shared" si="9"/>
        <v>0</v>
      </c>
      <c r="M72" s="8" t="s">
        <v>52</v>
      </c>
      <c r="N72" s="1" t="s">
        <v>439</v>
      </c>
      <c r="O72" s="1" t="s">
        <v>52</v>
      </c>
      <c r="P72" s="1" t="s">
        <v>52</v>
      </c>
      <c r="Q72" s="1" t="s">
        <v>440</v>
      </c>
      <c r="R72" s="2">
        <v>2</v>
      </c>
      <c r="S72" s="1" t="s">
        <v>52</v>
      </c>
      <c r="T72" s="6">
        <f>L72*1</f>
        <v>0</v>
      </c>
    </row>
    <row r="73" spans="1:20" ht="27.95" customHeight="1" x14ac:dyDescent="0.3">
      <c r="A73" s="8"/>
      <c r="B73" s="8"/>
      <c r="C73" s="8"/>
      <c r="D73" s="12"/>
      <c r="E73" s="10"/>
      <c r="F73" s="10"/>
      <c r="G73" s="10"/>
      <c r="H73" s="10"/>
      <c r="I73" s="10"/>
      <c r="J73" s="10"/>
      <c r="K73" s="10"/>
      <c r="L73" s="10"/>
      <c r="M73" s="8"/>
      <c r="N73" s="1"/>
      <c r="O73" s="1"/>
      <c r="P73" s="1"/>
      <c r="Q73" s="1"/>
      <c r="R73" s="2"/>
      <c r="S73" s="1"/>
      <c r="T73" s="6"/>
    </row>
    <row r="74" spans="1:20" ht="27.95" customHeight="1" x14ac:dyDescent="0.3">
      <c r="A74" s="8"/>
      <c r="B74" s="8"/>
      <c r="C74" s="8"/>
      <c r="D74" s="12"/>
      <c r="E74" s="10"/>
      <c r="F74" s="10"/>
      <c r="G74" s="10"/>
      <c r="H74" s="10"/>
      <c r="I74" s="10"/>
      <c r="J74" s="10"/>
      <c r="K74" s="10"/>
      <c r="L74" s="10"/>
      <c r="M74" s="8"/>
      <c r="N74" s="1"/>
      <c r="O74" s="1"/>
      <c r="P74" s="1"/>
      <c r="Q74" s="1"/>
      <c r="R74" s="2"/>
      <c r="S74" s="1"/>
      <c r="T74" s="6"/>
    </row>
    <row r="75" spans="1:20" ht="27.95" customHeight="1" x14ac:dyDescent="0.3">
      <c r="A75" s="8"/>
      <c r="B75" s="8"/>
      <c r="C75" s="8"/>
      <c r="D75" s="12"/>
      <c r="E75" s="10"/>
      <c r="F75" s="10"/>
      <c r="G75" s="10"/>
      <c r="H75" s="10"/>
      <c r="I75" s="10"/>
      <c r="J75" s="10"/>
      <c r="K75" s="10"/>
      <c r="L75" s="10"/>
      <c r="M75" s="8"/>
      <c r="N75" s="1"/>
      <c r="O75" s="1"/>
      <c r="P75" s="1"/>
      <c r="Q75" s="1"/>
      <c r="R75" s="2"/>
      <c r="S75" s="1"/>
      <c r="T75" s="6"/>
    </row>
    <row r="76" spans="1:20" ht="27.95" customHeight="1" x14ac:dyDescent="0.3">
      <c r="A76" s="8"/>
      <c r="B76" s="8"/>
      <c r="C76" s="8"/>
      <c r="D76" s="12"/>
      <c r="E76" s="10"/>
      <c r="F76" s="10"/>
      <c r="G76" s="10"/>
      <c r="H76" s="10"/>
      <c r="I76" s="10"/>
      <c r="J76" s="10"/>
      <c r="K76" s="10"/>
      <c r="L76" s="10"/>
      <c r="M76" s="8"/>
      <c r="N76" s="1"/>
      <c r="O76" s="1"/>
      <c r="P76" s="1"/>
      <c r="Q76" s="1"/>
      <c r="R76" s="2"/>
      <c r="S76" s="1"/>
      <c r="T76" s="6"/>
    </row>
    <row r="77" spans="1:20" ht="27.95" customHeight="1" x14ac:dyDescent="0.3">
      <c r="A77" s="8"/>
      <c r="B77" s="8"/>
      <c r="C77" s="8"/>
      <c r="D77" s="12"/>
      <c r="E77" s="10"/>
      <c r="F77" s="10"/>
      <c r="G77" s="10"/>
      <c r="H77" s="10"/>
      <c r="I77" s="10"/>
      <c r="J77" s="10"/>
      <c r="K77" s="10"/>
      <c r="L77" s="10"/>
      <c r="M77" s="8"/>
      <c r="N77" s="1"/>
      <c r="O77" s="1"/>
      <c r="P77" s="1"/>
      <c r="Q77" s="1"/>
      <c r="R77" s="2"/>
      <c r="S77" s="1"/>
      <c r="T77" s="6"/>
    </row>
    <row r="78" spans="1:20" ht="27.95" customHeight="1" x14ac:dyDescent="0.3">
      <c r="A78" s="8"/>
      <c r="B78" s="8"/>
      <c r="C78" s="8"/>
      <c r="D78" s="12"/>
      <c r="E78" s="10"/>
      <c r="F78" s="10"/>
      <c r="G78" s="10"/>
      <c r="H78" s="10"/>
      <c r="I78" s="10"/>
      <c r="J78" s="10"/>
      <c r="K78" s="10"/>
      <c r="L78" s="10"/>
      <c r="M78" s="8"/>
      <c r="N78" s="1"/>
      <c r="O78" s="1"/>
      <c r="P78" s="1"/>
      <c r="Q78" s="1"/>
      <c r="R78" s="2"/>
      <c r="S78" s="1"/>
      <c r="T78" s="6"/>
    </row>
    <row r="79" spans="1:20" ht="27.95" customHeight="1" x14ac:dyDescent="0.3">
      <c r="A79" s="8"/>
      <c r="B79" s="8"/>
      <c r="C79" s="8"/>
      <c r="D79" s="12"/>
      <c r="E79" s="10"/>
      <c r="F79" s="10"/>
      <c r="G79" s="10"/>
      <c r="H79" s="10"/>
      <c r="I79" s="10"/>
      <c r="J79" s="10"/>
      <c r="K79" s="10"/>
      <c r="L79" s="10"/>
      <c r="M79" s="8"/>
      <c r="N79" s="1"/>
      <c r="O79" s="1"/>
      <c r="P79" s="1"/>
      <c r="Q79" s="1"/>
      <c r="R79" s="2"/>
      <c r="S79" s="1"/>
      <c r="T79" s="6"/>
    </row>
    <row r="80" spans="1:20" ht="27.95" customHeight="1" x14ac:dyDescent="0.3">
      <c r="A80" s="8" t="s">
        <v>458</v>
      </c>
      <c r="B80" s="8" t="s">
        <v>52</v>
      </c>
      <c r="C80" s="8" t="s">
        <v>52</v>
      </c>
      <c r="D80" s="9"/>
      <c r="E80" s="10"/>
      <c r="F80" s="10"/>
      <c r="G80" s="10"/>
      <c r="H80" s="10"/>
      <c r="I80" s="10"/>
      <c r="J80" s="10"/>
      <c r="K80" s="10"/>
      <c r="L80" s="10"/>
      <c r="M80" s="8"/>
      <c r="N80" s="1" t="s">
        <v>459</v>
      </c>
      <c r="O80" s="1" t="s">
        <v>52</v>
      </c>
      <c r="P80" s="1" t="s">
        <v>53</v>
      </c>
      <c r="Q80" s="1" t="s">
        <v>52</v>
      </c>
      <c r="R80" s="2">
        <v>2</v>
      </c>
      <c r="S80" s="1" t="s">
        <v>52</v>
      </c>
      <c r="T80" s="6"/>
    </row>
    <row r="81" spans="1:20" ht="27.95" customHeight="1" x14ac:dyDescent="0.3">
      <c r="A81" s="8" t="s">
        <v>460</v>
      </c>
      <c r="B81" s="8" t="s">
        <v>52</v>
      </c>
      <c r="C81" s="8" t="s">
        <v>52</v>
      </c>
      <c r="D81" s="9">
        <v>1</v>
      </c>
      <c r="E81" s="10">
        <f>공종별내역서!F419</f>
        <v>0</v>
      </c>
      <c r="F81" s="10">
        <f t="shared" si="5"/>
        <v>0</v>
      </c>
      <c r="G81" s="10">
        <f>공종별내역서!H419</f>
        <v>0</v>
      </c>
      <c r="H81" s="10">
        <f t="shared" si="6"/>
        <v>0</v>
      </c>
      <c r="I81" s="10">
        <f>공종별내역서!J419</f>
        <v>0</v>
      </c>
      <c r="J81" s="10">
        <f t="shared" si="7"/>
        <v>0</v>
      </c>
      <c r="K81" s="10">
        <f t="shared" si="8"/>
        <v>0</v>
      </c>
      <c r="L81" s="10">
        <f t="shared" si="9"/>
        <v>0</v>
      </c>
      <c r="M81" s="8" t="s">
        <v>52</v>
      </c>
      <c r="N81" s="1" t="s">
        <v>461</v>
      </c>
      <c r="O81" s="1" t="s">
        <v>52</v>
      </c>
      <c r="P81" s="1" t="s">
        <v>459</v>
      </c>
      <c r="Q81" s="1" t="s">
        <v>52</v>
      </c>
      <c r="R81" s="2">
        <v>3</v>
      </c>
      <c r="S81" s="1" t="s">
        <v>52</v>
      </c>
      <c r="T81" s="6"/>
    </row>
    <row r="82" spans="1:20" ht="27.95" customHeight="1" x14ac:dyDescent="0.3">
      <c r="A82" s="8" t="s">
        <v>469</v>
      </c>
      <c r="B82" s="8" t="s">
        <v>52</v>
      </c>
      <c r="C82" s="8" t="s">
        <v>52</v>
      </c>
      <c r="D82" s="9">
        <v>1</v>
      </c>
      <c r="E82" s="10">
        <f>공종별내역서!F445</f>
        <v>0</v>
      </c>
      <c r="F82" s="10">
        <f t="shared" si="5"/>
        <v>0</v>
      </c>
      <c r="G82" s="10">
        <f>공종별내역서!H445</f>
        <v>0</v>
      </c>
      <c r="H82" s="10">
        <f t="shared" si="6"/>
        <v>0</v>
      </c>
      <c r="I82" s="10">
        <f>공종별내역서!J445</f>
        <v>0</v>
      </c>
      <c r="J82" s="10">
        <f t="shared" si="7"/>
        <v>0</v>
      </c>
      <c r="K82" s="10">
        <f t="shared" si="8"/>
        <v>0</v>
      </c>
      <c r="L82" s="10">
        <f t="shared" si="9"/>
        <v>0</v>
      </c>
      <c r="M82" s="8" t="s">
        <v>52</v>
      </c>
      <c r="N82" s="1" t="s">
        <v>470</v>
      </c>
      <c r="O82" s="1" t="s">
        <v>52</v>
      </c>
      <c r="P82" s="1" t="s">
        <v>459</v>
      </c>
      <c r="Q82" s="1" t="s">
        <v>52</v>
      </c>
      <c r="R82" s="2">
        <v>3</v>
      </c>
      <c r="S82" s="1" t="s">
        <v>52</v>
      </c>
      <c r="T82" s="6"/>
    </row>
    <row r="83" spans="1:20" ht="27.95" customHeight="1" x14ac:dyDescent="0.3">
      <c r="A83" s="8" t="s">
        <v>475</v>
      </c>
      <c r="B83" s="8" t="s">
        <v>52</v>
      </c>
      <c r="C83" s="8" t="s">
        <v>52</v>
      </c>
      <c r="D83" s="9">
        <v>1</v>
      </c>
      <c r="E83" s="10">
        <f>공종별내역서!F471</f>
        <v>0</v>
      </c>
      <c r="F83" s="10">
        <f t="shared" si="5"/>
        <v>0</v>
      </c>
      <c r="G83" s="10">
        <f>공종별내역서!H471</f>
        <v>0</v>
      </c>
      <c r="H83" s="10">
        <f t="shared" si="6"/>
        <v>0</v>
      </c>
      <c r="I83" s="10">
        <f>공종별내역서!J471</f>
        <v>0</v>
      </c>
      <c r="J83" s="10">
        <f t="shared" si="7"/>
        <v>0</v>
      </c>
      <c r="K83" s="10">
        <f t="shared" si="8"/>
        <v>0</v>
      </c>
      <c r="L83" s="10">
        <f t="shared" si="9"/>
        <v>0</v>
      </c>
      <c r="M83" s="8" t="s">
        <v>52</v>
      </c>
      <c r="N83" s="1" t="s">
        <v>476</v>
      </c>
      <c r="O83" s="1" t="s">
        <v>52</v>
      </c>
      <c r="P83" s="1" t="s">
        <v>459</v>
      </c>
      <c r="Q83" s="1" t="s">
        <v>52</v>
      </c>
      <c r="R83" s="2">
        <v>3</v>
      </c>
      <c r="S83" s="1" t="s">
        <v>52</v>
      </c>
      <c r="T83" s="6"/>
    </row>
    <row r="84" spans="1:20" ht="27.95" customHeight="1" x14ac:dyDescent="0.3">
      <c r="A84" s="8" t="s">
        <v>494</v>
      </c>
      <c r="B84" s="8" t="s">
        <v>52</v>
      </c>
      <c r="C84" s="8" t="s">
        <v>52</v>
      </c>
      <c r="D84" s="9">
        <v>1</v>
      </c>
      <c r="E84" s="10">
        <f>공종별내역서!F497</f>
        <v>0</v>
      </c>
      <c r="F84" s="10">
        <f t="shared" si="5"/>
        <v>0</v>
      </c>
      <c r="G84" s="10">
        <f>공종별내역서!H497</f>
        <v>0</v>
      </c>
      <c r="H84" s="10">
        <f t="shared" si="6"/>
        <v>0</v>
      </c>
      <c r="I84" s="10">
        <f>공종별내역서!J497</f>
        <v>0</v>
      </c>
      <c r="J84" s="10">
        <f t="shared" si="7"/>
        <v>0</v>
      </c>
      <c r="K84" s="10">
        <f t="shared" si="8"/>
        <v>0</v>
      </c>
      <c r="L84" s="10">
        <f t="shared" si="9"/>
        <v>0</v>
      </c>
      <c r="M84" s="8" t="s">
        <v>52</v>
      </c>
      <c r="N84" s="1" t="s">
        <v>495</v>
      </c>
      <c r="O84" s="1" t="s">
        <v>52</v>
      </c>
      <c r="P84" s="1" t="s">
        <v>459</v>
      </c>
      <c r="Q84" s="1" t="s">
        <v>52</v>
      </c>
      <c r="R84" s="2">
        <v>3</v>
      </c>
      <c r="S84" s="1" t="s">
        <v>52</v>
      </c>
      <c r="T84" s="6"/>
    </row>
    <row r="85" spans="1:20" ht="27.95" customHeight="1" x14ac:dyDescent="0.3">
      <c r="A85" s="8" t="s">
        <v>505</v>
      </c>
      <c r="B85" s="8" t="s">
        <v>52</v>
      </c>
      <c r="C85" s="8" t="s">
        <v>52</v>
      </c>
      <c r="D85" s="9">
        <v>1</v>
      </c>
      <c r="E85" s="10">
        <f>공종별내역서!F523</f>
        <v>0</v>
      </c>
      <c r="F85" s="10">
        <f t="shared" si="5"/>
        <v>0</v>
      </c>
      <c r="G85" s="10">
        <f>공종별내역서!H523</f>
        <v>0</v>
      </c>
      <c r="H85" s="10">
        <f t="shared" si="6"/>
        <v>0</v>
      </c>
      <c r="I85" s="10">
        <f>공종별내역서!J523</f>
        <v>0</v>
      </c>
      <c r="J85" s="10">
        <f t="shared" si="7"/>
        <v>0</v>
      </c>
      <c r="K85" s="10">
        <f t="shared" si="8"/>
        <v>0</v>
      </c>
      <c r="L85" s="10">
        <f t="shared" si="9"/>
        <v>0</v>
      </c>
      <c r="M85" s="8" t="s">
        <v>52</v>
      </c>
      <c r="N85" s="1" t="s">
        <v>506</v>
      </c>
      <c r="O85" s="1" t="s">
        <v>52</v>
      </c>
      <c r="P85" s="1" t="s">
        <v>459</v>
      </c>
      <c r="Q85" s="1" t="s">
        <v>52</v>
      </c>
      <c r="R85" s="2">
        <v>3</v>
      </c>
      <c r="S85" s="1" t="s">
        <v>52</v>
      </c>
      <c r="T85" s="6"/>
    </row>
    <row r="86" spans="1:20" ht="27.95" customHeight="1" x14ac:dyDescent="0.3">
      <c r="A86" s="8" t="s">
        <v>511</v>
      </c>
      <c r="B86" s="8" t="s">
        <v>52</v>
      </c>
      <c r="C86" s="8" t="s">
        <v>52</v>
      </c>
      <c r="D86" s="9">
        <v>1</v>
      </c>
      <c r="E86" s="10">
        <f>공종별내역서!F549</f>
        <v>0</v>
      </c>
      <c r="F86" s="10">
        <f t="shared" si="5"/>
        <v>0</v>
      </c>
      <c r="G86" s="10">
        <f>공종별내역서!H549</f>
        <v>0</v>
      </c>
      <c r="H86" s="10">
        <f t="shared" si="6"/>
        <v>0</v>
      </c>
      <c r="I86" s="10">
        <f>공종별내역서!J549</f>
        <v>0</v>
      </c>
      <c r="J86" s="10">
        <f t="shared" si="7"/>
        <v>0</v>
      </c>
      <c r="K86" s="10">
        <f t="shared" si="8"/>
        <v>0</v>
      </c>
      <c r="L86" s="10">
        <f t="shared" si="9"/>
        <v>0</v>
      </c>
      <c r="M86" s="8" t="s">
        <v>52</v>
      </c>
      <c r="N86" s="1" t="s">
        <v>512</v>
      </c>
      <c r="O86" s="1" t="s">
        <v>52</v>
      </c>
      <c r="P86" s="1" t="s">
        <v>459</v>
      </c>
      <c r="Q86" s="1" t="s">
        <v>52</v>
      </c>
      <c r="R86" s="2">
        <v>3</v>
      </c>
      <c r="S86" s="1" t="s">
        <v>52</v>
      </c>
      <c r="T86" s="6"/>
    </row>
    <row r="87" spans="1:20" ht="27.95" customHeight="1" x14ac:dyDescent="0.3">
      <c r="A87" s="8" t="s">
        <v>531</v>
      </c>
      <c r="B87" s="8" t="s">
        <v>52</v>
      </c>
      <c r="C87" s="8" t="s">
        <v>52</v>
      </c>
      <c r="D87" s="9">
        <v>1</v>
      </c>
      <c r="E87" s="10">
        <f>공종별내역서!F575</f>
        <v>0</v>
      </c>
      <c r="F87" s="10">
        <f t="shared" si="5"/>
        <v>0</v>
      </c>
      <c r="G87" s="10">
        <f>공종별내역서!H575</f>
        <v>0</v>
      </c>
      <c r="H87" s="10">
        <f t="shared" si="6"/>
        <v>0</v>
      </c>
      <c r="I87" s="10">
        <f>공종별내역서!J575</f>
        <v>0</v>
      </c>
      <c r="J87" s="10">
        <f t="shared" si="7"/>
        <v>0</v>
      </c>
      <c r="K87" s="10">
        <f t="shared" si="8"/>
        <v>0</v>
      </c>
      <c r="L87" s="10">
        <f t="shared" si="9"/>
        <v>0</v>
      </c>
      <c r="M87" s="8" t="s">
        <v>52</v>
      </c>
      <c r="N87" s="1" t="s">
        <v>532</v>
      </c>
      <c r="O87" s="1" t="s">
        <v>52</v>
      </c>
      <c r="P87" s="1" t="s">
        <v>459</v>
      </c>
      <c r="Q87" s="1" t="s">
        <v>52</v>
      </c>
      <c r="R87" s="2">
        <v>3</v>
      </c>
      <c r="S87" s="1" t="s">
        <v>52</v>
      </c>
      <c r="T87" s="6"/>
    </row>
    <row r="88" spans="1:20" ht="27.95" customHeight="1" x14ac:dyDescent="0.3">
      <c r="A88" s="8" t="s">
        <v>535</v>
      </c>
      <c r="B88" s="8" t="s">
        <v>52</v>
      </c>
      <c r="C88" s="8" t="s">
        <v>52</v>
      </c>
      <c r="D88" s="9">
        <v>1</v>
      </c>
      <c r="E88" s="10">
        <f>공종별내역서!F601</f>
        <v>0</v>
      </c>
      <c r="F88" s="10">
        <f t="shared" si="5"/>
        <v>0</v>
      </c>
      <c r="G88" s="10">
        <f>공종별내역서!H601</f>
        <v>0</v>
      </c>
      <c r="H88" s="10">
        <f t="shared" si="6"/>
        <v>0</v>
      </c>
      <c r="I88" s="10">
        <f>공종별내역서!J601</f>
        <v>0</v>
      </c>
      <c r="J88" s="10">
        <f t="shared" si="7"/>
        <v>0</v>
      </c>
      <c r="K88" s="10">
        <f t="shared" si="8"/>
        <v>0</v>
      </c>
      <c r="L88" s="10">
        <f t="shared" si="9"/>
        <v>0</v>
      </c>
      <c r="M88" s="8" t="s">
        <v>52</v>
      </c>
      <c r="N88" s="1" t="s">
        <v>536</v>
      </c>
      <c r="O88" s="1" t="s">
        <v>52</v>
      </c>
      <c r="P88" s="1" t="s">
        <v>459</v>
      </c>
      <c r="Q88" s="1" t="s">
        <v>52</v>
      </c>
      <c r="R88" s="2">
        <v>3</v>
      </c>
      <c r="S88" s="1" t="s">
        <v>52</v>
      </c>
      <c r="T88" s="6"/>
    </row>
    <row r="89" spans="1:20" ht="27.95" customHeight="1" x14ac:dyDescent="0.3">
      <c r="A89" s="8" t="s">
        <v>571</v>
      </c>
      <c r="B89" s="8" t="s">
        <v>52</v>
      </c>
      <c r="C89" s="8" t="s">
        <v>52</v>
      </c>
      <c r="D89" s="9">
        <v>1</v>
      </c>
      <c r="E89" s="10">
        <f>공종별내역서!F627</f>
        <v>0</v>
      </c>
      <c r="F89" s="10">
        <f t="shared" si="5"/>
        <v>0</v>
      </c>
      <c r="G89" s="10">
        <f>공종별내역서!H627</f>
        <v>0</v>
      </c>
      <c r="H89" s="10">
        <f t="shared" si="6"/>
        <v>0</v>
      </c>
      <c r="I89" s="10">
        <f>공종별내역서!J627</f>
        <v>0</v>
      </c>
      <c r="J89" s="10">
        <f t="shared" si="7"/>
        <v>0</v>
      </c>
      <c r="K89" s="10">
        <f t="shared" si="8"/>
        <v>0</v>
      </c>
      <c r="L89" s="10">
        <f t="shared" si="9"/>
        <v>0</v>
      </c>
      <c r="M89" s="8" t="s">
        <v>52</v>
      </c>
      <c r="N89" s="1" t="s">
        <v>572</v>
      </c>
      <c r="O89" s="1" t="s">
        <v>52</v>
      </c>
      <c r="P89" s="1" t="s">
        <v>459</v>
      </c>
      <c r="Q89" s="1" t="s">
        <v>52</v>
      </c>
      <c r="R89" s="2">
        <v>3</v>
      </c>
      <c r="S89" s="1" t="s">
        <v>52</v>
      </c>
      <c r="T89" s="6"/>
    </row>
    <row r="90" spans="1:20" ht="27.95" customHeight="1" x14ac:dyDescent="0.3">
      <c r="A90" s="8" t="s">
        <v>599</v>
      </c>
      <c r="B90" s="8" t="s">
        <v>52</v>
      </c>
      <c r="C90" s="8" t="s">
        <v>52</v>
      </c>
      <c r="D90" s="9">
        <v>1</v>
      </c>
      <c r="E90" s="10">
        <f>공종별내역서!F653</f>
        <v>0</v>
      </c>
      <c r="F90" s="10">
        <f t="shared" si="5"/>
        <v>0</v>
      </c>
      <c r="G90" s="10">
        <f>공종별내역서!H653</f>
        <v>0</v>
      </c>
      <c r="H90" s="10">
        <f t="shared" si="6"/>
        <v>0</v>
      </c>
      <c r="I90" s="10">
        <f>공종별내역서!J653</f>
        <v>0</v>
      </c>
      <c r="J90" s="10">
        <f t="shared" si="7"/>
        <v>0</v>
      </c>
      <c r="K90" s="10">
        <f t="shared" si="8"/>
        <v>0</v>
      </c>
      <c r="L90" s="10">
        <f t="shared" si="9"/>
        <v>0</v>
      </c>
      <c r="M90" s="8" t="s">
        <v>52</v>
      </c>
      <c r="N90" s="1" t="s">
        <v>600</v>
      </c>
      <c r="O90" s="1" t="s">
        <v>52</v>
      </c>
      <c r="P90" s="1" t="s">
        <v>459</v>
      </c>
      <c r="Q90" s="1" t="s">
        <v>52</v>
      </c>
      <c r="R90" s="2">
        <v>3</v>
      </c>
      <c r="S90" s="1" t="s">
        <v>52</v>
      </c>
      <c r="T90" s="6"/>
    </row>
    <row r="91" spans="1:20" ht="27.95" customHeight="1" x14ac:dyDescent="0.3">
      <c r="A91" s="8" t="s">
        <v>603</v>
      </c>
      <c r="B91" s="8" t="s">
        <v>52</v>
      </c>
      <c r="C91" s="8" t="s">
        <v>52</v>
      </c>
      <c r="D91" s="9">
        <v>1</v>
      </c>
      <c r="E91" s="10">
        <f>공종별내역서!F679</f>
        <v>0</v>
      </c>
      <c r="F91" s="10">
        <f t="shared" si="5"/>
        <v>0</v>
      </c>
      <c r="G91" s="10">
        <f>공종별내역서!H679</f>
        <v>0</v>
      </c>
      <c r="H91" s="10">
        <f t="shared" si="6"/>
        <v>0</v>
      </c>
      <c r="I91" s="10">
        <f>공종별내역서!J679</f>
        <v>0</v>
      </c>
      <c r="J91" s="10">
        <f t="shared" si="7"/>
        <v>0</v>
      </c>
      <c r="K91" s="10">
        <f t="shared" si="8"/>
        <v>0</v>
      </c>
      <c r="L91" s="10">
        <f t="shared" si="9"/>
        <v>0</v>
      </c>
      <c r="M91" s="8" t="s">
        <v>52</v>
      </c>
      <c r="N91" s="1" t="s">
        <v>604</v>
      </c>
      <c r="O91" s="1" t="s">
        <v>52</v>
      </c>
      <c r="P91" s="1" t="s">
        <v>459</v>
      </c>
      <c r="Q91" s="1" t="s">
        <v>52</v>
      </c>
      <c r="R91" s="2">
        <v>3</v>
      </c>
      <c r="S91" s="1" t="s">
        <v>52</v>
      </c>
      <c r="T91" s="6"/>
    </row>
    <row r="92" spans="1:20" ht="27.95" customHeight="1" x14ac:dyDescent="0.3">
      <c r="A92" s="8" t="s">
        <v>608</v>
      </c>
      <c r="B92" s="8" t="s">
        <v>52</v>
      </c>
      <c r="C92" s="8" t="s">
        <v>52</v>
      </c>
      <c r="D92" s="9">
        <v>1</v>
      </c>
      <c r="E92" s="10">
        <f>공종별내역서!F705</f>
        <v>0</v>
      </c>
      <c r="F92" s="10">
        <f t="shared" si="5"/>
        <v>0</v>
      </c>
      <c r="G92" s="10">
        <f>공종별내역서!H705</f>
        <v>0</v>
      </c>
      <c r="H92" s="10">
        <f t="shared" si="6"/>
        <v>0</v>
      </c>
      <c r="I92" s="10">
        <f>공종별내역서!J705</f>
        <v>0</v>
      </c>
      <c r="J92" s="10">
        <f t="shared" si="7"/>
        <v>0</v>
      </c>
      <c r="K92" s="10">
        <f t="shared" si="8"/>
        <v>0</v>
      </c>
      <c r="L92" s="10">
        <f t="shared" si="9"/>
        <v>0</v>
      </c>
      <c r="M92" s="8" t="s">
        <v>52</v>
      </c>
      <c r="N92" s="1" t="s">
        <v>609</v>
      </c>
      <c r="O92" s="1" t="s">
        <v>52</v>
      </c>
      <c r="P92" s="1" t="s">
        <v>459</v>
      </c>
      <c r="Q92" s="1" t="s">
        <v>52</v>
      </c>
      <c r="R92" s="2">
        <v>3</v>
      </c>
      <c r="S92" s="1" t="s">
        <v>52</v>
      </c>
      <c r="T92" s="6"/>
    </row>
    <row r="93" spans="1:20" ht="27.95" customHeight="1" x14ac:dyDescent="0.3">
      <c r="A93" s="8" t="s">
        <v>614</v>
      </c>
      <c r="B93" s="8" t="s">
        <v>52</v>
      </c>
      <c r="C93" s="8" t="s">
        <v>52</v>
      </c>
      <c r="D93" s="9">
        <v>1</v>
      </c>
      <c r="E93" s="10">
        <f>공종별내역서!F731</f>
        <v>0</v>
      </c>
      <c r="F93" s="10">
        <f t="shared" si="5"/>
        <v>0</v>
      </c>
      <c r="G93" s="10">
        <f>공종별내역서!H731</f>
        <v>0</v>
      </c>
      <c r="H93" s="10">
        <f t="shared" si="6"/>
        <v>0</v>
      </c>
      <c r="I93" s="10">
        <f>공종별내역서!J731</f>
        <v>0</v>
      </c>
      <c r="J93" s="10">
        <f t="shared" si="7"/>
        <v>0</v>
      </c>
      <c r="K93" s="10">
        <f t="shared" si="8"/>
        <v>0</v>
      </c>
      <c r="L93" s="10">
        <f t="shared" si="9"/>
        <v>0</v>
      </c>
      <c r="M93" s="8" t="s">
        <v>52</v>
      </c>
      <c r="N93" s="1" t="s">
        <v>615</v>
      </c>
      <c r="O93" s="1" t="s">
        <v>52</v>
      </c>
      <c r="P93" s="1" t="s">
        <v>459</v>
      </c>
      <c r="Q93" s="1" t="s">
        <v>52</v>
      </c>
      <c r="R93" s="2">
        <v>3</v>
      </c>
      <c r="S93" s="1" t="s">
        <v>52</v>
      </c>
      <c r="T93" s="6"/>
    </row>
    <row r="94" spans="1:20" ht="27.95" customHeight="1" x14ac:dyDescent="0.3">
      <c r="A94" s="8" t="s">
        <v>90</v>
      </c>
      <c r="B94" s="12"/>
      <c r="C94" s="12"/>
      <c r="D94" s="12"/>
      <c r="E94" s="12"/>
      <c r="F94" s="10">
        <f>SUM(F81:F93)</f>
        <v>0</v>
      </c>
      <c r="G94" s="12"/>
      <c r="H94" s="10">
        <f>SUM(H81:H93)</f>
        <v>0</v>
      </c>
      <c r="I94" s="12"/>
      <c r="J94" s="10">
        <f>SUM(J81:J93)</f>
        <v>0</v>
      </c>
      <c r="K94" s="12"/>
      <c r="L94" s="10">
        <f>SUM(L81:L93)</f>
        <v>0</v>
      </c>
      <c r="M94" s="12"/>
      <c r="T94" s="5"/>
    </row>
    <row r="95" spans="1:20" ht="27.95" customHeight="1" x14ac:dyDescent="0.3">
      <c r="A95" s="8" t="s">
        <v>618</v>
      </c>
      <c r="B95" s="8" t="s">
        <v>52</v>
      </c>
      <c r="C95" s="8" t="s">
        <v>52</v>
      </c>
      <c r="D95" s="9">
        <v>1</v>
      </c>
      <c r="E95" s="10">
        <f>공종별내역서!F757</f>
        <v>0</v>
      </c>
      <c r="F95" s="10">
        <f t="shared" si="5"/>
        <v>0</v>
      </c>
      <c r="G95" s="10">
        <f>공종별내역서!H757</f>
        <v>0</v>
      </c>
      <c r="H95" s="10">
        <f t="shared" si="6"/>
        <v>0</v>
      </c>
      <c r="I95" s="10">
        <f>공종별내역서!J757</f>
        <v>0</v>
      </c>
      <c r="J95" s="10">
        <f t="shared" si="7"/>
        <v>0</v>
      </c>
      <c r="K95" s="10">
        <f t="shared" si="8"/>
        <v>0</v>
      </c>
      <c r="L95" s="10">
        <f t="shared" si="9"/>
        <v>0</v>
      </c>
      <c r="M95" s="8" t="s">
        <v>52</v>
      </c>
      <c r="N95" s="1" t="s">
        <v>619</v>
      </c>
      <c r="O95" s="1" t="s">
        <v>52</v>
      </c>
      <c r="P95" s="1" t="s">
        <v>52</v>
      </c>
      <c r="Q95" s="1" t="s">
        <v>433</v>
      </c>
      <c r="R95" s="2">
        <v>2</v>
      </c>
      <c r="S95" s="1" t="s">
        <v>52</v>
      </c>
      <c r="T95" s="6">
        <f>L95*1</f>
        <v>0</v>
      </c>
    </row>
    <row r="96" spans="1:20" ht="27.95" customHeight="1" x14ac:dyDescent="0.3">
      <c r="A96" s="8" t="s">
        <v>621</v>
      </c>
      <c r="B96" s="8" t="s">
        <v>52</v>
      </c>
      <c r="C96" s="8" t="s">
        <v>52</v>
      </c>
      <c r="D96" s="9">
        <v>1</v>
      </c>
      <c r="E96" s="10">
        <f>공종별내역서!F783</f>
        <v>0</v>
      </c>
      <c r="F96" s="10">
        <f t="shared" si="5"/>
        <v>0</v>
      </c>
      <c r="G96" s="10">
        <f>공종별내역서!H783</f>
        <v>0</v>
      </c>
      <c r="H96" s="10">
        <f t="shared" si="6"/>
        <v>0</v>
      </c>
      <c r="I96" s="10">
        <f>공종별내역서!J783</f>
        <v>0</v>
      </c>
      <c r="J96" s="10">
        <f t="shared" si="7"/>
        <v>0</v>
      </c>
      <c r="K96" s="10">
        <f t="shared" si="8"/>
        <v>0</v>
      </c>
      <c r="L96" s="10">
        <f t="shared" si="9"/>
        <v>0</v>
      </c>
      <c r="M96" s="8" t="s">
        <v>52</v>
      </c>
      <c r="N96" s="1" t="s">
        <v>622</v>
      </c>
      <c r="O96" s="1" t="s">
        <v>52</v>
      </c>
      <c r="P96" s="1" t="s">
        <v>52</v>
      </c>
      <c r="Q96" s="1" t="s">
        <v>440</v>
      </c>
      <c r="R96" s="2">
        <v>2</v>
      </c>
      <c r="S96" s="1" t="s">
        <v>52</v>
      </c>
      <c r="T96" s="6">
        <f>L96*1</f>
        <v>0</v>
      </c>
    </row>
    <row r="97" spans="1:20" ht="27.9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T97" s="5"/>
    </row>
    <row r="98" spans="1:20" ht="27.9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T98" s="5"/>
    </row>
    <row r="99" spans="1:20" ht="27.9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T99" s="5"/>
    </row>
    <row r="100" spans="1:20" ht="27.9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T100" s="5"/>
    </row>
    <row r="101" spans="1:20" ht="27.9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T101" s="5"/>
    </row>
    <row r="102" spans="1:20" ht="27.9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T102" s="5"/>
    </row>
    <row r="103" spans="1:20" ht="27.9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T103" s="5"/>
    </row>
    <row r="104" spans="1:20" ht="27.9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T104" s="5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rintOptions horizontalCentered="1" verticalCentered="1"/>
  <pageMargins left="0.78740157480314998" right="0.39370078740157499" top="0.39370078740157499" bottom="0.39370078740157499" header="0" footer="0"/>
  <pageSetup paperSize="9" scale="64" fitToHeight="0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83"/>
  <sheetViews>
    <sheetView view="pageBreakPreview" zoomScale="85" zoomScaleNormal="100" zoomScaleSheetLayoutView="85" workbookViewId="0">
      <pane xSplit="4" ySplit="3" topLeftCell="E760" activePane="bottomRight" state="frozen"/>
      <selection pane="topRight" activeCell="E1" sqref="E1"/>
      <selection pane="bottomLeft" activeCell="A4" sqref="A4"/>
      <selection pane="bottomRight" activeCell="K766" sqref="K766"/>
    </sheetView>
  </sheetViews>
  <sheetFormatPr defaultRowHeight="27.95" customHeight="1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27.95" customHeight="1" x14ac:dyDescent="0.3">
      <c r="A1" s="39" t="s">
        <v>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48" ht="27.95" customHeight="1" x14ac:dyDescent="0.3">
      <c r="A2" s="36" t="s">
        <v>2</v>
      </c>
      <c r="B2" s="36" t="s">
        <v>3</v>
      </c>
      <c r="C2" s="36" t="s">
        <v>4</v>
      </c>
      <c r="D2" s="36" t="s">
        <v>5</v>
      </c>
      <c r="E2" s="36" t="s">
        <v>6</v>
      </c>
      <c r="F2" s="36"/>
      <c r="G2" s="36" t="s">
        <v>9</v>
      </c>
      <c r="H2" s="36"/>
      <c r="I2" s="36" t="s">
        <v>10</v>
      </c>
      <c r="J2" s="36"/>
      <c r="K2" s="36" t="s">
        <v>11</v>
      </c>
      <c r="L2" s="36"/>
      <c r="M2" s="36" t="s">
        <v>12</v>
      </c>
      <c r="N2" s="35" t="s">
        <v>20</v>
      </c>
      <c r="O2" s="35" t="s">
        <v>14</v>
      </c>
      <c r="P2" s="35" t="s">
        <v>21</v>
      </c>
      <c r="Q2" s="35" t="s">
        <v>13</v>
      </c>
      <c r="R2" s="35" t="s">
        <v>22</v>
      </c>
      <c r="S2" s="35" t="s">
        <v>23</v>
      </c>
      <c r="T2" s="35" t="s">
        <v>24</v>
      </c>
      <c r="U2" s="35" t="s">
        <v>25</v>
      </c>
      <c r="V2" s="35" t="s">
        <v>26</v>
      </c>
      <c r="W2" s="35" t="s">
        <v>27</v>
      </c>
      <c r="X2" s="35" t="s">
        <v>28</v>
      </c>
      <c r="Y2" s="35" t="s">
        <v>29</v>
      </c>
      <c r="Z2" s="35" t="s">
        <v>30</v>
      </c>
      <c r="AA2" s="35" t="s">
        <v>31</v>
      </c>
      <c r="AB2" s="35" t="s">
        <v>32</v>
      </c>
      <c r="AC2" s="35" t="s">
        <v>33</v>
      </c>
      <c r="AD2" s="35" t="s">
        <v>34</v>
      </c>
      <c r="AE2" s="35" t="s">
        <v>35</v>
      </c>
      <c r="AF2" s="35" t="s">
        <v>36</v>
      </c>
      <c r="AG2" s="35" t="s">
        <v>37</v>
      </c>
      <c r="AH2" s="35" t="s">
        <v>38</v>
      </c>
      <c r="AI2" s="35" t="s">
        <v>39</v>
      </c>
      <c r="AJ2" s="35" t="s">
        <v>40</v>
      </c>
      <c r="AK2" s="35" t="s">
        <v>41</v>
      </c>
      <c r="AL2" s="35" t="s">
        <v>42</v>
      </c>
      <c r="AM2" s="35" t="s">
        <v>43</v>
      </c>
      <c r="AN2" s="35" t="s">
        <v>44</v>
      </c>
      <c r="AO2" s="35" t="s">
        <v>45</v>
      </c>
      <c r="AP2" s="35" t="s">
        <v>46</v>
      </c>
      <c r="AQ2" s="35" t="s">
        <v>47</v>
      </c>
      <c r="AR2" s="35" t="s">
        <v>48</v>
      </c>
      <c r="AS2" s="35" t="s">
        <v>16</v>
      </c>
      <c r="AT2" s="35" t="s">
        <v>17</v>
      </c>
      <c r="AU2" s="35" t="s">
        <v>49</v>
      </c>
      <c r="AV2" s="35" t="s">
        <v>50</v>
      </c>
    </row>
    <row r="3" spans="1:48" ht="27.95" customHeight="1" x14ac:dyDescent="0.3">
      <c r="A3" s="36"/>
      <c r="B3" s="36"/>
      <c r="C3" s="36"/>
      <c r="D3" s="36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</row>
    <row r="4" spans="1:48" ht="27.95" customHeight="1" x14ac:dyDescent="0.3">
      <c r="A4" s="8" t="s">
        <v>56</v>
      </c>
      <c r="B4" s="8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2"/>
      <c r="O4" s="2"/>
      <c r="P4" s="2"/>
      <c r="Q4" s="1" t="s">
        <v>57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27.95" customHeight="1" x14ac:dyDescent="0.3">
      <c r="A5" s="8" t="s">
        <v>58</v>
      </c>
      <c r="B5" s="8" t="s">
        <v>59</v>
      </c>
      <c r="C5" s="8" t="s">
        <v>60</v>
      </c>
      <c r="D5" s="9">
        <v>1</v>
      </c>
      <c r="E5" s="11"/>
      <c r="F5" s="11"/>
      <c r="G5" s="11"/>
      <c r="H5" s="11"/>
      <c r="I5" s="11"/>
      <c r="J5" s="11"/>
      <c r="K5" s="11"/>
      <c r="L5" s="11"/>
      <c r="M5" s="8"/>
      <c r="N5" s="1" t="s">
        <v>61</v>
      </c>
      <c r="O5" s="1" t="s">
        <v>52</v>
      </c>
      <c r="P5" s="1" t="s">
        <v>52</v>
      </c>
      <c r="Q5" s="1" t="s">
        <v>57</v>
      </c>
      <c r="R5" s="1" t="s">
        <v>62</v>
      </c>
      <c r="S5" s="1" t="s">
        <v>63</v>
      </c>
      <c r="T5" s="1" t="s">
        <v>63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1" t="s">
        <v>52</v>
      </c>
      <c r="AS5" s="1" t="s">
        <v>52</v>
      </c>
      <c r="AT5" s="2"/>
      <c r="AU5" s="1" t="s">
        <v>64</v>
      </c>
      <c r="AV5" s="2">
        <v>6</v>
      </c>
    </row>
    <row r="6" spans="1:48" ht="27.95" customHeight="1" x14ac:dyDescent="0.3">
      <c r="A6" s="8" t="s">
        <v>65</v>
      </c>
      <c r="B6" s="8" t="s">
        <v>66</v>
      </c>
      <c r="C6" s="8" t="s">
        <v>67</v>
      </c>
      <c r="D6" s="9">
        <v>6</v>
      </c>
      <c r="E6" s="11"/>
      <c r="F6" s="11"/>
      <c r="G6" s="11"/>
      <c r="H6" s="11"/>
      <c r="I6" s="11"/>
      <c r="J6" s="11"/>
      <c r="K6" s="11"/>
      <c r="L6" s="11"/>
      <c r="M6" s="8"/>
      <c r="N6" s="1" t="s">
        <v>68</v>
      </c>
      <c r="O6" s="1" t="s">
        <v>52</v>
      </c>
      <c r="P6" s="1" t="s">
        <v>52</v>
      </c>
      <c r="Q6" s="1" t="s">
        <v>57</v>
      </c>
      <c r="R6" s="1" t="s">
        <v>62</v>
      </c>
      <c r="S6" s="1" t="s">
        <v>63</v>
      </c>
      <c r="T6" s="1" t="s">
        <v>63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1" t="s">
        <v>52</v>
      </c>
      <c r="AS6" s="1" t="s">
        <v>52</v>
      </c>
      <c r="AT6" s="2"/>
      <c r="AU6" s="1" t="s">
        <v>69</v>
      </c>
      <c r="AV6" s="2">
        <v>7</v>
      </c>
    </row>
    <row r="7" spans="1:48" ht="27.95" customHeight="1" x14ac:dyDescent="0.3">
      <c r="A7" s="8" t="s">
        <v>65</v>
      </c>
      <c r="B7" s="8" t="s">
        <v>70</v>
      </c>
      <c r="C7" s="8" t="s">
        <v>67</v>
      </c>
      <c r="D7" s="9">
        <v>4</v>
      </c>
      <c r="E7" s="11"/>
      <c r="F7" s="11"/>
      <c r="G7" s="11"/>
      <c r="H7" s="11"/>
      <c r="I7" s="11"/>
      <c r="J7" s="11"/>
      <c r="K7" s="11"/>
      <c r="L7" s="11"/>
      <c r="M7" s="8"/>
      <c r="N7" s="1" t="s">
        <v>71</v>
      </c>
      <c r="O7" s="1" t="s">
        <v>52</v>
      </c>
      <c r="P7" s="1" t="s">
        <v>52</v>
      </c>
      <c r="Q7" s="1" t="s">
        <v>57</v>
      </c>
      <c r="R7" s="1" t="s">
        <v>62</v>
      </c>
      <c r="S7" s="1" t="s">
        <v>63</v>
      </c>
      <c r="T7" s="1" t="s">
        <v>63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" t="s">
        <v>52</v>
      </c>
      <c r="AS7" s="1" t="s">
        <v>52</v>
      </c>
      <c r="AT7" s="2"/>
      <c r="AU7" s="1" t="s">
        <v>72</v>
      </c>
      <c r="AV7" s="2">
        <v>8</v>
      </c>
    </row>
    <row r="8" spans="1:48" ht="27.95" customHeight="1" x14ac:dyDescent="0.3">
      <c r="A8" s="8" t="s">
        <v>73</v>
      </c>
      <c r="B8" s="8" t="s">
        <v>74</v>
      </c>
      <c r="C8" s="8" t="s">
        <v>75</v>
      </c>
      <c r="D8" s="9">
        <v>35</v>
      </c>
      <c r="E8" s="11"/>
      <c r="F8" s="11"/>
      <c r="G8" s="11"/>
      <c r="H8" s="11"/>
      <c r="I8" s="11"/>
      <c r="J8" s="11"/>
      <c r="K8" s="11"/>
      <c r="L8" s="11"/>
      <c r="M8" s="8"/>
      <c r="N8" s="1" t="s">
        <v>76</v>
      </c>
      <c r="O8" s="1" t="s">
        <v>52</v>
      </c>
      <c r="P8" s="1" t="s">
        <v>52</v>
      </c>
      <c r="Q8" s="1" t="s">
        <v>57</v>
      </c>
      <c r="R8" s="1" t="s">
        <v>62</v>
      </c>
      <c r="S8" s="1" t="s">
        <v>63</v>
      </c>
      <c r="T8" s="1" t="s">
        <v>63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1" t="s">
        <v>52</v>
      </c>
      <c r="AS8" s="1" t="s">
        <v>52</v>
      </c>
      <c r="AT8" s="2"/>
      <c r="AU8" s="1" t="s">
        <v>77</v>
      </c>
      <c r="AV8" s="2">
        <v>9</v>
      </c>
    </row>
    <row r="9" spans="1:48" ht="27.95" customHeight="1" x14ac:dyDescent="0.3">
      <c r="A9" s="8" t="s">
        <v>78</v>
      </c>
      <c r="B9" s="8" t="s">
        <v>79</v>
      </c>
      <c r="C9" s="8" t="s">
        <v>75</v>
      </c>
      <c r="D9" s="9">
        <v>55</v>
      </c>
      <c r="E9" s="11"/>
      <c r="F9" s="11"/>
      <c r="G9" s="11"/>
      <c r="H9" s="11"/>
      <c r="I9" s="11"/>
      <c r="J9" s="11"/>
      <c r="K9" s="11"/>
      <c r="L9" s="11"/>
      <c r="M9" s="8"/>
      <c r="N9" s="1" t="s">
        <v>80</v>
      </c>
      <c r="O9" s="1" t="s">
        <v>52</v>
      </c>
      <c r="P9" s="1" t="s">
        <v>52</v>
      </c>
      <c r="Q9" s="1" t="s">
        <v>57</v>
      </c>
      <c r="R9" s="1" t="s">
        <v>62</v>
      </c>
      <c r="S9" s="1" t="s">
        <v>63</v>
      </c>
      <c r="T9" s="1" t="s">
        <v>63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1" t="s">
        <v>52</v>
      </c>
      <c r="AS9" s="1" t="s">
        <v>52</v>
      </c>
      <c r="AT9" s="2"/>
      <c r="AU9" s="1" t="s">
        <v>81</v>
      </c>
      <c r="AV9" s="2">
        <v>10</v>
      </c>
    </row>
    <row r="10" spans="1:48" ht="27.95" customHeight="1" x14ac:dyDescent="0.3">
      <c r="A10" s="8" t="s">
        <v>82</v>
      </c>
      <c r="B10" s="8" t="s">
        <v>83</v>
      </c>
      <c r="C10" s="8" t="s">
        <v>75</v>
      </c>
      <c r="D10" s="9">
        <v>55</v>
      </c>
      <c r="E10" s="11"/>
      <c r="F10" s="11"/>
      <c r="G10" s="11"/>
      <c r="H10" s="11"/>
      <c r="I10" s="11"/>
      <c r="J10" s="11"/>
      <c r="K10" s="11"/>
      <c r="L10" s="11"/>
      <c r="M10" s="8"/>
      <c r="N10" s="1" t="s">
        <v>84</v>
      </c>
      <c r="O10" s="1" t="s">
        <v>52</v>
      </c>
      <c r="P10" s="1" t="s">
        <v>52</v>
      </c>
      <c r="Q10" s="1" t="s">
        <v>57</v>
      </c>
      <c r="R10" s="1" t="s">
        <v>62</v>
      </c>
      <c r="S10" s="1" t="s">
        <v>63</v>
      </c>
      <c r="T10" s="1" t="s">
        <v>63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1" t="s">
        <v>52</v>
      </c>
      <c r="AS10" s="1" t="s">
        <v>52</v>
      </c>
      <c r="AT10" s="2"/>
      <c r="AU10" s="1" t="s">
        <v>85</v>
      </c>
      <c r="AV10" s="2">
        <v>11</v>
      </c>
    </row>
    <row r="11" spans="1:48" ht="27.95" customHeight="1" x14ac:dyDescent="0.3">
      <c r="A11" s="8" t="s">
        <v>86</v>
      </c>
      <c r="B11" s="8" t="s">
        <v>87</v>
      </c>
      <c r="C11" s="8" t="s">
        <v>75</v>
      </c>
      <c r="D11" s="9">
        <v>35</v>
      </c>
      <c r="E11" s="11"/>
      <c r="F11" s="11"/>
      <c r="G11" s="11"/>
      <c r="H11" s="11"/>
      <c r="I11" s="11"/>
      <c r="J11" s="11"/>
      <c r="K11" s="11"/>
      <c r="L11" s="11"/>
      <c r="M11" s="8"/>
      <c r="N11" s="1" t="s">
        <v>88</v>
      </c>
      <c r="O11" s="1" t="s">
        <v>52</v>
      </c>
      <c r="P11" s="1" t="s">
        <v>52</v>
      </c>
      <c r="Q11" s="1" t="s">
        <v>57</v>
      </c>
      <c r="R11" s="1" t="s">
        <v>62</v>
      </c>
      <c r="S11" s="1" t="s">
        <v>63</v>
      </c>
      <c r="T11" s="1" t="s">
        <v>63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1" t="s">
        <v>52</v>
      </c>
      <c r="AS11" s="1" t="s">
        <v>52</v>
      </c>
      <c r="AT11" s="2"/>
      <c r="AU11" s="1" t="s">
        <v>89</v>
      </c>
      <c r="AV11" s="2">
        <v>41</v>
      </c>
    </row>
    <row r="12" spans="1:48" ht="27.95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27.95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27.95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27.95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27.95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27.95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27.9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27.9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27.9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27.9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27.9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27.9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27.9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27.9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27.9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48" ht="27.9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48" ht="27.9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48" ht="27.95" customHeight="1" x14ac:dyDescent="0.3">
      <c r="A29" s="8" t="s">
        <v>90</v>
      </c>
      <c r="B29" s="9"/>
      <c r="C29" s="9"/>
      <c r="D29" s="9"/>
      <c r="E29" s="9"/>
      <c r="F29" s="11">
        <f>SUM(F5:F28)</f>
        <v>0</v>
      </c>
      <c r="G29" s="9"/>
      <c r="H29" s="11">
        <f>SUM(H5:H28)</f>
        <v>0</v>
      </c>
      <c r="I29" s="9"/>
      <c r="J29" s="11">
        <f>SUM(J5:J28)</f>
        <v>0</v>
      </c>
      <c r="K29" s="9"/>
      <c r="L29" s="11">
        <f>SUM(L5:L28)</f>
        <v>0</v>
      </c>
      <c r="M29" s="9"/>
      <c r="N29" t="s">
        <v>91</v>
      </c>
    </row>
    <row r="30" spans="1:48" ht="27.95" customHeight="1" x14ac:dyDescent="0.3">
      <c r="A30" s="8" t="s">
        <v>92</v>
      </c>
      <c r="B30" s="8" t="s">
        <v>52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2"/>
      <c r="O30" s="2"/>
      <c r="P30" s="2"/>
      <c r="Q30" s="1" t="s">
        <v>93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ht="27.95" customHeight="1" x14ac:dyDescent="0.3">
      <c r="A31" s="8" t="s">
        <v>94</v>
      </c>
      <c r="B31" s="8" t="s">
        <v>95</v>
      </c>
      <c r="C31" s="8" t="s">
        <v>96</v>
      </c>
      <c r="D31" s="9">
        <v>37</v>
      </c>
      <c r="E31" s="11"/>
      <c r="F31" s="11"/>
      <c r="G31" s="11"/>
      <c r="H31" s="11"/>
      <c r="I31" s="11"/>
      <c r="J31" s="11"/>
      <c r="K31" s="11"/>
      <c r="L31" s="11"/>
      <c r="M31" s="8"/>
      <c r="N31" s="1" t="s">
        <v>97</v>
      </c>
      <c r="O31" s="1" t="s">
        <v>52</v>
      </c>
      <c r="P31" s="1" t="s">
        <v>52</v>
      </c>
      <c r="Q31" s="1" t="s">
        <v>93</v>
      </c>
      <c r="R31" s="1" t="s">
        <v>63</v>
      </c>
      <c r="S31" s="1" t="s">
        <v>62</v>
      </c>
      <c r="T31" s="1" t="s">
        <v>63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1" t="s">
        <v>52</v>
      </c>
      <c r="AS31" s="1" t="s">
        <v>52</v>
      </c>
      <c r="AT31" s="2"/>
      <c r="AU31" s="1" t="s">
        <v>98</v>
      </c>
      <c r="AV31" s="2">
        <v>14</v>
      </c>
    </row>
    <row r="32" spans="1:48" ht="27.95" customHeight="1" x14ac:dyDescent="0.3">
      <c r="A32" s="8" t="s">
        <v>99</v>
      </c>
      <c r="B32" s="8" t="s">
        <v>100</v>
      </c>
      <c r="C32" s="8" t="s">
        <v>96</v>
      </c>
      <c r="D32" s="9">
        <v>33</v>
      </c>
      <c r="E32" s="11"/>
      <c r="F32" s="11"/>
      <c r="G32" s="11"/>
      <c r="H32" s="11"/>
      <c r="I32" s="11"/>
      <c r="J32" s="11"/>
      <c r="K32" s="11"/>
      <c r="L32" s="11"/>
      <c r="M32" s="8"/>
      <c r="N32" s="1" t="s">
        <v>101</v>
      </c>
      <c r="O32" s="1" t="s">
        <v>52</v>
      </c>
      <c r="P32" s="1" t="s">
        <v>52</v>
      </c>
      <c r="Q32" s="1" t="s">
        <v>93</v>
      </c>
      <c r="R32" s="1" t="s">
        <v>63</v>
      </c>
      <c r="S32" s="1" t="s">
        <v>62</v>
      </c>
      <c r="T32" s="1" t="s">
        <v>63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1" t="s">
        <v>52</v>
      </c>
      <c r="AS32" s="1" t="s">
        <v>52</v>
      </c>
      <c r="AT32" s="2"/>
      <c r="AU32" s="1" t="s">
        <v>102</v>
      </c>
      <c r="AV32" s="2">
        <v>15</v>
      </c>
    </row>
    <row r="33" spans="1:48" ht="27.95" customHeight="1" x14ac:dyDescent="0.3">
      <c r="A33" s="8" t="s">
        <v>103</v>
      </c>
      <c r="B33" s="8" t="s">
        <v>104</v>
      </c>
      <c r="C33" s="8" t="s">
        <v>96</v>
      </c>
      <c r="D33" s="9">
        <v>4</v>
      </c>
      <c r="E33" s="11"/>
      <c r="F33" s="11"/>
      <c r="G33" s="11"/>
      <c r="H33" s="11"/>
      <c r="I33" s="11"/>
      <c r="J33" s="11"/>
      <c r="K33" s="11"/>
      <c r="L33" s="11"/>
      <c r="M33" s="8"/>
      <c r="N33" s="1" t="s">
        <v>105</v>
      </c>
      <c r="O33" s="1" t="s">
        <v>52</v>
      </c>
      <c r="P33" s="1" t="s">
        <v>52</v>
      </c>
      <c r="Q33" s="1" t="s">
        <v>93</v>
      </c>
      <c r="R33" s="1" t="s">
        <v>63</v>
      </c>
      <c r="S33" s="1" t="s">
        <v>62</v>
      </c>
      <c r="T33" s="1" t="s">
        <v>63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1" t="s">
        <v>52</v>
      </c>
      <c r="AS33" s="1" t="s">
        <v>52</v>
      </c>
      <c r="AT33" s="2"/>
      <c r="AU33" s="1" t="s">
        <v>106</v>
      </c>
      <c r="AV33" s="2">
        <v>16</v>
      </c>
    </row>
    <row r="34" spans="1:48" ht="27.95" customHeight="1" x14ac:dyDescent="0.3">
      <c r="A34" s="8" t="s">
        <v>107</v>
      </c>
      <c r="B34" s="8" t="s">
        <v>108</v>
      </c>
      <c r="C34" s="8" t="s">
        <v>96</v>
      </c>
      <c r="D34" s="9">
        <v>8</v>
      </c>
      <c r="E34" s="11"/>
      <c r="F34" s="11"/>
      <c r="G34" s="11"/>
      <c r="H34" s="11"/>
      <c r="I34" s="11"/>
      <c r="J34" s="11"/>
      <c r="K34" s="11"/>
      <c r="L34" s="11"/>
      <c r="M34" s="8"/>
      <c r="N34" s="1" t="s">
        <v>109</v>
      </c>
      <c r="O34" s="1" t="s">
        <v>52</v>
      </c>
      <c r="P34" s="1" t="s">
        <v>52</v>
      </c>
      <c r="Q34" s="1" t="s">
        <v>93</v>
      </c>
      <c r="R34" s="1" t="s">
        <v>62</v>
      </c>
      <c r="S34" s="1" t="s">
        <v>63</v>
      </c>
      <c r="T34" s="1" t="s">
        <v>63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1" t="s">
        <v>52</v>
      </c>
      <c r="AS34" s="1" t="s">
        <v>52</v>
      </c>
      <c r="AT34" s="2"/>
      <c r="AU34" s="1" t="s">
        <v>110</v>
      </c>
      <c r="AV34" s="2">
        <v>13</v>
      </c>
    </row>
    <row r="35" spans="1:48" ht="27.9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48" ht="27.9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48" ht="27.9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48" ht="27.9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48" ht="27.9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48" ht="27.9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48" ht="27.9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48" ht="27.9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48" ht="27.9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48" ht="27.9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48" ht="27.9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48" ht="27.9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48" ht="27.9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48" ht="27.9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27.9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48" ht="27.9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48" ht="27.9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48" ht="27.9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48" ht="27.9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48" ht="27.9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48" ht="27.95" customHeight="1" x14ac:dyDescent="0.3">
      <c r="A55" s="8" t="s">
        <v>90</v>
      </c>
      <c r="B55" s="9"/>
      <c r="C55" s="9"/>
      <c r="D55" s="9"/>
      <c r="E55" s="9"/>
      <c r="F55" s="11">
        <f>SUM(F31:F54)</f>
        <v>0</v>
      </c>
      <c r="G55" s="9"/>
      <c r="H55" s="11">
        <f>SUM(H31:H54)</f>
        <v>0</v>
      </c>
      <c r="I55" s="9"/>
      <c r="J55" s="11">
        <f>SUM(J31:J54)</f>
        <v>0</v>
      </c>
      <c r="K55" s="9"/>
      <c r="L55" s="11">
        <f>SUM(L31:L54)</f>
        <v>0</v>
      </c>
      <c r="M55" s="9"/>
      <c r="N55" t="s">
        <v>91</v>
      </c>
    </row>
    <row r="56" spans="1:48" ht="27.95" customHeight="1" x14ac:dyDescent="0.3">
      <c r="A56" s="8" t="s">
        <v>111</v>
      </c>
      <c r="B56" s="8" t="s">
        <v>52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2"/>
      <c r="O56" s="2"/>
      <c r="P56" s="2"/>
      <c r="Q56" s="1" t="s">
        <v>112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27.95" customHeight="1" x14ac:dyDescent="0.3">
      <c r="A57" s="8" t="s">
        <v>113</v>
      </c>
      <c r="B57" s="8" t="s">
        <v>114</v>
      </c>
      <c r="C57" s="8" t="s">
        <v>96</v>
      </c>
      <c r="D57" s="9">
        <v>3</v>
      </c>
      <c r="E57" s="11"/>
      <c r="F57" s="11"/>
      <c r="G57" s="11"/>
      <c r="H57" s="11"/>
      <c r="I57" s="11"/>
      <c r="J57" s="11"/>
      <c r="K57" s="11"/>
      <c r="L57" s="11"/>
      <c r="M57" s="8"/>
      <c r="N57" s="1" t="s">
        <v>115</v>
      </c>
      <c r="O57" s="1" t="s">
        <v>52</v>
      </c>
      <c r="P57" s="1" t="s">
        <v>52</v>
      </c>
      <c r="Q57" s="1" t="s">
        <v>112</v>
      </c>
      <c r="R57" s="1" t="s">
        <v>63</v>
      </c>
      <c r="S57" s="1" t="s">
        <v>63</v>
      </c>
      <c r="T57" s="1" t="s">
        <v>62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1" t="s">
        <v>52</v>
      </c>
      <c r="AS57" s="1" t="s">
        <v>52</v>
      </c>
      <c r="AT57" s="2"/>
      <c r="AU57" s="1" t="s">
        <v>116</v>
      </c>
      <c r="AV57" s="2">
        <v>19</v>
      </c>
    </row>
    <row r="58" spans="1:48" ht="27.95" customHeight="1" x14ac:dyDescent="0.3">
      <c r="A58" s="8" t="s">
        <v>113</v>
      </c>
      <c r="B58" s="8" t="s">
        <v>117</v>
      </c>
      <c r="C58" s="8" t="s">
        <v>96</v>
      </c>
      <c r="D58" s="9">
        <v>18</v>
      </c>
      <c r="E58" s="11"/>
      <c r="F58" s="11"/>
      <c r="G58" s="11"/>
      <c r="H58" s="11"/>
      <c r="I58" s="11"/>
      <c r="J58" s="11"/>
      <c r="K58" s="11"/>
      <c r="L58" s="11"/>
      <c r="M58" s="8"/>
      <c r="N58" s="1" t="s">
        <v>118</v>
      </c>
      <c r="O58" s="1" t="s">
        <v>52</v>
      </c>
      <c r="P58" s="1" t="s">
        <v>52</v>
      </c>
      <c r="Q58" s="1" t="s">
        <v>112</v>
      </c>
      <c r="R58" s="1" t="s">
        <v>63</v>
      </c>
      <c r="S58" s="1" t="s">
        <v>63</v>
      </c>
      <c r="T58" s="1" t="s">
        <v>62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1" t="s">
        <v>52</v>
      </c>
      <c r="AS58" s="1" t="s">
        <v>52</v>
      </c>
      <c r="AT58" s="2"/>
      <c r="AU58" s="1" t="s">
        <v>119</v>
      </c>
      <c r="AV58" s="2">
        <v>300</v>
      </c>
    </row>
    <row r="59" spans="1:48" ht="27.95" customHeight="1" x14ac:dyDescent="0.3">
      <c r="A59" s="8" t="s">
        <v>120</v>
      </c>
      <c r="B59" s="8" t="s">
        <v>121</v>
      </c>
      <c r="C59" s="8" t="s">
        <v>122</v>
      </c>
      <c r="D59" s="9">
        <v>1</v>
      </c>
      <c r="E59" s="11"/>
      <c r="F59" s="11"/>
      <c r="G59" s="11"/>
      <c r="H59" s="11"/>
      <c r="I59" s="11"/>
      <c r="J59" s="11"/>
      <c r="K59" s="11"/>
      <c r="L59" s="11"/>
      <c r="M59" s="8"/>
      <c r="N59" s="1" t="s">
        <v>123</v>
      </c>
      <c r="O59" s="1" t="s">
        <v>52</v>
      </c>
      <c r="P59" s="1" t="s">
        <v>52</v>
      </c>
      <c r="Q59" s="1" t="s">
        <v>112</v>
      </c>
      <c r="R59" s="1" t="s">
        <v>63</v>
      </c>
      <c r="S59" s="1" t="s">
        <v>62</v>
      </c>
      <c r="T59" s="1" t="s">
        <v>63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1" t="s">
        <v>52</v>
      </c>
      <c r="AS59" s="1" t="s">
        <v>52</v>
      </c>
      <c r="AT59" s="2"/>
      <c r="AU59" s="1" t="s">
        <v>124</v>
      </c>
      <c r="AV59" s="2">
        <v>208</v>
      </c>
    </row>
    <row r="60" spans="1:48" ht="27.95" customHeight="1" x14ac:dyDescent="0.3">
      <c r="A60" s="8" t="s">
        <v>125</v>
      </c>
      <c r="B60" s="8" t="s">
        <v>126</v>
      </c>
      <c r="C60" s="8" t="s">
        <v>122</v>
      </c>
      <c r="D60" s="9">
        <v>1</v>
      </c>
      <c r="E60" s="11"/>
      <c r="F60" s="11"/>
      <c r="G60" s="11"/>
      <c r="H60" s="11"/>
      <c r="I60" s="11"/>
      <c r="J60" s="11"/>
      <c r="K60" s="11"/>
      <c r="L60" s="11"/>
      <c r="M60" s="8"/>
      <c r="N60" s="1" t="s">
        <v>127</v>
      </c>
      <c r="O60" s="1" t="s">
        <v>52</v>
      </c>
      <c r="P60" s="1" t="s">
        <v>52</v>
      </c>
      <c r="Q60" s="1" t="s">
        <v>112</v>
      </c>
      <c r="R60" s="1" t="s">
        <v>63</v>
      </c>
      <c r="S60" s="1" t="s">
        <v>62</v>
      </c>
      <c r="T60" s="1" t="s">
        <v>63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1" t="s">
        <v>52</v>
      </c>
      <c r="AS60" s="1" t="s">
        <v>52</v>
      </c>
      <c r="AT60" s="2"/>
      <c r="AU60" s="1" t="s">
        <v>128</v>
      </c>
      <c r="AV60" s="2">
        <v>209</v>
      </c>
    </row>
    <row r="61" spans="1:48" ht="27.95" customHeight="1" x14ac:dyDescent="0.3">
      <c r="A61" s="8" t="s">
        <v>129</v>
      </c>
      <c r="B61" s="8" t="s">
        <v>130</v>
      </c>
      <c r="C61" s="8" t="s">
        <v>131</v>
      </c>
      <c r="D61" s="9">
        <v>2.5000000000000001E-2</v>
      </c>
      <c r="E61" s="11"/>
      <c r="F61" s="11"/>
      <c r="G61" s="11"/>
      <c r="H61" s="11"/>
      <c r="I61" s="11"/>
      <c r="J61" s="11"/>
      <c r="K61" s="11"/>
      <c r="L61" s="11"/>
      <c r="M61" s="8"/>
      <c r="N61" s="1" t="s">
        <v>132</v>
      </c>
      <c r="O61" s="1" t="s">
        <v>52</v>
      </c>
      <c r="P61" s="1" t="s">
        <v>52</v>
      </c>
      <c r="Q61" s="1" t="s">
        <v>112</v>
      </c>
      <c r="R61" s="1" t="s">
        <v>63</v>
      </c>
      <c r="S61" s="1" t="s">
        <v>63</v>
      </c>
      <c r="T61" s="1" t="s">
        <v>62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1" t="s">
        <v>52</v>
      </c>
      <c r="AS61" s="1" t="s">
        <v>52</v>
      </c>
      <c r="AT61" s="2"/>
      <c r="AU61" s="1" t="s">
        <v>133</v>
      </c>
      <c r="AV61" s="2">
        <v>251</v>
      </c>
    </row>
    <row r="62" spans="1:48" ht="27.95" customHeight="1" x14ac:dyDescent="0.3">
      <c r="A62" s="8" t="s">
        <v>129</v>
      </c>
      <c r="B62" s="8" t="s">
        <v>134</v>
      </c>
      <c r="C62" s="8" t="s">
        <v>135</v>
      </c>
      <c r="D62" s="9">
        <v>1.123</v>
      </c>
      <c r="E62" s="11"/>
      <c r="F62" s="11"/>
      <c r="G62" s="11"/>
      <c r="H62" s="11"/>
      <c r="I62" s="11"/>
      <c r="J62" s="11"/>
      <c r="K62" s="11"/>
      <c r="L62" s="11"/>
      <c r="M62" s="8"/>
      <c r="N62" s="1" t="s">
        <v>136</v>
      </c>
      <c r="O62" s="1" t="s">
        <v>52</v>
      </c>
      <c r="P62" s="1" t="s">
        <v>52</v>
      </c>
      <c r="Q62" s="1" t="s">
        <v>112</v>
      </c>
      <c r="R62" s="1" t="s">
        <v>63</v>
      </c>
      <c r="S62" s="1" t="s">
        <v>63</v>
      </c>
      <c r="T62" s="1" t="s">
        <v>62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1" t="s">
        <v>52</v>
      </c>
      <c r="AS62" s="1" t="s">
        <v>52</v>
      </c>
      <c r="AT62" s="2"/>
      <c r="AU62" s="1" t="s">
        <v>137</v>
      </c>
      <c r="AV62" s="2">
        <v>18</v>
      </c>
    </row>
    <row r="63" spans="1:48" ht="27.95" customHeight="1" x14ac:dyDescent="0.3">
      <c r="A63" s="8" t="s">
        <v>138</v>
      </c>
      <c r="B63" s="8" t="s">
        <v>139</v>
      </c>
      <c r="C63" s="8" t="s">
        <v>131</v>
      </c>
      <c r="D63" s="9">
        <v>1.1160000000000001</v>
      </c>
      <c r="E63" s="11"/>
      <c r="F63" s="11"/>
      <c r="G63" s="11"/>
      <c r="H63" s="11"/>
      <c r="I63" s="11"/>
      <c r="J63" s="11"/>
      <c r="K63" s="11"/>
      <c r="L63" s="11"/>
      <c r="M63" s="8"/>
      <c r="N63" s="1" t="s">
        <v>140</v>
      </c>
      <c r="O63" s="1" t="s">
        <v>52</v>
      </c>
      <c r="P63" s="1" t="s">
        <v>52</v>
      </c>
      <c r="Q63" s="1" t="s">
        <v>112</v>
      </c>
      <c r="R63" s="1" t="s">
        <v>62</v>
      </c>
      <c r="S63" s="1" t="s">
        <v>63</v>
      </c>
      <c r="T63" s="1" t="s">
        <v>63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1" t="s">
        <v>52</v>
      </c>
      <c r="AS63" s="1" t="s">
        <v>52</v>
      </c>
      <c r="AT63" s="2"/>
      <c r="AU63" s="1" t="s">
        <v>141</v>
      </c>
      <c r="AV63" s="2">
        <v>22</v>
      </c>
    </row>
    <row r="64" spans="1:48" ht="27.95" customHeight="1" x14ac:dyDescent="0.3">
      <c r="A64" s="8" t="s">
        <v>142</v>
      </c>
      <c r="B64" s="8" t="s">
        <v>143</v>
      </c>
      <c r="C64" s="8" t="s">
        <v>75</v>
      </c>
      <c r="D64" s="9">
        <v>11</v>
      </c>
      <c r="E64" s="11"/>
      <c r="F64" s="11"/>
      <c r="G64" s="11"/>
      <c r="H64" s="11"/>
      <c r="I64" s="11"/>
      <c r="J64" s="11"/>
      <c r="K64" s="11"/>
      <c r="L64" s="11"/>
      <c r="M64" s="8"/>
      <c r="N64" s="1" t="s">
        <v>144</v>
      </c>
      <c r="O64" s="1" t="s">
        <v>52</v>
      </c>
      <c r="P64" s="1" t="s">
        <v>52</v>
      </c>
      <c r="Q64" s="1" t="s">
        <v>112</v>
      </c>
      <c r="R64" s="1" t="s">
        <v>62</v>
      </c>
      <c r="S64" s="1" t="s">
        <v>63</v>
      </c>
      <c r="T64" s="1" t="s">
        <v>63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1" t="s">
        <v>52</v>
      </c>
      <c r="AS64" s="1" t="s">
        <v>52</v>
      </c>
      <c r="AT64" s="2"/>
      <c r="AU64" s="1" t="s">
        <v>145</v>
      </c>
      <c r="AV64" s="2">
        <v>21</v>
      </c>
    </row>
    <row r="65" spans="1:13" ht="27.9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27.9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27.9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27.9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27.9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27.9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27.9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27.9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27.9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27.9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27.9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27.9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27.9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27.9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27.9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27.9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48" ht="27.95" customHeight="1" x14ac:dyDescent="0.3">
      <c r="A81" s="8" t="s">
        <v>90</v>
      </c>
      <c r="B81" s="9"/>
      <c r="C81" s="9"/>
      <c r="D81" s="9"/>
      <c r="E81" s="9"/>
      <c r="F81" s="11">
        <f>SUM(F57:F80)</f>
        <v>0</v>
      </c>
      <c r="G81" s="9"/>
      <c r="H81" s="11">
        <f>SUM(H57:H80)</f>
        <v>0</v>
      </c>
      <c r="I81" s="9"/>
      <c r="J81" s="11">
        <f>SUM(J57:J80)</f>
        <v>0</v>
      </c>
      <c r="K81" s="9"/>
      <c r="L81" s="11">
        <f>SUM(L57:L80)</f>
        <v>0</v>
      </c>
      <c r="M81" s="9"/>
      <c r="N81" t="s">
        <v>91</v>
      </c>
    </row>
    <row r="82" spans="1:48" ht="27.95" customHeight="1" x14ac:dyDescent="0.3">
      <c r="A82" s="8" t="s">
        <v>146</v>
      </c>
      <c r="B82" s="8" t="s">
        <v>52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2"/>
      <c r="O82" s="2"/>
      <c r="P82" s="2"/>
      <c r="Q82" s="1" t="s">
        <v>147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27.95" customHeight="1" x14ac:dyDescent="0.3">
      <c r="A83" s="8" t="s">
        <v>148</v>
      </c>
      <c r="B83" s="8" t="s">
        <v>149</v>
      </c>
      <c r="C83" s="8" t="s">
        <v>75</v>
      </c>
      <c r="D83" s="9">
        <v>84</v>
      </c>
      <c r="E83" s="11"/>
      <c r="F83" s="11"/>
      <c r="G83" s="11"/>
      <c r="H83" s="11"/>
      <c r="I83" s="11"/>
      <c r="J83" s="11"/>
      <c r="K83" s="11"/>
      <c r="L83" s="11"/>
      <c r="M83" s="8"/>
      <c r="N83" s="1" t="s">
        <v>150</v>
      </c>
      <c r="O83" s="1" t="s">
        <v>52</v>
      </c>
      <c r="P83" s="1" t="s">
        <v>52</v>
      </c>
      <c r="Q83" s="1" t="s">
        <v>147</v>
      </c>
      <c r="R83" s="1" t="s">
        <v>63</v>
      </c>
      <c r="S83" s="1" t="s">
        <v>63</v>
      </c>
      <c r="T83" s="1" t="s">
        <v>62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1" t="s">
        <v>52</v>
      </c>
      <c r="AS83" s="1" t="s">
        <v>52</v>
      </c>
      <c r="AT83" s="2"/>
      <c r="AU83" s="1" t="s">
        <v>151</v>
      </c>
      <c r="AV83" s="2">
        <v>286</v>
      </c>
    </row>
    <row r="84" spans="1:48" ht="27.95" customHeight="1" x14ac:dyDescent="0.3">
      <c r="A84" s="8" t="s">
        <v>148</v>
      </c>
      <c r="B84" s="8" t="s">
        <v>152</v>
      </c>
      <c r="C84" s="8" t="s">
        <v>75</v>
      </c>
      <c r="D84" s="9">
        <v>40</v>
      </c>
      <c r="E84" s="11"/>
      <c r="F84" s="11"/>
      <c r="G84" s="11"/>
      <c r="H84" s="11"/>
      <c r="I84" s="11"/>
      <c r="J84" s="11"/>
      <c r="K84" s="11"/>
      <c r="L84" s="11"/>
      <c r="M84" s="8"/>
      <c r="N84" s="1" t="s">
        <v>153</v>
      </c>
      <c r="O84" s="1" t="s">
        <v>52</v>
      </c>
      <c r="P84" s="1" t="s">
        <v>52</v>
      </c>
      <c r="Q84" s="1" t="s">
        <v>147</v>
      </c>
      <c r="R84" s="1" t="s">
        <v>63</v>
      </c>
      <c r="S84" s="1" t="s">
        <v>63</v>
      </c>
      <c r="T84" s="1" t="s">
        <v>62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1" t="s">
        <v>52</v>
      </c>
      <c r="AS84" s="1" t="s">
        <v>52</v>
      </c>
      <c r="AT84" s="2"/>
      <c r="AU84" s="1" t="s">
        <v>154</v>
      </c>
      <c r="AV84" s="2">
        <v>101</v>
      </c>
    </row>
    <row r="85" spans="1:48" ht="27.95" customHeight="1" x14ac:dyDescent="0.3">
      <c r="A85" s="8" t="s">
        <v>155</v>
      </c>
      <c r="B85" s="8" t="s">
        <v>156</v>
      </c>
      <c r="C85" s="8" t="s">
        <v>75</v>
      </c>
      <c r="D85" s="9">
        <v>84</v>
      </c>
      <c r="E85" s="11"/>
      <c r="F85" s="11"/>
      <c r="G85" s="11"/>
      <c r="H85" s="11"/>
      <c r="I85" s="11"/>
      <c r="J85" s="11"/>
      <c r="K85" s="11"/>
      <c r="L85" s="11"/>
      <c r="M85" s="8"/>
      <c r="N85" s="1" t="s">
        <v>157</v>
      </c>
      <c r="O85" s="1" t="s">
        <v>52</v>
      </c>
      <c r="P85" s="1" t="s">
        <v>52</v>
      </c>
      <c r="Q85" s="1" t="s">
        <v>147</v>
      </c>
      <c r="R85" s="1" t="s">
        <v>62</v>
      </c>
      <c r="S85" s="1" t="s">
        <v>63</v>
      </c>
      <c r="T85" s="1" t="s">
        <v>63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1" t="s">
        <v>52</v>
      </c>
      <c r="AS85" s="1" t="s">
        <v>52</v>
      </c>
      <c r="AT85" s="2"/>
      <c r="AU85" s="1" t="s">
        <v>158</v>
      </c>
      <c r="AV85" s="2">
        <v>42</v>
      </c>
    </row>
    <row r="86" spans="1:48" ht="27.95" customHeight="1" x14ac:dyDescent="0.3">
      <c r="A86" s="8" t="s">
        <v>159</v>
      </c>
      <c r="B86" s="8" t="s">
        <v>156</v>
      </c>
      <c r="C86" s="8" t="s">
        <v>75</v>
      </c>
      <c r="D86" s="9">
        <v>40</v>
      </c>
      <c r="E86" s="11"/>
      <c r="F86" s="11"/>
      <c r="G86" s="11"/>
      <c r="H86" s="11"/>
      <c r="I86" s="11"/>
      <c r="J86" s="11"/>
      <c r="K86" s="11"/>
      <c r="L86" s="11"/>
      <c r="M86" s="8"/>
      <c r="N86" s="1" t="s">
        <v>160</v>
      </c>
      <c r="O86" s="1" t="s">
        <v>52</v>
      </c>
      <c r="P86" s="1" t="s">
        <v>52</v>
      </c>
      <c r="Q86" s="1" t="s">
        <v>147</v>
      </c>
      <c r="R86" s="1" t="s">
        <v>62</v>
      </c>
      <c r="S86" s="1" t="s">
        <v>63</v>
      </c>
      <c r="T86" s="1" t="s">
        <v>63</v>
      </c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1" t="s">
        <v>52</v>
      </c>
      <c r="AS86" s="1" t="s">
        <v>52</v>
      </c>
      <c r="AT86" s="2"/>
      <c r="AU86" s="1" t="s">
        <v>161</v>
      </c>
      <c r="AV86" s="2">
        <v>43</v>
      </c>
    </row>
    <row r="87" spans="1:48" ht="27.95" customHeight="1" x14ac:dyDescent="0.3">
      <c r="A87" s="8" t="s">
        <v>162</v>
      </c>
      <c r="B87" s="8" t="s">
        <v>163</v>
      </c>
      <c r="C87" s="8" t="s">
        <v>164</v>
      </c>
      <c r="D87" s="9">
        <v>8</v>
      </c>
      <c r="E87" s="11"/>
      <c r="F87" s="11"/>
      <c r="G87" s="11"/>
      <c r="H87" s="11"/>
      <c r="I87" s="11"/>
      <c r="J87" s="11"/>
      <c r="K87" s="11"/>
      <c r="L87" s="11"/>
      <c r="M87" s="8"/>
      <c r="N87" s="1" t="s">
        <v>165</v>
      </c>
      <c r="O87" s="1" t="s">
        <v>52</v>
      </c>
      <c r="P87" s="1" t="s">
        <v>52</v>
      </c>
      <c r="Q87" s="1" t="s">
        <v>147</v>
      </c>
      <c r="R87" s="1" t="s">
        <v>63</v>
      </c>
      <c r="S87" s="1" t="s">
        <v>63</v>
      </c>
      <c r="T87" s="1" t="s">
        <v>62</v>
      </c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1" t="s">
        <v>52</v>
      </c>
      <c r="AS87" s="1" t="s">
        <v>52</v>
      </c>
      <c r="AT87" s="2"/>
      <c r="AU87" s="1" t="s">
        <v>166</v>
      </c>
      <c r="AV87" s="2">
        <v>99</v>
      </c>
    </row>
    <row r="88" spans="1:48" ht="27.95" customHeight="1" x14ac:dyDescent="0.3">
      <c r="A88" s="8" t="s">
        <v>167</v>
      </c>
      <c r="B88" s="8" t="s">
        <v>163</v>
      </c>
      <c r="C88" s="8" t="s">
        <v>164</v>
      </c>
      <c r="D88" s="9">
        <v>39</v>
      </c>
      <c r="E88" s="11"/>
      <c r="F88" s="11"/>
      <c r="G88" s="11"/>
      <c r="H88" s="11"/>
      <c r="I88" s="11"/>
      <c r="J88" s="11"/>
      <c r="K88" s="11"/>
      <c r="L88" s="11"/>
      <c r="M88" s="8"/>
      <c r="N88" s="1" t="s">
        <v>168</v>
      </c>
      <c r="O88" s="1" t="s">
        <v>52</v>
      </c>
      <c r="P88" s="1" t="s">
        <v>52</v>
      </c>
      <c r="Q88" s="1" t="s">
        <v>147</v>
      </c>
      <c r="R88" s="1" t="s">
        <v>63</v>
      </c>
      <c r="S88" s="1" t="s">
        <v>63</v>
      </c>
      <c r="T88" s="1" t="s">
        <v>62</v>
      </c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1" t="s">
        <v>52</v>
      </c>
      <c r="AS88" s="1" t="s">
        <v>52</v>
      </c>
      <c r="AT88" s="2"/>
      <c r="AU88" s="1" t="s">
        <v>169</v>
      </c>
      <c r="AV88" s="2">
        <v>100</v>
      </c>
    </row>
    <row r="89" spans="1:48" ht="27.95" customHeight="1" x14ac:dyDescent="0.3">
      <c r="A89" s="8" t="s">
        <v>170</v>
      </c>
      <c r="B89" s="8" t="s">
        <v>171</v>
      </c>
      <c r="C89" s="8" t="s">
        <v>164</v>
      </c>
      <c r="D89" s="9">
        <v>10</v>
      </c>
      <c r="E89" s="11"/>
      <c r="F89" s="11"/>
      <c r="G89" s="11"/>
      <c r="H89" s="11"/>
      <c r="I89" s="11"/>
      <c r="J89" s="11"/>
      <c r="K89" s="11"/>
      <c r="L89" s="11"/>
      <c r="M89" s="8"/>
      <c r="N89" s="1" t="s">
        <v>172</v>
      </c>
      <c r="O89" s="1" t="s">
        <v>52</v>
      </c>
      <c r="P89" s="1" t="s">
        <v>52</v>
      </c>
      <c r="Q89" s="1" t="s">
        <v>147</v>
      </c>
      <c r="R89" s="1" t="s">
        <v>62</v>
      </c>
      <c r="S89" s="1" t="s">
        <v>63</v>
      </c>
      <c r="T89" s="1" t="s">
        <v>63</v>
      </c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1" t="s">
        <v>52</v>
      </c>
      <c r="AS89" s="1" t="s">
        <v>52</v>
      </c>
      <c r="AT89" s="2"/>
      <c r="AU89" s="1" t="s">
        <v>173</v>
      </c>
      <c r="AV89" s="2">
        <v>218</v>
      </c>
    </row>
    <row r="90" spans="1:48" ht="27.95" customHeight="1" x14ac:dyDescent="0.3">
      <c r="A90" s="8" t="s">
        <v>174</v>
      </c>
      <c r="B90" s="8" t="s">
        <v>175</v>
      </c>
      <c r="C90" s="8" t="s">
        <v>67</v>
      </c>
      <c r="D90" s="9">
        <v>2</v>
      </c>
      <c r="E90" s="11"/>
      <c r="F90" s="11"/>
      <c r="G90" s="11"/>
      <c r="H90" s="11"/>
      <c r="I90" s="11"/>
      <c r="J90" s="11"/>
      <c r="K90" s="11"/>
      <c r="L90" s="11"/>
      <c r="M90" s="8"/>
      <c r="N90" s="1" t="s">
        <v>176</v>
      </c>
      <c r="O90" s="1" t="s">
        <v>52</v>
      </c>
      <c r="P90" s="1" t="s">
        <v>52</v>
      </c>
      <c r="Q90" s="1" t="s">
        <v>147</v>
      </c>
      <c r="R90" s="1" t="s">
        <v>62</v>
      </c>
      <c r="S90" s="1" t="s">
        <v>63</v>
      </c>
      <c r="T90" s="1" t="s">
        <v>63</v>
      </c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1" t="s">
        <v>52</v>
      </c>
      <c r="AS90" s="1" t="s">
        <v>52</v>
      </c>
      <c r="AT90" s="2"/>
      <c r="AU90" s="1" t="s">
        <v>177</v>
      </c>
      <c r="AV90" s="2">
        <v>54</v>
      </c>
    </row>
    <row r="91" spans="1:48" ht="27.95" customHeight="1" x14ac:dyDescent="0.3">
      <c r="A91" s="8" t="s">
        <v>178</v>
      </c>
      <c r="B91" s="8" t="s">
        <v>179</v>
      </c>
      <c r="C91" s="8" t="s">
        <v>164</v>
      </c>
      <c r="D91" s="9">
        <v>5</v>
      </c>
      <c r="E91" s="11"/>
      <c r="F91" s="11"/>
      <c r="G91" s="11"/>
      <c r="H91" s="11"/>
      <c r="I91" s="11"/>
      <c r="J91" s="11"/>
      <c r="K91" s="11"/>
      <c r="L91" s="11"/>
      <c r="M91" s="8"/>
      <c r="N91" s="1" t="s">
        <v>180</v>
      </c>
      <c r="O91" s="1" t="s">
        <v>52</v>
      </c>
      <c r="P91" s="1" t="s">
        <v>52</v>
      </c>
      <c r="Q91" s="1" t="s">
        <v>147</v>
      </c>
      <c r="R91" s="1" t="s">
        <v>62</v>
      </c>
      <c r="S91" s="1" t="s">
        <v>63</v>
      </c>
      <c r="T91" s="1" t="s">
        <v>63</v>
      </c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1" t="s">
        <v>52</v>
      </c>
      <c r="AS91" s="1" t="s">
        <v>52</v>
      </c>
      <c r="AT91" s="2"/>
      <c r="AU91" s="1" t="s">
        <v>181</v>
      </c>
      <c r="AV91" s="2">
        <v>110</v>
      </c>
    </row>
    <row r="92" spans="1:48" ht="27.9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27.9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27.9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27.9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48" ht="27.9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48" ht="27.9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48" ht="27.9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48" ht="27.9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48" ht="27.9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48" ht="27.9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48" ht="27.9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27.9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48" ht="27.9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48" ht="27.9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27.9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27.95" customHeight="1" x14ac:dyDescent="0.3">
      <c r="A107" s="8" t="s">
        <v>90</v>
      </c>
      <c r="B107" s="9"/>
      <c r="C107" s="9"/>
      <c r="D107" s="9"/>
      <c r="E107" s="9"/>
      <c r="F107" s="11">
        <f>SUM(F83:F106)</f>
        <v>0</v>
      </c>
      <c r="G107" s="9"/>
      <c r="H107" s="11">
        <f>SUM(H83:H106)</f>
        <v>0</v>
      </c>
      <c r="I107" s="9"/>
      <c r="J107" s="11">
        <f>SUM(J83:J106)</f>
        <v>0</v>
      </c>
      <c r="K107" s="9"/>
      <c r="L107" s="11">
        <f>SUM(L83:L106)</f>
        <v>0</v>
      </c>
      <c r="M107" s="9"/>
      <c r="N107" t="s">
        <v>91</v>
      </c>
    </row>
    <row r="108" spans="1:48" ht="27.95" customHeight="1" x14ac:dyDescent="0.3">
      <c r="A108" s="8" t="s">
        <v>182</v>
      </c>
      <c r="B108" s="8" t="s">
        <v>52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2"/>
      <c r="O108" s="2"/>
      <c r="P108" s="2"/>
      <c r="Q108" s="1" t="s">
        <v>183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27.95" customHeight="1" x14ac:dyDescent="0.3">
      <c r="A109" s="8" t="s">
        <v>184</v>
      </c>
      <c r="B109" s="8" t="s">
        <v>185</v>
      </c>
      <c r="C109" s="8" t="s">
        <v>75</v>
      </c>
      <c r="D109" s="9">
        <v>91</v>
      </c>
      <c r="E109" s="11"/>
      <c r="F109" s="11"/>
      <c r="G109" s="11"/>
      <c r="H109" s="11"/>
      <c r="I109" s="11"/>
      <c r="J109" s="11"/>
      <c r="K109" s="11"/>
      <c r="L109" s="11"/>
      <c r="M109" s="8"/>
      <c r="N109" s="1" t="s">
        <v>186</v>
      </c>
      <c r="O109" s="1" t="s">
        <v>52</v>
      </c>
      <c r="P109" s="1" t="s">
        <v>52</v>
      </c>
      <c r="Q109" s="1" t="s">
        <v>183</v>
      </c>
      <c r="R109" s="1" t="s">
        <v>63</v>
      </c>
      <c r="S109" s="1" t="s">
        <v>63</v>
      </c>
      <c r="T109" s="1" t="s">
        <v>62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1" t="s">
        <v>52</v>
      </c>
      <c r="AS109" s="1" t="s">
        <v>52</v>
      </c>
      <c r="AT109" s="2"/>
      <c r="AU109" s="1" t="s">
        <v>187</v>
      </c>
      <c r="AV109" s="2">
        <v>30</v>
      </c>
    </row>
    <row r="110" spans="1:48" ht="27.95" customHeight="1" x14ac:dyDescent="0.3">
      <c r="A110" s="8" t="s">
        <v>188</v>
      </c>
      <c r="B110" s="8" t="s">
        <v>189</v>
      </c>
      <c r="C110" s="8" t="s">
        <v>75</v>
      </c>
      <c r="D110" s="9">
        <v>36</v>
      </c>
      <c r="E110" s="11"/>
      <c r="F110" s="11"/>
      <c r="G110" s="11"/>
      <c r="H110" s="11"/>
      <c r="I110" s="11"/>
      <c r="J110" s="11"/>
      <c r="K110" s="11"/>
      <c r="L110" s="11"/>
      <c r="M110" s="8"/>
      <c r="N110" s="1" t="s">
        <v>190</v>
      </c>
      <c r="O110" s="1" t="s">
        <v>52</v>
      </c>
      <c r="P110" s="1" t="s">
        <v>52</v>
      </c>
      <c r="Q110" s="1" t="s">
        <v>183</v>
      </c>
      <c r="R110" s="1" t="s">
        <v>63</v>
      </c>
      <c r="S110" s="1" t="s">
        <v>63</v>
      </c>
      <c r="T110" s="1" t="s">
        <v>62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1" t="s">
        <v>52</v>
      </c>
      <c r="AS110" s="1" t="s">
        <v>52</v>
      </c>
      <c r="AT110" s="2"/>
      <c r="AU110" s="1" t="s">
        <v>191</v>
      </c>
      <c r="AV110" s="2">
        <v>31</v>
      </c>
    </row>
    <row r="111" spans="1:48" ht="27.95" customHeight="1" x14ac:dyDescent="0.3">
      <c r="A111" s="8" t="s">
        <v>192</v>
      </c>
      <c r="B111" s="8" t="s">
        <v>193</v>
      </c>
      <c r="C111" s="8" t="s">
        <v>75</v>
      </c>
      <c r="D111" s="9">
        <v>89</v>
      </c>
      <c r="E111" s="11"/>
      <c r="F111" s="11"/>
      <c r="G111" s="11"/>
      <c r="H111" s="11"/>
      <c r="I111" s="11"/>
      <c r="J111" s="11"/>
      <c r="K111" s="11"/>
      <c r="L111" s="11"/>
      <c r="M111" s="8"/>
      <c r="N111" s="1" t="s">
        <v>194</v>
      </c>
      <c r="O111" s="1" t="s">
        <v>52</v>
      </c>
      <c r="P111" s="1" t="s">
        <v>52</v>
      </c>
      <c r="Q111" s="1" t="s">
        <v>183</v>
      </c>
      <c r="R111" s="1" t="s">
        <v>62</v>
      </c>
      <c r="S111" s="1" t="s">
        <v>63</v>
      </c>
      <c r="T111" s="1" t="s">
        <v>63</v>
      </c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1" t="s">
        <v>52</v>
      </c>
      <c r="AS111" s="1" t="s">
        <v>52</v>
      </c>
      <c r="AT111" s="2"/>
      <c r="AU111" s="1" t="s">
        <v>195</v>
      </c>
      <c r="AV111" s="2">
        <v>32</v>
      </c>
    </row>
    <row r="112" spans="1:48" ht="27.95" customHeight="1" x14ac:dyDescent="0.3">
      <c r="A112" s="8" t="s">
        <v>196</v>
      </c>
      <c r="B112" s="8" t="s">
        <v>197</v>
      </c>
      <c r="C112" s="8" t="s">
        <v>75</v>
      </c>
      <c r="D112" s="9">
        <v>35</v>
      </c>
      <c r="E112" s="11"/>
      <c r="F112" s="11"/>
      <c r="G112" s="11"/>
      <c r="H112" s="11"/>
      <c r="I112" s="11"/>
      <c r="J112" s="11"/>
      <c r="K112" s="11"/>
      <c r="L112" s="11"/>
      <c r="M112" s="8"/>
      <c r="N112" s="1" t="s">
        <v>198</v>
      </c>
      <c r="O112" s="1" t="s">
        <v>52</v>
      </c>
      <c r="P112" s="1" t="s">
        <v>52</v>
      </c>
      <c r="Q112" s="1" t="s">
        <v>183</v>
      </c>
      <c r="R112" s="1" t="s">
        <v>62</v>
      </c>
      <c r="S112" s="1" t="s">
        <v>63</v>
      </c>
      <c r="T112" s="1" t="s">
        <v>63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1" t="s">
        <v>52</v>
      </c>
      <c r="AS112" s="1" t="s">
        <v>52</v>
      </c>
      <c r="AT112" s="2"/>
      <c r="AU112" s="1" t="s">
        <v>199</v>
      </c>
      <c r="AV112" s="2">
        <v>34</v>
      </c>
    </row>
    <row r="113" spans="1:13" ht="27.9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27.9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ht="27.9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ht="27.9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ht="27.9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ht="27.9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ht="27.9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ht="27.9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ht="27.9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ht="27.9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 ht="27.9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ht="27.9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ht="27.9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 ht="27.9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27.9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ht="27.9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48" ht="27.9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48" ht="27.9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48" ht="27.9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48" ht="27.9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27.95" customHeight="1" x14ac:dyDescent="0.3">
      <c r="A133" s="8" t="s">
        <v>90</v>
      </c>
      <c r="B133" s="9"/>
      <c r="C133" s="9"/>
      <c r="D133" s="9"/>
      <c r="E133" s="9"/>
      <c r="F133" s="11">
        <f>SUM(F109:F132)</f>
        <v>0</v>
      </c>
      <c r="G133" s="9"/>
      <c r="H133" s="11">
        <f>SUM(H109:H132)</f>
        <v>0</v>
      </c>
      <c r="I133" s="9"/>
      <c r="J133" s="11">
        <f>SUM(J109:J132)</f>
        <v>0</v>
      </c>
      <c r="K133" s="9"/>
      <c r="L133" s="11">
        <f>SUM(L109:L132)</f>
        <v>0</v>
      </c>
      <c r="M133" s="9"/>
      <c r="N133" t="s">
        <v>91</v>
      </c>
    </row>
    <row r="134" spans="1:48" ht="27.95" customHeight="1" x14ac:dyDescent="0.3">
      <c r="A134" s="8" t="s">
        <v>200</v>
      </c>
      <c r="B134" s="8" t="s">
        <v>52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2"/>
      <c r="O134" s="2"/>
      <c r="P134" s="2"/>
      <c r="Q134" s="1" t="s">
        <v>201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1:48" ht="27.95" customHeight="1" x14ac:dyDescent="0.3">
      <c r="A135" s="8" t="s">
        <v>202</v>
      </c>
      <c r="B135" s="8" t="s">
        <v>203</v>
      </c>
      <c r="C135" s="8" t="s">
        <v>75</v>
      </c>
      <c r="D135" s="9">
        <v>35</v>
      </c>
      <c r="E135" s="11"/>
      <c r="F135" s="11"/>
      <c r="G135" s="11"/>
      <c r="H135" s="11"/>
      <c r="I135" s="11"/>
      <c r="J135" s="11"/>
      <c r="K135" s="11"/>
      <c r="L135" s="11"/>
      <c r="M135" s="8"/>
      <c r="N135" s="1" t="s">
        <v>204</v>
      </c>
      <c r="O135" s="1" t="s">
        <v>52</v>
      </c>
      <c r="P135" s="1" t="s">
        <v>52</v>
      </c>
      <c r="Q135" s="1" t="s">
        <v>201</v>
      </c>
      <c r="R135" s="1" t="s">
        <v>63</v>
      </c>
      <c r="S135" s="1" t="s">
        <v>63</v>
      </c>
      <c r="T135" s="1" t="s">
        <v>62</v>
      </c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1" t="s">
        <v>52</v>
      </c>
      <c r="AS135" s="1" t="s">
        <v>52</v>
      </c>
      <c r="AT135" s="2"/>
      <c r="AU135" s="1" t="s">
        <v>205</v>
      </c>
      <c r="AV135" s="2">
        <v>36</v>
      </c>
    </row>
    <row r="136" spans="1:48" ht="27.95" customHeight="1" x14ac:dyDescent="0.3">
      <c r="A136" s="8" t="s">
        <v>206</v>
      </c>
      <c r="B136" s="8" t="s">
        <v>207</v>
      </c>
      <c r="C136" s="8" t="s">
        <v>75</v>
      </c>
      <c r="D136" s="9">
        <v>28</v>
      </c>
      <c r="E136" s="11"/>
      <c r="F136" s="11"/>
      <c r="G136" s="11"/>
      <c r="H136" s="11"/>
      <c r="I136" s="11"/>
      <c r="J136" s="11"/>
      <c r="K136" s="11"/>
      <c r="L136" s="11"/>
      <c r="M136" s="8"/>
      <c r="N136" s="1" t="s">
        <v>208</v>
      </c>
      <c r="O136" s="1" t="s">
        <v>52</v>
      </c>
      <c r="P136" s="1" t="s">
        <v>52</v>
      </c>
      <c r="Q136" s="1" t="s">
        <v>201</v>
      </c>
      <c r="R136" s="1" t="s">
        <v>63</v>
      </c>
      <c r="S136" s="1" t="s">
        <v>63</v>
      </c>
      <c r="T136" s="1" t="s">
        <v>62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1" t="s">
        <v>52</v>
      </c>
      <c r="AS136" s="1" t="s">
        <v>52</v>
      </c>
      <c r="AT136" s="2"/>
      <c r="AU136" s="1" t="s">
        <v>209</v>
      </c>
      <c r="AV136" s="2">
        <v>37</v>
      </c>
    </row>
    <row r="137" spans="1:48" ht="27.95" customHeight="1" x14ac:dyDescent="0.3">
      <c r="A137" s="8" t="s">
        <v>210</v>
      </c>
      <c r="B137" s="8" t="s">
        <v>211</v>
      </c>
      <c r="C137" s="8" t="s">
        <v>212</v>
      </c>
      <c r="D137" s="9">
        <v>1</v>
      </c>
      <c r="E137" s="11"/>
      <c r="F137" s="11"/>
      <c r="G137" s="11"/>
      <c r="H137" s="11"/>
      <c r="I137" s="11"/>
      <c r="J137" s="11"/>
      <c r="K137" s="11"/>
      <c r="L137" s="11"/>
      <c r="M137" s="8"/>
      <c r="N137" s="1" t="s">
        <v>213</v>
      </c>
      <c r="O137" s="1" t="s">
        <v>52</v>
      </c>
      <c r="P137" s="1" t="s">
        <v>52</v>
      </c>
      <c r="Q137" s="1" t="s">
        <v>201</v>
      </c>
      <c r="R137" s="1" t="s">
        <v>63</v>
      </c>
      <c r="S137" s="1" t="s">
        <v>63</v>
      </c>
      <c r="T137" s="1" t="s">
        <v>62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1" t="s">
        <v>52</v>
      </c>
      <c r="AS137" s="1" t="s">
        <v>52</v>
      </c>
      <c r="AT137" s="2"/>
      <c r="AU137" s="1" t="s">
        <v>214</v>
      </c>
      <c r="AV137" s="2">
        <v>212</v>
      </c>
    </row>
    <row r="138" spans="1:48" ht="27.95" customHeight="1" x14ac:dyDescent="0.3">
      <c r="A138" s="8" t="s">
        <v>215</v>
      </c>
      <c r="B138" s="8" t="s">
        <v>52</v>
      </c>
      <c r="C138" s="8" t="s">
        <v>212</v>
      </c>
      <c r="D138" s="9">
        <v>2</v>
      </c>
      <c r="E138" s="11"/>
      <c r="F138" s="11"/>
      <c r="G138" s="11"/>
      <c r="H138" s="11"/>
      <c r="I138" s="11"/>
      <c r="J138" s="11"/>
      <c r="K138" s="11"/>
      <c r="L138" s="11"/>
      <c r="M138" s="8"/>
      <c r="N138" s="1" t="s">
        <v>216</v>
      </c>
      <c r="O138" s="1" t="s">
        <v>52</v>
      </c>
      <c r="P138" s="1" t="s">
        <v>52</v>
      </c>
      <c r="Q138" s="1" t="s">
        <v>201</v>
      </c>
      <c r="R138" s="1" t="s">
        <v>63</v>
      </c>
      <c r="S138" s="1" t="s">
        <v>63</v>
      </c>
      <c r="T138" s="1" t="s">
        <v>62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1" t="s">
        <v>52</v>
      </c>
      <c r="AS138" s="1" t="s">
        <v>52</v>
      </c>
      <c r="AT138" s="2"/>
      <c r="AU138" s="1" t="s">
        <v>217</v>
      </c>
      <c r="AV138" s="2">
        <v>211</v>
      </c>
    </row>
    <row r="139" spans="1:48" ht="27.95" customHeight="1" x14ac:dyDescent="0.3">
      <c r="A139" s="8" t="s">
        <v>218</v>
      </c>
      <c r="B139" s="8" t="s">
        <v>206</v>
      </c>
      <c r="C139" s="8" t="s">
        <v>212</v>
      </c>
      <c r="D139" s="9">
        <v>2</v>
      </c>
      <c r="E139" s="11"/>
      <c r="F139" s="11"/>
      <c r="G139" s="11"/>
      <c r="H139" s="11"/>
      <c r="I139" s="11"/>
      <c r="J139" s="11"/>
      <c r="K139" s="11"/>
      <c r="L139" s="11"/>
      <c r="M139" s="8"/>
      <c r="N139" s="1" t="s">
        <v>219</v>
      </c>
      <c r="O139" s="1" t="s">
        <v>52</v>
      </c>
      <c r="P139" s="1" t="s">
        <v>52</v>
      </c>
      <c r="Q139" s="1" t="s">
        <v>201</v>
      </c>
      <c r="R139" s="1" t="s">
        <v>63</v>
      </c>
      <c r="S139" s="1" t="s">
        <v>63</v>
      </c>
      <c r="T139" s="1" t="s">
        <v>62</v>
      </c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1" t="s">
        <v>52</v>
      </c>
      <c r="AS139" s="1" t="s">
        <v>52</v>
      </c>
      <c r="AT139" s="2"/>
      <c r="AU139" s="1" t="s">
        <v>220</v>
      </c>
      <c r="AV139" s="2">
        <v>213</v>
      </c>
    </row>
    <row r="140" spans="1:48" ht="27.95" customHeight="1" x14ac:dyDescent="0.3">
      <c r="A140" s="8" t="s">
        <v>221</v>
      </c>
      <c r="B140" s="8" t="s">
        <v>222</v>
      </c>
      <c r="C140" s="8" t="s">
        <v>75</v>
      </c>
      <c r="D140" s="9">
        <v>89</v>
      </c>
      <c r="E140" s="11"/>
      <c r="F140" s="11"/>
      <c r="G140" s="11"/>
      <c r="H140" s="11"/>
      <c r="I140" s="11"/>
      <c r="J140" s="11"/>
      <c r="K140" s="11"/>
      <c r="L140" s="11"/>
      <c r="M140" s="8"/>
      <c r="N140" s="1" t="s">
        <v>223</v>
      </c>
      <c r="O140" s="1" t="s">
        <v>52</v>
      </c>
      <c r="P140" s="1" t="s">
        <v>52</v>
      </c>
      <c r="Q140" s="1" t="s">
        <v>201</v>
      </c>
      <c r="R140" s="1" t="s">
        <v>62</v>
      </c>
      <c r="S140" s="1" t="s">
        <v>63</v>
      </c>
      <c r="T140" s="1" t="s">
        <v>63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1" t="s">
        <v>52</v>
      </c>
      <c r="AS140" s="1" t="s">
        <v>52</v>
      </c>
      <c r="AT140" s="2"/>
      <c r="AU140" s="1" t="s">
        <v>224</v>
      </c>
      <c r="AV140" s="2">
        <v>44</v>
      </c>
    </row>
    <row r="141" spans="1:48" ht="27.95" customHeight="1" x14ac:dyDescent="0.3">
      <c r="A141" s="8" t="s">
        <v>225</v>
      </c>
      <c r="B141" s="8" t="s">
        <v>222</v>
      </c>
      <c r="C141" s="8" t="s">
        <v>75</v>
      </c>
      <c r="D141" s="9">
        <v>89</v>
      </c>
      <c r="E141" s="11"/>
      <c r="F141" s="11"/>
      <c r="G141" s="11"/>
      <c r="H141" s="11"/>
      <c r="I141" s="11"/>
      <c r="J141" s="11"/>
      <c r="K141" s="11"/>
      <c r="L141" s="11"/>
      <c r="M141" s="8"/>
      <c r="N141" s="1" t="s">
        <v>226</v>
      </c>
      <c r="O141" s="1" t="s">
        <v>52</v>
      </c>
      <c r="P141" s="1" t="s">
        <v>52</v>
      </c>
      <c r="Q141" s="1" t="s">
        <v>201</v>
      </c>
      <c r="R141" s="1" t="s">
        <v>62</v>
      </c>
      <c r="S141" s="1" t="s">
        <v>63</v>
      </c>
      <c r="T141" s="1" t="s">
        <v>63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1" t="s">
        <v>52</v>
      </c>
      <c r="AS141" s="1" t="s">
        <v>52</v>
      </c>
      <c r="AT141" s="2"/>
      <c r="AU141" s="1" t="s">
        <v>227</v>
      </c>
      <c r="AV141" s="2">
        <v>45</v>
      </c>
    </row>
    <row r="142" spans="1:48" ht="27.95" customHeight="1" x14ac:dyDescent="0.3">
      <c r="A142" s="8" t="s">
        <v>228</v>
      </c>
      <c r="B142" s="8" t="s">
        <v>229</v>
      </c>
      <c r="C142" s="8" t="s">
        <v>75</v>
      </c>
      <c r="D142" s="9">
        <v>49</v>
      </c>
      <c r="E142" s="11"/>
      <c r="F142" s="11"/>
      <c r="G142" s="11"/>
      <c r="H142" s="11"/>
      <c r="I142" s="11"/>
      <c r="J142" s="11"/>
      <c r="K142" s="11"/>
      <c r="L142" s="11"/>
      <c r="M142" s="8"/>
      <c r="N142" s="1" t="s">
        <v>230</v>
      </c>
      <c r="O142" s="1" t="s">
        <v>52</v>
      </c>
      <c r="P142" s="1" t="s">
        <v>52</v>
      </c>
      <c r="Q142" s="1" t="s">
        <v>201</v>
      </c>
      <c r="R142" s="1" t="s">
        <v>62</v>
      </c>
      <c r="S142" s="1" t="s">
        <v>63</v>
      </c>
      <c r="T142" s="1" t="s">
        <v>63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1" t="s">
        <v>52</v>
      </c>
      <c r="AS142" s="1" t="s">
        <v>52</v>
      </c>
      <c r="AT142" s="2"/>
      <c r="AU142" s="1" t="s">
        <v>231</v>
      </c>
      <c r="AV142" s="2">
        <v>46</v>
      </c>
    </row>
    <row r="143" spans="1:48" ht="27.95" customHeight="1" x14ac:dyDescent="0.3">
      <c r="A143" s="8" t="s">
        <v>232</v>
      </c>
      <c r="B143" s="8" t="s">
        <v>233</v>
      </c>
      <c r="C143" s="8" t="s">
        <v>75</v>
      </c>
      <c r="D143" s="9">
        <v>49</v>
      </c>
      <c r="E143" s="11"/>
      <c r="F143" s="11"/>
      <c r="G143" s="11"/>
      <c r="H143" s="11"/>
      <c r="I143" s="11"/>
      <c r="J143" s="11"/>
      <c r="K143" s="11"/>
      <c r="L143" s="11"/>
      <c r="M143" s="8"/>
      <c r="N143" s="1" t="s">
        <v>234</v>
      </c>
      <c r="O143" s="1" t="s">
        <v>52</v>
      </c>
      <c r="P143" s="1" t="s">
        <v>52</v>
      </c>
      <c r="Q143" s="1" t="s">
        <v>201</v>
      </c>
      <c r="R143" s="1" t="s">
        <v>62</v>
      </c>
      <c r="S143" s="1" t="s">
        <v>63</v>
      </c>
      <c r="T143" s="1" t="s">
        <v>63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1" t="s">
        <v>52</v>
      </c>
      <c r="AS143" s="1" t="s">
        <v>52</v>
      </c>
      <c r="AT143" s="2"/>
      <c r="AU143" s="1" t="s">
        <v>235</v>
      </c>
      <c r="AV143" s="2">
        <v>47</v>
      </c>
    </row>
    <row r="144" spans="1:48" ht="27.95" customHeight="1" x14ac:dyDescent="0.3">
      <c r="A144" s="8" t="s">
        <v>236</v>
      </c>
      <c r="B144" s="8" t="s">
        <v>237</v>
      </c>
      <c r="C144" s="8" t="s">
        <v>212</v>
      </c>
      <c r="D144" s="9">
        <v>2</v>
      </c>
      <c r="E144" s="11"/>
      <c r="F144" s="11"/>
      <c r="G144" s="11"/>
      <c r="H144" s="11"/>
      <c r="I144" s="11"/>
      <c r="J144" s="11"/>
      <c r="K144" s="11"/>
      <c r="L144" s="11"/>
      <c r="M144" s="8"/>
      <c r="N144" s="1" t="s">
        <v>238</v>
      </c>
      <c r="O144" s="1" t="s">
        <v>52</v>
      </c>
      <c r="P144" s="1" t="s">
        <v>52</v>
      </c>
      <c r="Q144" s="1" t="s">
        <v>201</v>
      </c>
      <c r="R144" s="1" t="s">
        <v>63</v>
      </c>
      <c r="S144" s="1" t="s">
        <v>63</v>
      </c>
      <c r="T144" s="1" t="s">
        <v>62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1" t="s">
        <v>52</v>
      </c>
      <c r="AS144" s="1" t="s">
        <v>52</v>
      </c>
      <c r="AT144" s="2"/>
      <c r="AU144" s="1" t="s">
        <v>239</v>
      </c>
      <c r="AV144" s="2">
        <v>288</v>
      </c>
    </row>
    <row r="145" spans="1:48" ht="27.95" customHeight="1" x14ac:dyDescent="0.3">
      <c r="A145" s="8" t="s">
        <v>240</v>
      </c>
      <c r="B145" s="8" t="s">
        <v>241</v>
      </c>
      <c r="C145" s="8" t="s">
        <v>212</v>
      </c>
      <c r="D145" s="9">
        <v>1</v>
      </c>
      <c r="E145" s="11"/>
      <c r="F145" s="11"/>
      <c r="G145" s="11"/>
      <c r="H145" s="11"/>
      <c r="I145" s="11"/>
      <c r="J145" s="11"/>
      <c r="K145" s="11"/>
      <c r="L145" s="11"/>
      <c r="M145" s="8"/>
      <c r="N145" s="1" t="s">
        <v>242</v>
      </c>
      <c r="O145" s="1" t="s">
        <v>52</v>
      </c>
      <c r="P145" s="1" t="s">
        <v>52</v>
      </c>
      <c r="Q145" s="1" t="s">
        <v>201</v>
      </c>
      <c r="R145" s="1" t="s">
        <v>63</v>
      </c>
      <c r="S145" s="1" t="s">
        <v>63</v>
      </c>
      <c r="T145" s="1" t="s">
        <v>62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1" t="s">
        <v>52</v>
      </c>
      <c r="AS145" s="1" t="s">
        <v>52</v>
      </c>
      <c r="AT145" s="2"/>
      <c r="AU145" s="1" t="s">
        <v>243</v>
      </c>
      <c r="AV145" s="2">
        <v>316</v>
      </c>
    </row>
    <row r="146" spans="1:48" ht="27.95" customHeight="1" x14ac:dyDescent="0.3">
      <c r="A146" s="8" t="s">
        <v>244</v>
      </c>
      <c r="B146" s="8" t="s">
        <v>241</v>
      </c>
      <c r="C146" s="8" t="s">
        <v>212</v>
      </c>
      <c r="D146" s="9">
        <v>1</v>
      </c>
      <c r="E146" s="11"/>
      <c r="F146" s="11"/>
      <c r="G146" s="11"/>
      <c r="H146" s="11"/>
      <c r="I146" s="11"/>
      <c r="J146" s="11"/>
      <c r="K146" s="11"/>
      <c r="L146" s="11"/>
      <c r="M146" s="8"/>
      <c r="N146" s="1" t="s">
        <v>245</v>
      </c>
      <c r="O146" s="1" t="s">
        <v>52</v>
      </c>
      <c r="P146" s="1" t="s">
        <v>52</v>
      </c>
      <c r="Q146" s="1" t="s">
        <v>201</v>
      </c>
      <c r="R146" s="1" t="s">
        <v>63</v>
      </c>
      <c r="S146" s="1" t="s">
        <v>63</v>
      </c>
      <c r="T146" s="1" t="s">
        <v>62</v>
      </c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1" t="s">
        <v>52</v>
      </c>
      <c r="AS146" s="1" t="s">
        <v>52</v>
      </c>
      <c r="AT146" s="2"/>
      <c r="AU146" s="1" t="s">
        <v>246</v>
      </c>
      <c r="AV146" s="2">
        <v>317</v>
      </c>
    </row>
    <row r="147" spans="1:48" ht="27.95" customHeight="1" x14ac:dyDescent="0.3">
      <c r="A147" s="8" t="s">
        <v>247</v>
      </c>
      <c r="B147" s="8" t="s">
        <v>248</v>
      </c>
      <c r="C147" s="8" t="s">
        <v>212</v>
      </c>
      <c r="D147" s="9">
        <v>1</v>
      </c>
      <c r="E147" s="11"/>
      <c r="F147" s="11"/>
      <c r="G147" s="11"/>
      <c r="H147" s="11"/>
      <c r="I147" s="11"/>
      <c r="J147" s="11"/>
      <c r="K147" s="11"/>
      <c r="L147" s="11"/>
      <c r="M147" s="8"/>
      <c r="N147" s="1" t="s">
        <v>249</v>
      </c>
      <c r="O147" s="1" t="s">
        <v>52</v>
      </c>
      <c r="P147" s="1" t="s">
        <v>52</v>
      </c>
      <c r="Q147" s="1" t="s">
        <v>201</v>
      </c>
      <c r="R147" s="1" t="s">
        <v>63</v>
      </c>
      <c r="S147" s="1" t="s">
        <v>63</v>
      </c>
      <c r="T147" s="1" t="s">
        <v>62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1" t="s">
        <v>52</v>
      </c>
      <c r="AS147" s="1" t="s">
        <v>52</v>
      </c>
      <c r="AT147" s="2"/>
      <c r="AU147" s="1" t="s">
        <v>250</v>
      </c>
      <c r="AV147" s="2">
        <v>318</v>
      </c>
    </row>
    <row r="148" spans="1:48" ht="27.95" customHeight="1" x14ac:dyDescent="0.3">
      <c r="A148" s="8" t="s">
        <v>251</v>
      </c>
      <c r="B148" s="8" t="s">
        <v>252</v>
      </c>
      <c r="C148" s="8" t="s">
        <v>212</v>
      </c>
      <c r="D148" s="9">
        <v>1</v>
      </c>
      <c r="E148" s="11"/>
      <c r="F148" s="11"/>
      <c r="G148" s="11"/>
      <c r="H148" s="11"/>
      <c r="I148" s="11"/>
      <c r="J148" s="11"/>
      <c r="K148" s="11"/>
      <c r="L148" s="11"/>
      <c r="M148" s="8"/>
      <c r="N148" s="1" t="s">
        <v>253</v>
      </c>
      <c r="O148" s="1" t="s">
        <v>52</v>
      </c>
      <c r="P148" s="1" t="s">
        <v>52</v>
      </c>
      <c r="Q148" s="1" t="s">
        <v>201</v>
      </c>
      <c r="R148" s="1" t="s">
        <v>63</v>
      </c>
      <c r="S148" s="1" t="s">
        <v>63</v>
      </c>
      <c r="T148" s="1" t="s">
        <v>62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1" t="s">
        <v>52</v>
      </c>
      <c r="AS148" s="1" t="s">
        <v>52</v>
      </c>
      <c r="AT148" s="2"/>
      <c r="AU148" s="1" t="s">
        <v>254</v>
      </c>
      <c r="AV148" s="2">
        <v>319</v>
      </c>
    </row>
    <row r="149" spans="1:48" ht="27.95" customHeight="1" x14ac:dyDescent="0.3">
      <c r="A149" s="8" t="s">
        <v>255</v>
      </c>
      <c r="B149" s="8" t="s">
        <v>256</v>
      </c>
      <c r="C149" s="8" t="s">
        <v>212</v>
      </c>
      <c r="D149" s="9">
        <v>2</v>
      </c>
      <c r="E149" s="11"/>
      <c r="F149" s="11"/>
      <c r="G149" s="11"/>
      <c r="H149" s="11"/>
      <c r="I149" s="11"/>
      <c r="J149" s="11"/>
      <c r="K149" s="11"/>
      <c r="L149" s="11"/>
      <c r="M149" s="8"/>
      <c r="N149" s="1" t="s">
        <v>257</v>
      </c>
      <c r="O149" s="1" t="s">
        <v>52</v>
      </c>
      <c r="P149" s="1" t="s">
        <v>52</v>
      </c>
      <c r="Q149" s="1" t="s">
        <v>201</v>
      </c>
      <c r="R149" s="1" t="s">
        <v>63</v>
      </c>
      <c r="S149" s="1" t="s">
        <v>63</v>
      </c>
      <c r="T149" s="1" t="s">
        <v>62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1" t="s">
        <v>52</v>
      </c>
      <c r="AS149" s="1" t="s">
        <v>52</v>
      </c>
      <c r="AT149" s="2"/>
      <c r="AU149" s="1" t="s">
        <v>258</v>
      </c>
      <c r="AV149" s="2">
        <v>320</v>
      </c>
    </row>
    <row r="150" spans="1:48" ht="27.9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48" ht="27.9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48" ht="27.9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48" ht="27.9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48" ht="27.9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48" ht="27.9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48" ht="27.9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48" ht="27.9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48" ht="27.9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48" ht="27.95" customHeight="1" x14ac:dyDescent="0.3">
      <c r="A159" s="8" t="s">
        <v>90</v>
      </c>
      <c r="B159" s="9"/>
      <c r="C159" s="9"/>
      <c r="D159" s="9"/>
      <c r="E159" s="9"/>
      <c r="F159" s="11">
        <f>SUM(F135:F158)</f>
        <v>0</v>
      </c>
      <c r="G159" s="9"/>
      <c r="H159" s="11">
        <f>SUM(H135:H158)</f>
        <v>0</v>
      </c>
      <c r="I159" s="9"/>
      <c r="J159" s="11">
        <f>SUM(J135:J158)</f>
        <v>0</v>
      </c>
      <c r="K159" s="9"/>
      <c r="L159" s="11">
        <f>SUM(L135:L158)</f>
        <v>0</v>
      </c>
      <c r="M159" s="9"/>
      <c r="N159" t="s">
        <v>91</v>
      </c>
    </row>
    <row r="160" spans="1:48" ht="27.95" customHeight="1" x14ac:dyDescent="0.3">
      <c r="A160" s="8" t="s">
        <v>259</v>
      </c>
      <c r="B160" s="8" t="s">
        <v>52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2"/>
      <c r="O160" s="2"/>
      <c r="P160" s="2"/>
      <c r="Q160" s="1" t="s">
        <v>260</v>
      </c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1:48" ht="27.95" customHeight="1" x14ac:dyDescent="0.3">
      <c r="A161" s="8" t="s">
        <v>261</v>
      </c>
      <c r="B161" s="8" t="s">
        <v>262</v>
      </c>
      <c r="C161" s="8" t="s">
        <v>164</v>
      </c>
      <c r="D161" s="9">
        <v>20</v>
      </c>
      <c r="E161" s="11"/>
      <c r="F161" s="11"/>
      <c r="G161" s="11"/>
      <c r="H161" s="11"/>
      <c r="I161" s="11"/>
      <c r="J161" s="11"/>
      <c r="K161" s="11"/>
      <c r="L161" s="11"/>
      <c r="M161" s="8"/>
      <c r="N161" s="1" t="s">
        <v>263</v>
      </c>
      <c r="O161" s="1" t="s">
        <v>52</v>
      </c>
      <c r="P161" s="1" t="s">
        <v>52</v>
      </c>
      <c r="Q161" s="1" t="s">
        <v>260</v>
      </c>
      <c r="R161" s="1" t="s">
        <v>62</v>
      </c>
      <c r="S161" s="1" t="s">
        <v>63</v>
      </c>
      <c r="T161" s="1" t="s">
        <v>63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1" t="s">
        <v>52</v>
      </c>
      <c r="AS161" s="1" t="s">
        <v>52</v>
      </c>
      <c r="AT161" s="2"/>
      <c r="AU161" s="1" t="s">
        <v>264</v>
      </c>
      <c r="AV161" s="2">
        <v>50</v>
      </c>
    </row>
    <row r="162" spans="1:48" ht="27.95" customHeight="1" x14ac:dyDescent="0.3">
      <c r="A162" s="8" t="s">
        <v>265</v>
      </c>
      <c r="B162" s="8" t="s">
        <v>266</v>
      </c>
      <c r="C162" s="8" t="s">
        <v>75</v>
      </c>
      <c r="D162" s="9">
        <v>35</v>
      </c>
      <c r="E162" s="11"/>
      <c r="F162" s="11"/>
      <c r="G162" s="11"/>
      <c r="H162" s="11"/>
      <c r="I162" s="11"/>
      <c r="J162" s="11"/>
      <c r="K162" s="11"/>
      <c r="L162" s="11"/>
      <c r="M162" s="8"/>
      <c r="N162" s="1" t="s">
        <v>267</v>
      </c>
      <c r="O162" s="1" t="s">
        <v>52</v>
      </c>
      <c r="P162" s="1" t="s">
        <v>52</v>
      </c>
      <c r="Q162" s="1" t="s">
        <v>260</v>
      </c>
      <c r="R162" s="1" t="s">
        <v>62</v>
      </c>
      <c r="S162" s="1" t="s">
        <v>63</v>
      </c>
      <c r="T162" s="1" t="s">
        <v>63</v>
      </c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1" t="s">
        <v>52</v>
      </c>
      <c r="AS162" s="1" t="s">
        <v>52</v>
      </c>
      <c r="AT162" s="2"/>
      <c r="AU162" s="1" t="s">
        <v>268</v>
      </c>
      <c r="AV162" s="2">
        <v>51</v>
      </c>
    </row>
    <row r="163" spans="1:48" ht="27.9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48" ht="27.9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48" ht="27.9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48" ht="27.9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48" ht="27.9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48" ht="27.9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48" ht="27.9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27.9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27.9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48" ht="27.9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48" ht="27.9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48" ht="27.9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48" ht="27.9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48" ht="27.9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48" ht="27.9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48" ht="27.9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48" ht="27.9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48" ht="27.9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48" ht="27.9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48" ht="27.9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48" ht="27.9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48" ht="27.9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48" ht="27.95" customHeight="1" x14ac:dyDescent="0.3">
      <c r="A185" s="8" t="s">
        <v>90</v>
      </c>
      <c r="B185" s="9"/>
      <c r="C185" s="9"/>
      <c r="D185" s="9"/>
      <c r="E185" s="9"/>
      <c r="F185" s="11">
        <f>SUM(F161:F184)</f>
        <v>0</v>
      </c>
      <c r="G185" s="9"/>
      <c r="H185" s="11">
        <f>SUM(H161:H184)</f>
        <v>0</v>
      </c>
      <c r="I185" s="9"/>
      <c r="J185" s="11">
        <f>SUM(J161:J184)</f>
        <v>0</v>
      </c>
      <c r="K185" s="9"/>
      <c r="L185" s="11">
        <f>SUM(L161:L184)</f>
        <v>0</v>
      </c>
      <c r="M185" s="9"/>
      <c r="N185" t="s">
        <v>91</v>
      </c>
    </row>
    <row r="186" spans="1:48" ht="27.95" customHeight="1" x14ac:dyDescent="0.3">
      <c r="A186" s="8" t="s">
        <v>269</v>
      </c>
      <c r="B186" s="8" t="s">
        <v>52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2"/>
      <c r="O186" s="2"/>
      <c r="P186" s="2"/>
      <c r="Q186" s="1" t="s">
        <v>270</v>
      </c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1:48" ht="27.95" customHeight="1" x14ac:dyDescent="0.3">
      <c r="A187" s="21" t="s">
        <v>271</v>
      </c>
      <c r="B187" s="21" t="s">
        <v>272</v>
      </c>
      <c r="C187" s="21" t="s">
        <v>212</v>
      </c>
      <c r="D187" s="22">
        <v>4</v>
      </c>
      <c r="E187" s="23"/>
      <c r="F187" s="23"/>
      <c r="G187" s="23"/>
      <c r="H187" s="23"/>
      <c r="I187" s="23"/>
      <c r="J187" s="23"/>
      <c r="K187" s="23"/>
      <c r="L187" s="23"/>
      <c r="M187" s="21"/>
      <c r="N187" s="1" t="s">
        <v>273</v>
      </c>
      <c r="O187" s="1" t="s">
        <v>52</v>
      </c>
      <c r="P187" s="1" t="s">
        <v>52</v>
      </c>
      <c r="Q187" s="1" t="s">
        <v>270</v>
      </c>
      <c r="R187" s="1" t="s">
        <v>63</v>
      </c>
      <c r="S187" s="1" t="s">
        <v>63</v>
      </c>
      <c r="T187" s="1" t="s">
        <v>62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1" t="s">
        <v>52</v>
      </c>
      <c r="AS187" s="1" t="s">
        <v>52</v>
      </c>
      <c r="AT187" s="2"/>
      <c r="AU187" s="1" t="s">
        <v>274</v>
      </c>
      <c r="AV187" s="2">
        <v>274</v>
      </c>
    </row>
    <row r="188" spans="1:48" ht="27.95" customHeight="1" x14ac:dyDescent="0.3">
      <c r="A188" s="21" t="s">
        <v>271</v>
      </c>
      <c r="B188" s="21" t="s">
        <v>275</v>
      </c>
      <c r="C188" s="21" t="s">
        <v>212</v>
      </c>
      <c r="D188" s="22">
        <v>4</v>
      </c>
      <c r="E188" s="23"/>
      <c r="F188" s="23"/>
      <c r="G188" s="23"/>
      <c r="H188" s="23"/>
      <c r="I188" s="23"/>
      <c r="J188" s="23"/>
      <c r="K188" s="23"/>
      <c r="L188" s="23"/>
      <c r="M188" s="21"/>
      <c r="N188" s="1" t="s">
        <v>276</v>
      </c>
      <c r="O188" s="1" t="s">
        <v>52</v>
      </c>
      <c r="P188" s="1" t="s">
        <v>52</v>
      </c>
      <c r="Q188" s="1" t="s">
        <v>270</v>
      </c>
      <c r="R188" s="1" t="s">
        <v>63</v>
      </c>
      <c r="S188" s="1" t="s">
        <v>63</v>
      </c>
      <c r="T188" s="1" t="s">
        <v>62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1" t="s">
        <v>52</v>
      </c>
      <c r="AS188" s="1" t="s">
        <v>52</v>
      </c>
      <c r="AT188" s="2"/>
      <c r="AU188" s="1" t="s">
        <v>277</v>
      </c>
      <c r="AV188" s="2">
        <v>275</v>
      </c>
    </row>
    <row r="189" spans="1:48" s="20" customFormat="1" ht="27.95" customHeight="1" x14ac:dyDescent="0.3">
      <c r="A189" s="21" t="s">
        <v>271</v>
      </c>
      <c r="B189" s="21" t="s">
        <v>278</v>
      </c>
      <c r="C189" s="21" t="s">
        <v>212</v>
      </c>
      <c r="D189" s="22">
        <v>6</v>
      </c>
      <c r="E189" s="23"/>
      <c r="F189" s="23"/>
      <c r="G189" s="23"/>
      <c r="H189" s="23"/>
      <c r="I189" s="23"/>
      <c r="J189" s="23"/>
      <c r="K189" s="23"/>
      <c r="L189" s="23"/>
      <c r="M189" s="21"/>
      <c r="N189" s="18" t="s">
        <v>279</v>
      </c>
      <c r="O189" s="18" t="s">
        <v>52</v>
      </c>
      <c r="P189" s="18" t="s">
        <v>52</v>
      </c>
      <c r="Q189" s="18" t="s">
        <v>270</v>
      </c>
      <c r="R189" s="18" t="s">
        <v>63</v>
      </c>
      <c r="S189" s="18" t="s">
        <v>63</v>
      </c>
      <c r="T189" s="18" t="s">
        <v>62</v>
      </c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8" t="s">
        <v>52</v>
      </c>
      <c r="AS189" s="18" t="s">
        <v>52</v>
      </c>
      <c r="AT189" s="19"/>
      <c r="AU189" s="18" t="s">
        <v>280</v>
      </c>
      <c r="AV189" s="19">
        <v>276</v>
      </c>
    </row>
    <row r="190" spans="1:48" ht="27.95" customHeight="1" x14ac:dyDescent="0.3">
      <c r="A190" s="21" t="s">
        <v>271</v>
      </c>
      <c r="B190" s="21" t="s">
        <v>281</v>
      </c>
      <c r="C190" s="21" t="s">
        <v>212</v>
      </c>
      <c r="D190" s="22">
        <v>2</v>
      </c>
      <c r="E190" s="23"/>
      <c r="F190" s="23"/>
      <c r="G190" s="23"/>
      <c r="H190" s="23"/>
      <c r="I190" s="23"/>
      <c r="J190" s="23"/>
      <c r="K190" s="23"/>
      <c r="L190" s="23"/>
      <c r="M190" s="21"/>
      <c r="N190" s="1" t="s">
        <v>282</v>
      </c>
      <c r="O190" s="1" t="s">
        <v>52</v>
      </c>
      <c r="P190" s="1" t="s">
        <v>52</v>
      </c>
      <c r="Q190" s="1" t="s">
        <v>270</v>
      </c>
      <c r="R190" s="1" t="s">
        <v>63</v>
      </c>
      <c r="S190" s="1" t="s">
        <v>63</v>
      </c>
      <c r="T190" s="1" t="s">
        <v>62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1" t="s">
        <v>52</v>
      </c>
      <c r="AS190" s="1" t="s">
        <v>52</v>
      </c>
      <c r="AT190" s="2"/>
      <c r="AU190" s="1" t="s">
        <v>283</v>
      </c>
      <c r="AV190" s="2">
        <v>277</v>
      </c>
    </row>
    <row r="191" spans="1:48" ht="27.95" customHeight="1" x14ac:dyDescent="0.3">
      <c r="A191" s="21" t="s">
        <v>271</v>
      </c>
      <c r="B191" s="21" t="s">
        <v>284</v>
      </c>
      <c r="C191" s="21" t="s">
        <v>212</v>
      </c>
      <c r="D191" s="22">
        <v>2</v>
      </c>
      <c r="E191" s="23"/>
      <c r="F191" s="23"/>
      <c r="G191" s="23"/>
      <c r="H191" s="23"/>
      <c r="I191" s="23"/>
      <c r="J191" s="23"/>
      <c r="K191" s="23"/>
      <c r="L191" s="23"/>
      <c r="M191" s="21"/>
      <c r="N191" s="1" t="s">
        <v>285</v>
      </c>
      <c r="O191" s="1" t="s">
        <v>52</v>
      </c>
      <c r="P191" s="1" t="s">
        <v>52</v>
      </c>
      <c r="Q191" s="1" t="s">
        <v>270</v>
      </c>
      <c r="R191" s="1" t="s">
        <v>63</v>
      </c>
      <c r="S191" s="1" t="s">
        <v>63</v>
      </c>
      <c r="T191" s="1" t="s">
        <v>62</v>
      </c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1" t="s">
        <v>52</v>
      </c>
      <c r="AS191" s="1" t="s">
        <v>52</v>
      </c>
      <c r="AT191" s="2"/>
      <c r="AU191" s="1" t="s">
        <v>286</v>
      </c>
      <c r="AV191" s="2">
        <v>278</v>
      </c>
    </row>
    <row r="192" spans="1:48" ht="27.95" customHeight="1" x14ac:dyDescent="0.3">
      <c r="A192" s="8" t="s">
        <v>287</v>
      </c>
      <c r="B192" s="8" t="s">
        <v>288</v>
      </c>
      <c r="C192" s="8" t="s">
        <v>135</v>
      </c>
      <c r="D192" s="9">
        <v>2.1999999999999999E-2</v>
      </c>
      <c r="E192" s="11"/>
      <c r="F192" s="11"/>
      <c r="G192" s="11"/>
      <c r="H192" s="11"/>
      <c r="I192" s="11"/>
      <c r="J192" s="11"/>
      <c r="K192" s="11"/>
      <c r="L192" s="11"/>
      <c r="M192" s="8"/>
      <c r="N192" s="1" t="s">
        <v>289</v>
      </c>
      <c r="O192" s="1" t="s">
        <v>52</v>
      </c>
      <c r="P192" s="1" t="s">
        <v>52</v>
      </c>
      <c r="Q192" s="1" t="s">
        <v>270</v>
      </c>
      <c r="R192" s="1" t="s">
        <v>63</v>
      </c>
      <c r="S192" s="1" t="s">
        <v>63</v>
      </c>
      <c r="T192" s="1" t="s">
        <v>62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1" t="s">
        <v>52</v>
      </c>
      <c r="AS192" s="1" t="s">
        <v>52</v>
      </c>
      <c r="AT192" s="2"/>
      <c r="AU192" s="1" t="s">
        <v>290</v>
      </c>
      <c r="AV192" s="2">
        <v>210</v>
      </c>
    </row>
    <row r="193" spans="1:48" ht="27.95" customHeight="1" x14ac:dyDescent="0.3">
      <c r="A193" s="8" t="s">
        <v>291</v>
      </c>
      <c r="B193" s="8" t="s">
        <v>292</v>
      </c>
      <c r="C193" s="8" t="s">
        <v>131</v>
      </c>
      <c r="D193" s="9">
        <v>0.41699999999999998</v>
      </c>
      <c r="E193" s="11"/>
      <c r="F193" s="11"/>
      <c r="G193" s="11"/>
      <c r="H193" s="11"/>
      <c r="I193" s="11"/>
      <c r="J193" s="11"/>
      <c r="K193" s="11"/>
      <c r="L193" s="11"/>
      <c r="M193" s="8"/>
      <c r="N193" s="1" t="s">
        <v>293</v>
      </c>
      <c r="O193" s="1" t="s">
        <v>52</v>
      </c>
      <c r="P193" s="1" t="s">
        <v>52</v>
      </c>
      <c r="Q193" s="1" t="s">
        <v>270</v>
      </c>
      <c r="R193" s="1" t="s">
        <v>63</v>
      </c>
      <c r="S193" s="1" t="s">
        <v>63</v>
      </c>
      <c r="T193" s="1" t="s">
        <v>62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1" t="s">
        <v>52</v>
      </c>
      <c r="AS193" s="1" t="s">
        <v>52</v>
      </c>
      <c r="AT193" s="2"/>
      <c r="AU193" s="1" t="s">
        <v>294</v>
      </c>
      <c r="AV193" s="2">
        <v>25</v>
      </c>
    </row>
    <row r="194" spans="1:48" ht="27.95" customHeight="1" x14ac:dyDescent="0.3">
      <c r="A194" s="8" t="s">
        <v>291</v>
      </c>
      <c r="B194" s="8" t="s">
        <v>295</v>
      </c>
      <c r="C194" s="8" t="s">
        <v>131</v>
      </c>
      <c r="D194" s="9">
        <v>0.221</v>
      </c>
      <c r="E194" s="11"/>
      <c r="F194" s="11"/>
      <c r="G194" s="11"/>
      <c r="H194" s="11"/>
      <c r="I194" s="11"/>
      <c r="J194" s="11"/>
      <c r="K194" s="11"/>
      <c r="L194" s="11"/>
      <c r="M194" s="8"/>
      <c r="N194" s="1" t="s">
        <v>296</v>
      </c>
      <c r="O194" s="1" t="s">
        <v>52</v>
      </c>
      <c r="P194" s="1" t="s">
        <v>52</v>
      </c>
      <c r="Q194" s="1" t="s">
        <v>270</v>
      </c>
      <c r="R194" s="1" t="s">
        <v>63</v>
      </c>
      <c r="S194" s="1" t="s">
        <v>63</v>
      </c>
      <c r="T194" s="1" t="s">
        <v>62</v>
      </c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1" t="s">
        <v>52</v>
      </c>
      <c r="AS194" s="1" t="s">
        <v>52</v>
      </c>
      <c r="AT194" s="2"/>
      <c r="AU194" s="1" t="s">
        <v>297</v>
      </c>
      <c r="AV194" s="2">
        <v>26</v>
      </c>
    </row>
    <row r="195" spans="1:48" ht="27.95" customHeight="1" x14ac:dyDescent="0.3">
      <c r="A195" s="8" t="s">
        <v>298</v>
      </c>
      <c r="B195" s="8" t="s">
        <v>299</v>
      </c>
      <c r="C195" s="8" t="s">
        <v>164</v>
      </c>
      <c r="D195" s="9">
        <v>138</v>
      </c>
      <c r="E195" s="11"/>
      <c r="F195" s="11"/>
      <c r="G195" s="11"/>
      <c r="H195" s="11"/>
      <c r="I195" s="11"/>
      <c r="J195" s="11"/>
      <c r="K195" s="11"/>
      <c r="L195" s="11"/>
      <c r="M195" s="8"/>
      <c r="N195" s="1" t="s">
        <v>300</v>
      </c>
      <c r="O195" s="1" t="s">
        <v>52</v>
      </c>
      <c r="P195" s="1" t="s">
        <v>52</v>
      </c>
      <c r="Q195" s="1" t="s">
        <v>270</v>
      </c>
      <c r="R195" s="1" t="s">
        <v>63</v>
      </c>
      <c r="S195" s="1" t="s">
        <v>63</v>
      </c>
      <c r="T195" s="1" t="s">
        <v>62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1" t="s">
        <v>52</v>
      </c>
      <c r="AS195" s="1" t="s">
        <v>52</v>
      </c>
      <c r="AT195" s="2"/>
      <c r="AU195" s="1" t="s">
        <v>301</v>
      </c>
      <c r="AV195" s="2">
        <v>58</v>
      </c>
    </row>
    <row r="196" spans="1:48" ht="27.95" customHeight="1" x14ac:dyDescent="0.3">
      <c r="A196" s="8" t="s">
        <v>298</v>
      </c>
      <c r="B196" s="8" t="s">
        <v>302</v>
      </c>
      <c r="C196" s="8" t="s">
        <v>164</v>
      </c>
      <c r="D196" s="9">
        <v>94</v>
      </c>
      <c r="E196" s="11"/>
      <c r="F196" s="11"/>
      <c r="G196" s="11"/>
      <c r="H196" s="11"/>
      <c r="I196" s="11"/>
      <c r="J196" s="11"/>
      <c r="K196" s="11"/>
      <c r="L196" s="11"/>
      <c r="M196" s="8"/>
      <c r="N196" s="1" t="s">
        <v>303</v>
      </c>
      <c r="O196" s="1" t="s">
        <v>52</v>
      </c>
      <c r="P196" s="1" t="s">
        <v>52</v>
      </c>
      <c r="Q196" s="1" t="s">
        <v>270</v>
      </c>
      <c r="R196" s="1" t="s">
        <v>63</v>
      </c>
      <c r="S196" s="1" t="s">
        <v>63</v>
      </c>
      <c r="T196" s="1" t="s">
        <v>62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1" t="s">
        <v>52</v>
      </c>
      <c r="AS196" s="1" t="s">
        <v>52</v>
      </c>
      <c r="AT196" s="2"/>
      <c r="AU196" s="1" t="s">
        <v>304</v>
      </c>
      <c r="AV196" s="2">
        <v>259</v>
      </c>
    </row>
    <row r="197" spans="1:48" ht="27.95" customHeight="1" x14ac:dyDescent="0.3">
      <c r="A197" s="8" t="s">
        <v>305</v>
      </c>
      <c r="B197" s="8" t="s">
        <v>306</v>
      </c>
      <c r="C197" s="8" t="s">
        <v>131</v>
      </c>
      <c r="D197" s="9">
        <v>1.948</v>
      </c>
      <c r="E197" s="11"/>
      <c r="F197" s="11"/>
      <c r="G197" s="11"/>
      <c r="H197" s="11"/>
      <c r="I197" s="11"/>
      <c r="J197" s="11"/>
      <c r="K197" s="11"/>
      <c r="L197" s="11"/>
      <c r="M197" s="8"/>
      <c r="N197" s="1" t="s">
        <v>307</v>
      </c>
      <c r="O197" s="1" t="s">
        <v>52</v>
      </c>
      <c r="P197" s="1" t="s">
        <v>52</v>
      </c>
      <c r="Q197" s="1" t="s">
        <v>270</v>
      </c>
      <c r="R197" s="1" t="s">
        <v>62</v>
      </c>
      <c r="S197" s="1" t="s">
        <v>63</v>
      </c>
      <c r="T197" s="1" t="s">
        <v>63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1" t="s">
        <v>52</v>
      </c>
      <c r="AS197" s="1" t="s">
        <v>52</v>
      </c>
      <c r="AT197" s="2"/>
      <c r="AU197" s="1" t="s">
        <v>308</v>
      </c>
      <c r="AV197" s="2">
        <v>27</v>
      </c>
    </row>
    <row r="198" spans="1:48" ht="27.95" customHeight="1" x14ac:dyDescent="0.3">
      <c r="A198" s="8" t="s">
        <v>309</v>
      </c>
      <c r="B198" s="8" t="s">
        <v>310</v>
      </c>
      <c r="C198" s="8" t="s">
        <v>135</v>
      </c>
      <c r="D198" s="9">
        <v>0.05</v>
      </c>
      <c r="E198" s="11"/>
      <c r="F198" s="11"/>
      <c r="G198" s="11"/>
      <c r="H198" s="11"/>
      <c r="I198" s="11"/>
      <c r="J198" s="11"/>
      <c r="K198" s="11"/>
      <c r="L198" s="11"/>
      <c r="M198" s="8"/>
      <c r="N198" s="1" t="s">
        <v>311</v>
      </c>
      <c r="O198" s="1" t="s">
        <v>52</v>
      </c>
      <c r="P198" s="1" t="s">
        <v>52</v>
      </c>
      <c r="Q198" s="1" t="s">
        <v>270</v>
      </c>
      <c r="R198" s="1" t="s">
        <v>63</v>
      </c>
      <c r="S198" s="1" t="s">
        <v>63</v>
      </c>
      <c r="T198" s="1" t="s">
        <v>62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1" t="s">
        <v>52</v>
      </c>
      <c r="AS198" s="1" t="s">
        <v>52</v>
      </c>
      <c r="AT198" s="2"/>
      <c r="AU198" s="1" t="s">
        <v>312</v>
      </c>
      <c r="AV198" s="2">
        <v>217</v>
      </c>
    </row>
    <row r="199" spans="1:48" ht="27.95" customHeight="1" x14ac:dyDescent="0.3">
      <c r="A199" s="8" t="s">
        <v>313</v>
      </c>
      <c r="B199" s="8" t="s">
        <v>314</v>
      </c>
      <c r="C199" s="8" t="s">
        <v>315</v>
      </c>
      <c r="D199" s="9">
        <v>13</v>
      </c>
      <c r="E199" s="11"/>
      <c r="F199" s="11"/>
      <c r="G199" s="11"/>
      <c r="H199" s="11"/>
      <c r="I199" s="11"/>
      <c r="J199" s="11"/>
      <c r="K199" s="11"/>
      <c r="L199" s="11"/>
      <c r="M199" s="8"/>
      <c r="N199" s="1" t="s">
        <v>316</v>
      </c>
      <c r="O199" s="1" t="s">
        <v>52</v>
      </c>
      <c r="P199" s="1" t="s">
        <v>52</v>
      </c>
      <c r="Q199" s="1" t="s">
        <v>270</v>
      </c>
      <c r="R199" s="1" t="s">
        <v>63</v>
      </c>
      <c r="S199" s="1" t="s">
        <v>63</v>
      </c>
      <c r="T199" s="1" t="s">
        <v>62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1" t="s">
        <v>52</v>
      </c>
      <c r="AS199" s="1" t="s">
        <v>52</v>
      </c>
      <c r="AT199" s="2"/>
      <c r="AU199" s="1" t="s">
        <v>317</v>
      </c>
      <c r="AV199" s="2">
        <v>57</v>
      </c>
    </row>
    <row r="200" spans="1:48" ht="27.95" customHeight="1" x14ac:dyDescent="0.3">
      <c r="A200" s="8" t="s">
        <v>318</v>
      </c>
      <c r="B200" s="8" t="s">
        <v>319</v>
      </c>
      <c r="C200" s="8" t="s">
        <v>164</v>
      </c>
      <c r="D200" s="9">
        <v>42</v>
      </c>
      <c r="E200" s="11"/>
      <c r="F200" s="11"/>
      <c r="G200" s="11"/>
      <c r="H200" s="11"/>
      <c r="I200" s="11"/>
      <c r="J200" s="11"/>
      <c r="K200" s="11"/>
      <c r="L200" s="11"/>
      <c r="M200" s="8"/>
      <c r="N200" s="1" t="s">
        <v>320</v>
      </c>
      <c r="O200" s="1" t="s">
        <v>52</v>
      </c>
      <c r="P200" s="1" t="s">
        <v>52</v>
      </c>
      <c r="Q200" s="1" t="s">
        <v>270</v>
      </c>
      <c r="R200" s="1" t="s">
        <v>62</v>
      </c>
      <c r="S200" s="1" t="s">
        <v>63</v>
      </c>
      <c r="T200" s="1" t="s">
        <v>63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1" t="s">
        <v>52</v>
      </c>
      <c r="AS200" s="1" t="s">
        <v>52</v>
      </c>
      <c r="AT200" s="2"/>
      <c r="AU200" s="1" t="s">
        <v>321</v>
      </c>
      <c r="AV200" s="2">
        <v>60</v>
      </c>
    </row>
    <row r="201" spans="1:48" ht="27.9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27.9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27.9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48" ht="27.9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48" ht="27.9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48" ht="27.9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48" ht="27.9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48" ht="27.9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48" ht="27.9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27.9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48" ht="27.95" customHeight="1" x14ac:dyDescent="0.3">
      <c r="A211" s="8" t="s">
        <v>90</v>
      </c>
      <c r="B211" s="9"/>
      <c r="C211" s="9"/>
      <c r="D211" s="9"/>
      <c r="E211" s="9"/>
      <c r="F211" s="11">
        <f>SUM(F187:F210)</f>
        <v>0</v>
      </c>
      <c r="G211" s="9"/>
      <c r="H211" s="11">
        <f>SUM(H187:H210)</f>
        <v>0</v>
      </c>
      <c r="I211" s="9"/>
      <c r="J211" s="11">
        <f>SUM(J187:J210)</f>
        <v>0</v>
      </c>
      <c r="K211" s="9"/>
      <c r="L211" s="11">
        <f>SUM(L187:L210)</f>
        <v>0</v>
      </c>
      <c r="M211" s="9"/>
      <c r="N211" t="s">
        <v>91</v>
      </c>
    </row>
    <row r="212" spans="1:48" ht="27.95" customHeight="1" x14ac:dyDescent="0.3">
      <c r="A212" s="8" t="s">
        <v>322</v>
      </c>
      <c r="B212" s="8" t="s">
        <v>52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2"/>
      <c r="O212" s="2"/>
      <c r="P212" s="2"/>
      <c r="Q212" s="1" t="s">
        <v>323</v>
      </c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1:48" ht="27.95" customHeight="1" x14ac:dyDescent="0.3">
      <c r="A213" s="8" t="s">
        <v>324</v>
      </c>
      <c r="B213" s="8" t="s">
        <v>325</v>
      </c>
      <c r="C213" s="8" t="s">
        <v>212</v>
      </c>
      <c r="D213" s="9">
        <v>2</v>
      </c>
      <c r="E213" s="11"/>
      <c r="F213" s="11"/>
      <c r="G213" s="11"/>
      <c r="H213" s="11"/>
      <c r="I213" s="11"/>
      <c r="J213" s="11"/>
      <c r="K213" s="11"/>
      <c r="L213" s="11"/>
      <c r="M213" s="8"/>
      <c r="N213" s="1" t="s">
        <v>326</v>
      </c>
      <c r="O213" s="1" t="s">
        <v>52</v>
      </c>
      <c r="P213" s="1" t="s">
        <v>52</v>
      </c>
      <c r="Q213" s="1" t="s">
        <v>323</v>
      </c>
      <c r="R213" s="1" t="s">
        <v>62</v>
      </c>
      <c r="S213" s="1" t="s">
        <v>63</v>
      </c>
      <c r="T213" s="1" t="s">
        <v>63</v>
      </c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1" t="s">
        <v>52</v>
      </c>
      <c r="AS213" s="1" t="s">
        <v>52</v>
      </c>
      <c r="AT213" s="2"/>
      <c r="AU213" s="1" t="s">
        <v>327</v>
      </c>
      <c r="AV213" s="2">
        <v>72</v>
      </c>
    </row>
    <row r="214" spans="1:48" ht="27.95" customHeight="1" x14ac:dyDescent="0.3">
      <c r="A214" s="8" t="s">
        <v>328</v>
      </c>
      <c r="B214" s="8" t="s">
        <v>329</v>
      </c>
      <c r="C214" s="8" t="s">
        <v>212</v>
      </c>
      <c r="D214" s="9">
        <v>2</v>
      </c>
      <c r="E214" s="11"/>
      <c r="F214" s="11"/>
      <c r="G214" s="11"/>
      <c r="H214" s="11"/>
      <c r="I214" s="11"/>
      <c r="J214" s="11"/>
      <c r="K214" s="11"/>
      <c r="L214" s="11"/>
      <c r="M214" s="8"/>
      <c r="N214" s="1" t="s">
        <v>330</v>
      </c>
      <c r="O214" s="1" t="s">
        <v>52</v>
      </c>
      <c r="P214" s="1" t="s">
        <v>52</v>
      </c>
      <c r="Q214" s="1" t="s">
        <v>323</v>
      </c>
      <c r="R214" s="1" t="s">
        <v>62</v>
      </c>
      <c r="S214" s="1" t="s">
        <v>63</v>
      </c>
      <c r="T214" s="1" t="s">
        <v>63</v>
      </c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1" t="s">
        <v>52</v>
      </c>
      <c r="AS214" s="1" t="s">
        <v>52</v>
      </c>
      <c r="AT214" s="2"/>
      <c r="AU214" s="1" t="s">
        <v>331</v>
      </c>
      <c r="AV214" s="2">
        <v>73</v>
      </c>
    </row>
    <row r="215" spans="1:48" ht="27.95" customHeight="1" x14ac:dyDescent="0.3">
      <c r="A215" s="8" t="s">
        <v>332</v>
      </c>
      <c r="B215" s="8" t="s">
        <v>333</v>
      </c>
      <c r="C215" s="8" t="s">
        <v>212</v>
      </c>
      <c r="D215" s="9">
        <v>1</v>
      </c>
      <c r="E215" s="11"/>
      <c r="F215" s="11"/>
      <c r="G215" s="11"/>
      <c r="H215" s="11"/>
      <c r="I215" s="11"/>
      <c r="J215" s="11"/>
      <c r="K215" s="11"/>
      <c r="L215" s="11"/>
      <c r="M215" s="8"/>
      <c r="N215" s="1" t="s">
        <v>334</v>
      </c>
      <c r="O215" s="1" t="s">
        <v>52</v>
      </c>
      <c r="P215" s="1" t="s">
        <v>52</v>
      </c>
      <c r="Q215" s="1" t="s">
        <v>323</v>
      </c>
      <c r="R215" s="1" t="s">
        <v>62</v>
      </c>
      <c r="S215" s="1" t="s">
        <v>63</v>
      </c>
      <c r="T215" s="1" t="s">
        <v>63</v>
      </c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1" t="s">
        <v>52</v>
      </c>
      <c r="AS215" s="1" t="s">
        <v>52</v>
      </c>
      <c r="AT215" s="2"/>
      <c r="AU215" s="1" t="s">
        <v>335</v>
      </c>
      <c r="AV215" s="2">
        <v>74</v>
      </c>
    </row>
    <row r="216" spans="1:48" ht="27.95" customHeight="1" x14ac:dyDescent="0.3">
      <c r="A216" s="8" t="s">
        <v>336</v>
      </c>
      <c r="B216" s="8" t="s">
        <v>337</v>
      </c>
      <c r="C216" s="8" t="s">
        <v>338</v>
      </c>
      <c r="D216" s="9">
        <v>3</v>
      </c>
      <c r="E216" s="11"/>
      <c r="F216" s="11"/>
      <c r="G216" s="11"/>
      <c r="H216" s="11"/>
      <c r="I216" s="11"/>
      <c r="J216" s="11"/>
      <c r="K216" s="11"/>
      <c r="L216" s="11"/>
      <c r="M216" s="8"/>
      <c r="N216" s="1" t="s">
        <v>339</v>
      </c>
      <c r="O216" s="1" t="s">
        <v>52</v>
      </c>
      <c r="P216" s="1" t="s">
        <v>52</v>
      </c>
      <c r="Q216" s="1" t="s">
        <v>323</v>
      </c>
      <c r="R216" s="1" t="s">
        <v>63</v>
      </c>
      <c r="S216" s="1" t="s">
        <v>63</v>
      </c>
      <c r="T216" s="1" t="s">
        <v>62</v>
      </c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1" t="s">
        <v>52</v>
      </c>
      <c r="AS216" s="1" t="s">
        <v>52</v>
      </c>
      <c r="AT216" s="2"/>
      <c r="AU216" s="1" t="s">
        <v>340</v>
      </c>
      <c r="AV216" s="2">
        <v>64</v>
      </c>
    </row>
    <row r="217" spans="1:48" ht="27.95" customHeight="1" x14ac:dyDescent="0.3">
      <c r="A217" s="8" t="s">
        <v>341</v>
      </c>
      <c r="B217" s="8" t="s">
        <v>342</v>
      </c>
      <c r="C217" s="8" t="s">
        <v>67</v>
      </c>
      <c r="D217" s="9">
        <v>3</v>
      </c>
      <c r="E217" s="11"/>
      <c r="F217" s="11"/>
      <c r="G217" s="11"/>
      <c r="H217" s="11"/>
      <c r="I217" s="11"/>
      <c r="J217" s="11"/>
      <c r="K217" s="11"/>
      <c r="L217" s="11"/>
      <c r="M217" s="8"/>
      <c r="N217" s="1" t="s">
        <v>343</v>
      </c>
      <c r="O217" s="1" t="s">
        <v>52</v>
      </c>
      <c r="P217" s="1" t="s">
        <v>52</v>
      </c>
      <c r="Q217" s="1" t="s">
        <v>323</v>
      </c>
      <c r="R217" s="1" t="s">
        <v>62</v>
      </c>
      <c r="S217" s="1" t="s">
        <v>63</v>
      </c>
      <c r="T217" s="1" t="s">
        <v>63</v>
      </c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1" t="s">
        <v>52</v>
      </c>
      <c r="AS217" s="1" t="s">
        <v>52</v>
      </c>
      <c r="AT217" s="2"/>
      <c r="AU217" s="1" t="s">
        <v>344</v>
      </c>
      <c r="AV217" s="2">
        <v>76</v>
      </c>
    </row>
    <row r="218" spans="1:48" ht="27.95" customHeight="1" x14ac:dyDescent="0.3">
      <c r="A218" s="8" t="s">
        <v>345</v>
      </c>
      <c r="B218" s="8" t="s">
        <v>346</v>
      </c>
      <c r="C218" s="8" t="s">
        <v>338</v>
      </c>
      <c r="D218" s="9">
        <v>3</v>
      </c>
      <c r="E218" s="11"/>
      <c r="F218" s="11"/>
      <c r="G218" s="11"/>
      <c r="H218" s="11"/>
      <c r="I218" s="11"/>
      <c r="J218" s="11"/>
      <c r="K218" s="11"/>
      <c r="L218" s="11"/>
      <c r="M218" s="8"/>
      <c r="N218" s="1" t="s">
        <v>347</v>
      </c>
      <c r="O218" s="1" t="s">
        <v>52</v>
      </c>
      <c r="P218" s="1" t="s">
        <v>52</v>
      </c>
      <c r="Q218" s="1" t="s">
        <v>323</v>
      </c>
      <c r="R218" s="1" t="s">
        <v>63</v>
      </c>
      <c r="S218" s="1" t="s">
        <v>63</v>
      </c>
      <c r="T218" s="1" t="s">
        <v>62</v>
      </c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1" t="s">
        <v>52</v>
      </c>
      <c r="AS218" s="1" t="s">
        <v>52</v>
      </c>
      <c r="AT218" s="2"/>
      <c r="AU218" s="1" t="s">
        <v>348</v>
      </c>
      <c r="AV218" s="2">
        <v>68</v>
      </c>
    </row>
    <row r="219" spans="1:48" ht="27.95" customHeight="1" x14ac:dyDescent="0.3">
      <c r="A219" s="8" t="s">
        <v>349</v>
      </c>
      <c r="B219" s="8" t="s">
        <v>350</v>
      </c>
      <c r="C219" s="8" t="s">
        <v>338</v>
      </c>
      <c r="D219" s="9">
        <v>3</v>
      </c>
      <c r="E219" s="11"/>
      <c r="F219" s="11"/>
      <c r="G219" s="11"/>
      <c r="H219" s="11"/>
      <c r="I219" s="11"/>
      <c r="J219" s="11"/>
      <c r="K219" s="11"/>
      <c r="L219" s="11"/>
      <c r="M219" s="8"/>
      <c r="N219" s="1" t="s">
        <v>351</v>
      </c>
      <c r="O219" s="1" t="s">
        <v>52</v>
      </c>
      <c r="P219" s="1" t="s">
        <v>52</v>
      </c>
      <c r="Q219" s="1" t="s">
        <v>323</v>
      </c>
      <c r="R219" s="1" t="s">
        <v>63</v>
      </c>
      <c r="S219" s="1" t="s">
        <v>63</v>
      </c>
      <c r="T219" s="1" t="s">
        <v>62</v>
      </c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1" t="s">
        <v>52</v>
      </c>
      <c r="AS219" s="1" t="s">
        <v>52</v>
      </c>
      <c r="AT219" s="2"/>
      <c r="AU219" s="1" t="s">
        <v>352</v>
      </c>
      <c r="AV219" s="2">
        <v>69</v>
      </c>
    </row>
    <row r="220" spans="1:48" ht="27.95" customHeight="1" x14ac:dyDescent="0.3">
      <c r="A220" s="8" t="s">
        <v>353</v>
      </c>
      <c r="B220" s="8" t="s">
        <v>342</v>
      </c>
      <c r="C220" s="8" t="s">
        <v>67</v>
      </c>
      <c r="D220" s="9">
        <v>3</v>
      </c>
      <c r="E220" s="11"/>
      <c r="F220" s="11"/>
      <c r="G220" s="11"/>
      <c r="H220" s="11"/>
      <c r="I220" s="11"/>
      <c r="J220" s="11"/>
      <c r="K220" s="11"/>
      <c r="L220" s="11"/>
      <c r="M220" s="8"/>
      <c r="N220" s="1" t="s">
        <v>354</v>
      </c>
      <c r="O220" s="1" t="s">
        <v>52</v>
      </c>
      <c r="P220" s="1" t="s">
        <v>52</v>
      </c>
      <c r="Q220" s="1" t="s">
        <v>323</v>
      </c>
      <c r="R220" s="1" t="s">
        <v>62</v>
      </c>
      <c r="S220" s="1" t="s">
        <v>63</v>
      </c>
      <c r="T220" s="1" t="s">
        <v>63</v>
      </c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1" t="s">
        <v>52</v>
      </c>
      <c r="AS220" s="1" t="s">
        <v>52</v>
      </c>
      <c r="AT220" s="2"/>
      <c r="AU220" s="1" t="s">
        <v>355</v>
      </c>
      <c r="AV220" s="2">
        <v>75</v>
      </c>
    </row>
    <row r="221" spans="1:48" ht="27.95" customHeight="1" x14ac:dyDescent="0.3">
      <c r="A221" s="8" t="s">
        <v>356</v>
      </c>
      <c r="B221" s="8" t="s">
        <v>52</v>
      </c>
      <c r="C221" s="8" t="s">
        <v>75</v>
      </c>
      <c r="D221" s="9">
        <v>0.3</v>
      </c>
      <c r="E221" s="11"/>
      <c r="F221" s="11"/>
      <c r="G221" s="11"/>
      <c r="H221" s="11"/>
      <c r="I221" s="11"/>
      <c r="J221" s="11"/>
      <c r="K221" s="11"/>
      <c r="L221" s="11"/>
      <c r="M221" s="8"/>
      <c r="N221" s="1" t="s">
        <v>357</v>
      </c>
      <c r="O221" s="1" t="s">
        <v>52</v>
      </c>
      <c r="P221" s="1" t="s">
        <v>52</v>
      </c>
      <c r="Q221" s="1" t="s">
        <v>323</v>
      </c>
      <c r="R221" s="1" t="s">
        <v>63</v>
      </c>
      <c r="S221" s="1" t="s">
        <v>63</v>
      </c>
      <c r="T221" s="1" t="s">
        <v>62</v>
      </c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1" t="s">
        <v>52</v>
      </c>
      <c r="AS221" s="1" t="s">
        <v>52</v>
      </c>
      <c r="AT221" s="2"/>
      <c r="AU221" s="1" t="s">
        <v>358</v>
      </c>
      <c r="AV221" s="2">
        <v>65</v>
      </c>
    </row>
    <row r="222" spans="1:48" ht="27.95" customHeight="1" x14ac:dyDescent="0.3">
      <c r="A222" s="8" t="s">
        <v>359</v>
      </c>
      <c r="B222" s="8" t="s">
        <v>360</v>
      </c>
      <c r="C222" s="8" t="s">
        <v>75</v>
      </c>
      <c r="D222" s="9">
        <v>1</v>
      </c>
      <c r="E222" s="11"/>
      <c r="F222" s="11"/>
      <c r="G222" s="11"/>
      <c r="H222" s="11"/>
      <c r="I222" s="11"/>
      <c r="J222" s="11"/>
      <c r="K222" s="11"/>
      <c r="L222" s="11"/>
      <c r="M222" s="8"/>
      <c r="N222" s="1" t="s">
        <v>361</v>
      </c>
      <c r="O222" s="1" t="s">
        <v>52</v>
      </c>
      <c r="P222" s="1" t="s">
        <v>52</v>
      </c>
      <c r="Q222" s="1" t="s">
        <v>323</v>
      </c>
      <c r="R222" s="1" t="s">
        <v>63</v>
      </c>
      <c r="S222" s="1" t="s">
        <v>63</v>
      </c>
      <c r="T222" s="1" t="s">
        <v>62</v>
      </c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1" t="s">
        <v>52</v>
      </c>
      <c r="AS222" s="1" t="s">
        <v>52</v>
      </c>
      <c r="AT222" s="2"/>
      <c r="AU222" s="1" t="s">
        <v>362</v>
      </c>
      <c r="AV222" s="2">
        <v>66</v>
      </c>
    </row>
    <row r="223" spans="1:48" ht="27.95" customHeight="1" x14ac:dyDescent="0.3">
      <c r="A223" s="8" t="s">
        <v>363</v>
      </c>
      <c r="B223" s="8" t="s">
        <v>364</v>
      </c>
      <c r="C223" s="8" t="s">
        <v>75</v>
      </c>
      <c r="D223" s="9">
        <v>1</v>
      </c>
      <c r="E223" s="11"/>
      <c r="F223" s="11"/>
      <c r="G223" s="11"/>
      <c r="H223" s="11"/>
      <c r="I223" s="11"/>
      <c r="J223" s="11"/>
      <c r="K223" s="11"/>
      <c r="L223" s="11"/>
      <c r="M223" s="8"/>
      <c r="N223" s="1" t="s">
        <v>365</v>
      </c>
      <c r="O223" s="1" t="s">
        <v>52</v>
      </c>
      <c r="P223" s="1" t="s">
        <v>52</v>
      </c>
      <c r="Q223" s="1" t="s">
        <v>323</v>
      </c>
      <c r="R223" s="1" t="s">
        <v>63</v>
      </c>
      <c r="S223" s="1" t="s">
        <v>63</v>
      </c>
      <c r="T223" s="1" t="s">
        <v>62</v>
      </c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1" t="s">
        <v>52</v>
      </c>
      <c r="AS223" s="1" t="s">
        <v>52</v>
      </c>
      <c r="AT223" s="2"/>
      <c r="AU223" s="1" t="s">
        <v>366</v>
      </c>
      <c r="AV223" s="2">
        <v>67</v>
      </c>
    </row>
    <row r="224" spans="1:48" ht="27.95" customHeight="1" x14ac:dyDescent="0.3">
      <c r="A224" s="8" t="s">
        <v>367</v>
      </c>
      <c r="B224" s="8" t="s">
        <v>368</v>
      </c>
      <c r="C224" s="8" t="s">
        <v>164</v>
      </c>
      <c r="D224" s="9">
        <v>7</v>
      </c>
      <c r="E224" s="11"/>
      <c r="F224" s="11"/>
      <c r="G224" s="11"/>
      <c r="H224" s="11"/>
      <c r="I224" s="11"/>
      <c r="J224" s="11"/>
      <c r="K224" s="11"/>
      <c r="L224" s="11"/>
      <c r="M224" s="8"/>
      <c r="N224" s="1" t="s">
        <v>369</v>
      </c>
      <c r="O224" s="1" t="s">
        <v>52</v>
      </c>
      <c r="P224" s="1" t="s">
        <v>52</v>
      </c>
      <c r="Q224" s="1" t="s">
        <v>323</v>
      </c>
      <c r="R224" s="1" t="s">
        <v>62</v>
      </c>
      <c r="S224" s="1" t="s">
        <v>63</v>
      </c>
      <c r="T224" s="1" t="s">
        <v>63</v>
      </c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1" t="s">
        <v>52</v>
      </c>
      <c r="AS224" s="1" t="s">
        <v>52</v>
      </c>
      <c r="AT224" s="2"/>
      <c r="AU224" s="1" t="s">
        <v>370</v>
      </c>
      <c r="AV224" s="2">
        <v>70</v>
      </c>
    </row>
    <row r="225" spans="1:48" ht="27.95" customHeight="1" x14ac:dyDescent="0.3">
      <c r="A225" s="8" t="s">
        <v>371</v>
      </c>
      <c r="B225" s="8" t="s">
        <v>52</v>
      </c>
      <c r="C225" s="8" t="s">
        <v>164</v>
      </c>
      <c r="D225" s="9">
        <v>20</v>
      </c>
      <c r="E225" s="11"/>
      <c r="F225" s="11"/>
      <c r="G225" s="11"/>
      <c r="H225" s="11"/>
      <c r="I225" s="11"/>
      <c r="J225" s="11"/>
      <c r="K225" s="11"/>
      <c r="L225" s="11"/>
      <c r="M225" s="8"/>
      <c r="N225" s="1" t="s">
        <v>372</v>
      </c>
      <c r="O225" s="1" t="s">
        <v>52</v>
      </c>
      <c r="P225" s="1" t="s">
        <v>52</v>
      </c>
      <c r="Q225" s="1" t="s">
        <v>323</v>
      </c>
      <c r="R225" s="1" t="s">
        <v>62</v>
      </c>
      <c r="S225" s="1" t="s">
        <v>63</v>
      </c>
      <c r="T225" s="1" t="s">
        <v>63</v>
      </c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1" t="s">
        <v>52</v>
      </c>
      <c r="AS225" s="1" t="s">
        <v>52</v>
      </c>
      <c r="AT225" s="2"/>
      <c r="AU225" s="1" t="s">
        <v>373</v>
      </c>
      <c r="AV225" s="2">
        <v>62</v>
      </c>
    </row>
    <row r="226" spans="1:48" ht="27.95" customHeight="1" x14ac:dyDescent="0.3">
      <c r="A226" s="8" t="s">
        <v>374</v>
      </c>
      <c r="B226" s="8" t="s">
        <v>375</v>
      </c>
      <c r="C226" s="8" t="s">
        <v>75</v>
      </c>
      <c r="D226" s="9">
        <v>1</v>
      </c>
      <c r="E226" s="11"/>
      <c r="F226" s="11"/>
      <c r="G226" s="11"/>
      <c r="H226" s="11"/>
      <c r="I226" s="11"/>
      <c r="J226" s="11"/>
      <c r="K226" s="11"/>
      <c r="L226" s="11"/>
      <c r="M226" s="8"/>
      <c r="N226" s="1" t="s">
        <v>376</v>
      </c>
      <c r="O226" s="1" t="s">
        <v>52</v>
      </c>
      <c r="P226" s="1" t="s">
        <v>52</v>
      </c>
      <c r="Q226" s="1" t="s">
        <v>323</v>
      </c>
      <c r="R226" s="1" t="s">
        <v>62</v>
      </c>
      <c r="S226" s="1" t="s">
        <v>63</v>
      </c>
      <c r="T226" s="1" t="s">
        <v>63</v>
      </c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1" t="s">
        <v>52</v>
      </c>
      <c r="AS226" s="1" t="s">
        <v>52</v>
      </c>
      <c r="AT226" s="2"/>
      <c r="AU226" s="1" t="s">
        <v>377</v>
      </c>
      <c r="AV226" s="2">
        <v>77</v>
      </c>
    </row>
    <row r="227" spans="1:48" ht="27.95" customHeight="1" x14ac:dyDescent="0.3">
      <c r="A227" s="8" t="s">
        <v>378</v>
      </c>
      <c r="B227" s="8" t="s">
        <v>379</v>
      </c>
      <c r="C227" s="8" t="s">
        <v>75</v>
      </c>
      <c r="D227" s="9">
        <v>1</v>
      </c>
      <c r="E227" s="11"/>
      <c r="F227" s="11"/>
      <c r="G227" s="11"/>
      <c r="H227" s="11"/>
      <c r="I227" s="11"/>
      <c r="J227" s="11"/>
      <c r="K227" s="11"/>
      <c r="L227" s="11"/>
      <c r="M227" s="8"/>
      <c r="N227" s="1" t="s">
        <v>380</v>
      </c>
      <c r="O227" s="1" t="s">
        <v>52</v>
      </c>
      <c r="P227" s="1" t="s">
        <v>52</v>
      </c>
      <c r="Q227" s="1" t="s">
        <v>323</v>
      </c>
      <c r="R227" s="1" t="s">
        <v>62</v>
      </c>
      <c r="S227" s="1" t="s">
        <v>63</v>
      </c>
      <c r="T227" s="1" t="s">
        <v>63</v>
      </c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1" t="s">
        <v>52</v>
      </c>
      <c r="AS227" s="1" t="s">
        <v>52</v>
      </c>
      <c r="AT227" s="2"/>
      <c r="AU227" s="1" t="s">
        <v>381</v>
      </c>
      <c r="AV227" s="2">
        <v>78</v>
      </c>
    </row>
    <row r="228" spans="1:48" ht="27.95" customHeight="1" x14ac:dyDescent="0.3">
      <c r="A228" s="8" t="s">
        <v>382</v>
      </c>
      <c r="B228" s="8" t="s">
        <v>368</v>
      </c>
      <c r="C228" s="8" t="s">
        <v>164</v>
      </c>
      <c r="D228" s="9">
        <v>6</v>
      </c>
      <c r="E228" s="11"/>
      <c r="F228" s="11"/>
      <c r="G228" s="11"/>
      <c r="H228" s="11"/>
      <c r="I228" s="11"/>
      <c r="J228" s="11"/>
      <c r="K228" s="11"/>
      <c r="L228" s="11"/>
      <c r="M228" s="8"/>
      <c r="N228" s="1" t="s">
        <v>383</v>
      </c>
      <c r="O228" s="1" t="s">
        <v>52</v>
      </c>
      <c r="P228" s="1" t="s">
        <v>52</v>
      </c>
      <c r="Q228" s="1" t="s">
        <v>323</v>
      </c>
      <c r="R228" s="1" t="s">
        <v>62</v>
      </c>
      <c r="S228" s="1" t="s">
        <v>63</v>
      </c>
      <c r="T228" s="1" t="s">
        <v>63</v>
      </c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1" t="s">
        <v>52</v>
      </c>
      <c r="AS228" s="1" t="s">
        <v>52</v>
      </c>
      <c r="AT228" s="2"/>
      <c r="AU228" s="1" t="s">
        <v>384</v>
      </c>
      <c r="AV228" s="2">
        <v>79</v>
      </c>
    </row>
    <row r="229" spans="1:48" ht="27.9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48" ht="27.9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1:48" ht="27.9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1:48" ht="27.9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48" ht="27.9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</row>
    <row r="234" spans="1:48" ht="27.9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</row>
    <row r="235" spans="1:48" ht="27.9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</row>
    <row r="236" spans="1:48" ht="27.9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</row>
    <row r="237" spans="1:48" ht="27.95" customHeight="1" x14ac:dyDescent="0.3">
      <c r="A237" s="8" t="s">
        <v>90</v>
      </c>
      <c r="B237" s="9"/>
      <c r="C237" s="9"/>
      <c r="D237" s="9"/>
      <c r="E237" s="9"/>
      <c r="F237" s="11">
        <f>SUM(F213:F236)</f>
        <v>0</v>
      </c>
      <c r="G237" s="9"/>
      <c r="H237" s="11">
        <f>SUM(H213:H236)</f>
        <v>0</v>
      </c>
      <c r="I237" s="9"/>
      <c r="J237" s="11">
        <f>SUM(J213:J236)</f>
        <v>0</v>
      </c>
      <c r="K237" s="9"/>
      <c r="L237" s="11">
        <f>SUM(L213:L236)</f>
        <v>0</v>
      </c>
      <c r="M237" s="9"/>
      <c r="N237" t="s">
        <v>91</v>
      </c>
    </row>
    <row r="238" spans="1:48" ht="27.95" customHeight="1" x14ac:dyDescent="0.3">
      <c r="A238" s="8" t="s">
        <v>385</v>
      </c>
      <c r="B238" s="8" t="s">
        <v>52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2"/>
      <c r="O238" s="2"/>
      <c r="P238" s="2"/>
      <c r="Q238" s="1" t="s">
        <v>386</v>
      </c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1:48" ht="27.95" customHeight="1" x14ac:dyDescent="0.3">
      <c r="A239" s="8" t="s">
        <v>387</v>
      </c>
      <c r="B239" s="8" t="s">
        <v>388</v>
      </c>
      <c r="C239" s="8" t="s">
        <v>75</v>
      </c>
      <c r="D239" s="9">
        <v>18</v>
      </c>
      <c r="E239" s="11"/>
      <c r="F239" s="11"/>
      <c r="G239" s="11"/>
      <c r="H239" s="11"/>
      <c r="I239" s="11"/>
      <c r="J239" s="11"/>
      <c r="K239" s="11"/>
      <c r="L239" s="11"/>
      <c r="M239" s="8"/>
      <c r="N239" s="1" t="s">
        <v>389</v>
      </c>
      <c r="O239" s="1" t="s">
        <v>52</v>
      </c>
      <c r="P239" s="1" t="s">
        <v>52</v>
      </c>
      <c r="Q239" s="1" t="s">
        <v>386</v>
      </c>
      <c r="R239" s="1" t="s">
        <v>62</v>
      </c>
      <c r="S239" s="1" t="s">
        <v>63</v>
      </c>
      <c r="T239" s="1" t="s">
        <v>63</v>
      </c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1" t="s">
        <v>52</v>
      </c>
      <c r="AS239" s="1" t="s">
        <v>52</v>
      </c>
      <c r="AT239" s="2"/>
      <c r="AU239" s="1" t="s">
        <v>390</v>
      </c>
      <c r="AV239" s="2">
        <v>81</v>
      </c>
    </row>
    <row r="240" spans="1:48" ht="27.95" customHeight="1" x14ac:dyDescent="0.3">
      <c r="A240" s="8" t="s">
        <v>391</v>
      </c>
      <c r="B240" s="8" t="s">
        <v>392</v>
      </c>
      <c r="C240" s="8" t="s">
        <v>75</v>
      </c>
      <c r="D240" s="9">
        <v>18</v>
      </c>
      <c r="E240" s="11"/>
      <c r="F240" s="11"/>
      <c r="G240" s="11"/>
      <c r="H240" s="11"/>
      <c r="I240" s="11"/>
      <c r="J240" s="11"/>
      <c r="K240" s="11"/>
      <c r="L240" s="11"/>
      <c r="M240" s="8"/>
      <c r="N240" s="1" t="s">
        <v>393</v>
      </c>
      <c r="O240" s="1" t="s">
        <v>52</v>
      </c>
      <c r="P240" s="1" t="s">
        <v>52</v>
      </c>
      <c r="Q240" s="1" t="s">
        <v>386</v>
      </c>
      <c r="R240" s="1" t="s">
        <v>62</v>
      </c>
      <c r="S240" s="1" t="s">
        <v>63</v>
      </c>
      <c r="T240" s="1" t="s">
        <v>63</v>
      </c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1" t="s">
        <v>52</v>
      </c>
      <c r="AS240" s="1" t="s">
        <v>52</v>
      </c>
      <c r="AT240" s="2"/>
      <c r="AU240" s="1" t="s">
        <v>394</v>
      </c>
      <c r="AV240" s="2">
        <v>82</v>
      </c>
    </row>
    <row r="241" spans="1:13" ht="27.9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13" ht="27.9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13" ht="27.9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1:13" ht="27.9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13" ht="27.9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13" ht="27.9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13" ht="27.9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13" ht="27.9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13" ht="27.9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13" ht="27.9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13" ht="27.9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13" ht="27.9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13" ht="27.9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</row>
    <row r="254" spans="1:13" ht="27.9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1:13" ht="27.9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</row>
    <row r="256" spans="1:13" ht="27.9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</row>
    <row r="257" spans="1:48" ht="27.9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</row>
    <row r="258" spans="1:48" ht="27.9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1:48" ht="27.9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</row>
    <row r="260" spans="1:48" ht="27.9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</row>
    <row r="261" spans="1:48" ht="27.9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</row>
    <row r="262" spans="1:48" ht="27.9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48" ht="27.95" customHeight="1" x14ac:dyDescent="0.3">
      <c r="A263" s="8" t="s">
        <v>90</v>
      </c>
      <c r="B263" s="9"/>
      <c r="C263" s="9"/>
      <c r="D263" s="9"/>
      <c r="E263" s="9"/>
      <c r="F263" s="11">
        <f>SUM(F239:F262)</f>
        <v>0</v>
      </c>
      <c r="G263" s="9"/>
      <c r="H263" s="11">
        <f>SUM(H239:H262)</f>
        <v>0</v>
      </c>
      <c r="I263" s="9"/>
      <c r="J263" s="11">
        <f>SUM(J239:J262)</f>
        <v>0</v>
      </c>
      <c r="K263" s="9"/>
      <c r="L263" s="11">
        <f>SUM(L239:L262)</f>
        <v>0</v>
      </c>
      <c r="M263" s="9"/>
      <c r="N263" t="s">
        <v>91</v>
      </c>
    </row>
    <row r="264" spans="1:48" ht="27.95" customHeight="1" x14ac:dyDescent="0.3">
      <c r="A264" s="8" t="s">
        <v>395</v>
      </c>
      <c r="B264" s="8" t="s">
        <v>52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2"/>
      <c r="O264" s="2"/>
      <c r="P264" s="2"/>
      <c r="Q264" s="1" t="s">
        <v>396</v>
      </c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1:48" ht="27.95" customHeight="1" x14ac:dyDescent="0.3">
      <c r="A265" s="8" t="s">
        <v>397</v>
      </c>
      <c r="B265" s="8" t="s">
        <v>52</v>
      </c>
      <c r="C265" s="8" t="s">
        <v>398</v>
      </c>
      <c r="D265" s="9">
        <v>1</v>
      </c>
      <c r="E265" s="11"/>
      <c r="F265" s="11"/>
      <c r="G265" s="11"/>
      <c r="H265" s="11"/>
      <c r="I265" s="11"/>
      <c r="J265" s="11"/>
      <c r="K265" s="11"/>
      <c r="L265" s="11"/>
      <c r="M265" s="8"/>
      <c r="N265" s="1" t="s">
        <v>399</v>
      </c>
      <c r="O265" s="1" t="s">
        <v>52</v>
      </c>
      <c r="P265" s="1" t="s">
        <v>52</v>
      </c>
      <c r="Q265" s="1" t="s">
        <v>396</v>
      </c>
      <c r="R265" s="1" t="s">
        <v>63</v>
      </c>
      <c r="S265" s="1" t="s">
        <v>63</v>
      </c>
      <c r="T265" s="1" t="s">
        <v>62</v>
      </c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1" t="s">
        <v>52</v>
      </c>
      <c r="AS265" s="1" t="s">
        <v>52</v>
      </c>
      <c r="AT265" s="2"/>
      <c r="AU265" s="1" t="s">
        <v>400</v>
      </c>
      <c r="AV265" s="2">
        <v>314</v>
      </c>
    </row>
    <row r="266" spans="1:48" ht="27.95" customHeight="1" x14ac:dyDescent="0.3">
      <c r="A266" s="8" t="s">
        <v>401</v>
      </c>
      <c r="B266" s="8" t="s">
        <v>402</v>
      </c>
      <c r="C266" s="8" t="s">
        <v>131</v>
      </c>
      <c r="D266" s="9">
        <v>49.442999999999998</v>
      </c>
      <c r="E266" s="11"/>
      <c r="F266" s="11"/>
      <c r="G266" s="11"/>
      <c r="H266" s="11"/>
      <c r="I266" s="11"/>
      <c r="J266" s="11"/>
      <c r="K266" s="11"/>
      <c r="L266" s="11"/>
      <c r="M266" s="8"/>
      <c r="N266" s="1" t="s">
        <v>403</v>
      </c>
      <c r="O266" s="1" t="s">
        <v>52</v>
      </c>
      <c r="P266" s="1" t="s">
        <v>52</v>
      </c>
      <c r="Q266" s="1" t="s">
        <v>396</v>
      </c>
      <c r="R266" s="1" t="s">
        <v>63</v>
      </c>
      <c r="S266" s="1" t="s">
        <v>63</v>
      </c>
      <c r="T266" s="1" t="s">
        <v>62</v>
      </c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1" t="s">
        <v>52</v>
      </c>
      <c r="AS266" s="1" t="s">
        <v>52</v>
      </c>
      <c r="AT266" s="2"/>
      <c r="AU266" s="1" t="s">
        <v>404</v>
      </c>
      <c r="AV266" s="2">
        <v>227</v>
      </c>
    </row>
    <row r="267" spans="1:48" ht="27.9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</row>
    <row r="268" spans="1:48" ht="27.9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</row>
    <row r="269" spans="1:48" ht="27.9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</row>
    <row r="270" spans="1:48" ht="27.9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48" ht="27.9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48" ht="27.9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13" ht="27.9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13" ht="27.9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13" ht="27.9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13" ht="27.9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13" ht="27.9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13" ht="27.9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</row>
    <row r="279" spans="1:13" ht="27.9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</row>
    <row r="280" spans="1:13" ht="27.9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</row>
    <row r="281" spans="1:13" ht="27.9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2" spans="1:13" ht="27.9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1:13" ht="27.9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</row>
    <row r="284" spans="1:13" ht="27.9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13" ht="27.9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13" ht="27.9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13" ht="27.9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13" ht="27.9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48" ht="27.95" customHeight="1" x14ac:dyDescent="0.3">
      <c r="A289" s="8" t="s">
        <v>90</v>
      </c>
      <c r="B289" s="9"/>
      <c r="C289" s="9"/>
      <c r="D289" s="9"/>
      <c r="E289" s="9"/>
      <c r="F289" s="11">
        <f>SUM(F265:F288)</f>
        <v>0</v>
      </c>
      <c r="G289" s="9"/>
      <c r="H289" s="11">
        <f>SUM(H265:H288)</f>
        <v>0</v>
      </c>
      <c r="I289" s="9"/>
      <c r="J289" s="11">
        <f>SUM(J265:J288)</f>
        <v>0</v>
      </c>
      <c r="K289" s="9"/>
      <c r="L289" s="11">
        <f>SUM(L265:L288)</f>
        <v>0</v>
      </c>
      <c r="M289" s="9"/>
      <c r="N289" t="s">
        <v>91</v>
      </c>
    </row>
    <row r="290" spans="1:48" ht="27.95" customHeight="1" x14ac:dyDescent="0.3">
      <c r="A290" s="8" t="s">
        <v>405</v>
      </c>
      <c r="B290" s="8" t="s">
        <v>52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2"/>
      <c r="O290" s="2"/>
      <c r="P290" s="2"/>
      <c r="Q290" s="1" t="s">
        <v>406</v>
      </c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1:48" ht="27.95" customHeight="1" x14ac:dyDescent="0.3">
      <c r="A291" s="8" t="s">
        <v>407</v>
      </c>
      <c r="B291" s="8" t="s">
        <v>408</v>
      </c>
      <c r="C291" s="8" t="s">
        <v>409</v>
      </c>
      <c r="D291" s="9">
        <v>17</v>
      </c>
      <c r="E291" s="11"/>
      <c r="F291" s="11"/>
      <c r="G291" s="11"/>
      <c r="H291" s="11"/>
      <c r="I291" s="11"/>
      <c r="J291" s="11"/>
      <c r="K291" s="11"/>
      <c r="L291" s="11"/>
      <c r="M291" s="8" t="s">
        <v>52</v>
      </c>
      <c r="N291" s="1" t="s">
        <v>410</v>
      </c>
      <c r="O291" s="1" t="s">
        <v>52</v>
      </c>
      <c r="P291" s="1" t="s">
        <v>52</v>
      </c>
      <c r="Q291" s="1" t="s">
        <v>406</v>
      </c>
      <c r="R291" s="1" t="s">
        <v>63</v>
      </c>
      <c r="S291" s="1" t="s">
        <v>63</v>
      </c>
      <c r="T291" s="1" t="s">
        <v>62</v>
      </c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1" t="s">
        <v>52</v>
      </c>
      <c r="AS291" s="1" t="s">
        <v>52</v>
      </c>
      <c r="AT291" s="2"/>
      <c r="AU291" s="1" t="s">
        <v>411</v>
      </c>
      <c r="AV291" s="2">
        <v>219</v>
      </c>
    </row>
    <row r="292" spans="1:48" ht="27.95" customHeight="1" x14ac:dyDescent="0.3">
      <c r="A292" s="8" t="s">
        <v>412</v>
      </c>
      <c r="B292" s="8" t="s">
        <v>52</v>
      </c>
      <c r="C292" s="8" t="s">
        <v>96</v>
      </c>
      <c r="D292" s="9">
        <v>1</v>
      </c>
      <c r="E292" s="11"/>
      <c r="F292" s="11"/>
      <c r="G292" s="11"/>
      <c r="H292" s="11"/>
      <c r="I292" s="11"/>
      <c r="J292" s="11"/>
      <c r="K292" s="11"/>
      <c r="L292" s="11"/>
      <c r="M292" s="8" t="s">
        <v>52</v>
      </c>
      <c r="N292" s="1" t="s">
        <v>413</v>
      </c>
      <c r="O292" s="1" t="s">
        <v>52</v>
      </c>
      <c r="P292" s="1" t="s">
        <v>52</v>
      </c>
      <c r="Q292" s="1" t="s">
        <v>406</v>
      </c>
      <c r="R292" s="1" t="s">
        <v>63</v>
      </c>
      <c r="S292" s="1" t="s">
        <v>63</v>
      </c>
      <c r="T292" s="1" t="s">
        <v>62</v>
      </c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1" t="s">
        <v>52</v>
      </c>
      <c r="AS292" s="1" t="s">
        <v>52</v>
      </c>
      <c r="AT292" s="2"/>
      <c r="AU292" s="1" t="s">
        <v>414</v>
      </c>
      <c r="AV292" s="2">
        <v>220</v>
      </c>
    </row>
    <row r="293" spans="1:48" ht="27.95" customHeight="1" x14ac:dyDescent="0.3">
      <c r="A293" s="8" t="s">
        <v>415</v>
      </c>
      <c r="B293" s="8" t="s">
        <v>52</v>
      </c>
      <c r="C293" s="8" t="s">
        <v>96</v>
      </c>
      <c r="D293" s="9">
        <v>2</v>
      </c>
      <c r="E293" s="11"/>
      <c r="F293" s="11"/>
      <c r="G293" s="11"/>
      <c r="H293" s="11"/>
      <c r="I293" s="11"/>
      <c r="J293" s="11"/>
      <c r="K293" s="11"/>
      <c r="L293" s="11"/>
      <c r="M293" s="8" t="s">
        <v>52</v>
      </c>
      <c r="N293" s="1" t="s">
        <v>416</v>
      </c>
      <c r="O293" s="1" t="s">
        <v>52</v>
      </c>
      <c r="P293" s="1" t="s">
        <v>52</v>
      </c>
      <c r="Q293" s="1" t="s">
        <v>406</v>
      </c>
      <c r="R293" s="1" t="s">
        <v>63</v>
      </c>
      <c r="S293" s="1" t="s">
        <v>63</v>
      </c>
      <c r="T293" s="1" t="s">
        <v>62</v>
      </c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1" t="s">
        <v>52</v>
      </c>
      <c r="AS293" s="1" t="s">
        <v>52</v>
      </c>
      <c r="AT293" s="2"/>
      <c r="AU293" s="1" t="s">
        <v>417</v>
      </c>
      <c r="AV293" s="2">
        <v>221</v>
      </c>
    </row>
    <row r="294" spans="1:48" ht="27.95" customHeight="1" x14ac:dyDescent="0.3">
      <c r="A294" s="8" t="s">
        <v>418</v>
      </c>
      <c r="B294" s="8" t="s">
        <v>52</v>
      </c>
      <c r="C294" s="8" t="s">
        <v>96</v>
      </c>
      <c r="D294" s="9">
        <v>9</v>
      </c>
      <c r="E294" s="11"/>
      <c r="F294" s="11"/>
      <c r="G294" s="11"/>
      <c r="H294" s="11"/>
      <c r="I294" s="11"/>
      <c r="J294" s="11"/>
      <c r="K294" s="11"/>
      <c r="L294" s="11"/>
      <c r="M294" s="8" t="s">
        <v>52</v>
      </c>
      <c r="N294" s="1" t="s">
        <v>419</v>
      </c>
      <c r="O294" s="1" t="s">
        <v>52</v>
      </c>
      <c r="P294" s="1" t="s">
        <v>52</v>
      </c>
      <c r="Q294" s="1" t="s">
        <v>406</v>
      </c>
      <c r="R294" s="1" t="s">
        <v>63</v>
      </c>
      <c r="S294" s="1" t="s">
        <v>63</v>
      </c>
      <c r="T294" s="1" t="s">
        <v>62</v>
      </c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1" t="s">
        <v>52</v>
      </c>
      <c r="AS294" s="1" t="s">
        <v>52</v>
      </c>
      <c r="AT294" s="2"/>
      <c r="AU294" s="1" t="s">
        <v>420</v>
      </c>
      <c r="AV294" s="2">
        <v>222</v>
      </c>
    </row>
    <row r="295" spans="1:48" ht="27.9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</row>
    <row r="296" spans="1:48" ht="27.9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48" ht="27.9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1:48" ht="27.9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48" ht="27.9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1:48" ht="27.9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48" ht="27.9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48" ht="27.9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48" ht="27.9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</row>
    <row r="304" spans="1:48" ht="27.9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</row>
    <row r="305" spans="1:48" ht="27.9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</row>
    <row r="306" spans="1:48" ht="27.9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</row>
    <row r="307" spans="1:48" ht="27.9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</row>
    <row r="308" spans="1:48" ht="27.9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spans="1:48" ht="27.9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48" ht="27.9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48" ht="27.9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48" ht="27.9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48" ht="27.9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48" ht="27.9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48" ht="27.95" customHeight="1" x14ac:dyDescent="0.3">
      <c r="A315" s="8" t="s">
        <v>90</v>
      </c>
      <c r="B315" s="9"/>
      <c r="C315" s="9"/>
      <c r="D315" s="9"/>
      <c r="E315" s="9"/>
      <c r="F315" s="11">
        <f>SUM(F291:F314)</f>
        <v>0</v>
      </c>
      <c r="G315" s="9"/>
      <c r="H315" s="11">
        <f>SUM(H291:H314)</f>
        <v>0</v>
      </c>
      <c r="I315" s="9"/>
      <c r="J315" s="11">
        <f>SUM(J291:J314)</f>
        <v>0</v>
      </c>
      <c r="K315" s="9"/>
      <c r="L315" s="11">
        <f>SUM(L291:L314)</f>
        <v>0</v>
      </c>
      <c r="M315" s="9"/>
      <c r="N315" t="s">
        <v>91</v>
      </c>
    </row>
    <row r="316" spans="1:48" ht="27.95" customHeight="1" x14ac:dyDescent="0.3">
      <c r="A316" s="8" t="s">
        <v>421</v>
      </c>
      <c r="B316" s="8" t="s">
        <v>52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2"/>
      <c r="O316" s="2"/>
      <c r="P316" s="2"/>
      <c r="Q316" s="1" t="s">
        <v>422</v>
      </c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ht="27.95" customHeight="1" x14ac:dyDescent="0.3">
      <c r="A317" s="8" t="s">
        <v>423</v>
      </c>
      <c r="B317" s="8" t="s">
        <v>424</v>
      </c>
      <c r="C317" s="8" t="s">
        <v>409</v>
      </c>
      <c r="D317" s="9">
        <v>17</v>
      </c>
      <c r="E317" s="11"/>
      <c r="F317" s="11"/>
      <c r="G317" s="11"/>
      <c r="H317" s="11"/>
      <c r="I317" s="11"/>
      <c r="J317" s="11"/>
      <c r="K317" s="11"/>
      <c r="L317" s="11"/>
      <c r="M317" s="8"/>
      <c r="N317" s="1" t="s">
        <v>425</v>
      </c>
      <c r="O317" s="1" t="s">
        <v>52</v>
      </c>
      <c r="P317" s="1" t="s">
        <v>52</v>
      </c>
      <c r="Q317" s="1" t="s">
        <v>422</v>
      </c>
      <c r="R317" s="1" t="s">
        <v>63</v>
      </c>
      <c r="S317" s="1" t="s">
        <v>62</v>
      </c>
      <c r="T317" s="1" t="s">
        <v>63</v>
      </c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1" t="s">
        <v>52</v>
      </c>
      <c r="AS317" s="1" t="s">
        <v>52</v>
      </c>
      <c r="AT317" s="2"/>
      <c r="AU317" s="1" t="s">
        <v>426</v>
      </c>
      <c r="AV317" s="2">
        <v>223</v>
      </c>
    </row>
    <row r="318" spans="1:48" ht="27.95" customHeight="1" x14ac:dyDescent="0.3">
      <c r="A318" s="8" t="s">
        <v>427</v>
      </c>
      <c r="B318" s="8" t="s">
        <v>428</v>
      </c>
      <c r="C318" s="8" t="s">
        <v>131</v>
      </c>
      <c r="D318" s="9">
        <v>1.149</v>
      </c>
      <c r="E318" s="11"/>
      <c r="F318" s="11"/>
      <c r="G318" s="11"/>
      <c r="H318" s="11"/>
      <c r="I318" s="11"/>
      <c r="J318" s="11"/>
      <c r="K318" s="11"/>
      <c r="L318" s="11"/>
      <c r="M318" s="8"/>
      <c r="N318" s="1" t="s">
        <v>429</v>
      </c>
      <c r="O318" s="1" t="s">
        <v>52</v>
      </c>
      <c r="P318" s="1" t="s">
        <v>52</v>
      </c>
      <c r="Q318" s="1" t="s">
        <v>422</v>
      </c>
      <c r="R318" s="1" t="s">
        <v>63</v>
      </c>
      <c r="S318" s="1" t="s">
        <v>62</v>
      </c>
      <c r="T318" s="1" t="s">
        <v>63</v>
      </c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1" t="s">
        <v>52</v>
      </c>
      <c r="AS318" s="1" t="s">
        <v>52</v>
      </c>
      <c r="AT318" s="2"/>
      <c r="AU318" s="1" t="s">
        <v>430</v>
      </c>
      <c r="AV318" s="2">
        <v>224</v>
      </c>
    </row>
    <row r="319" spans="1:48" ht="27.9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1:48" ht="27.9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1:13" ht="27.9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1:13" ht="27.9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1:13" ht="27.9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13" ht="27.9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13" ht="27.9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13" ht="27.9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13" ht="27.9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13" ht="27.9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</row>
    <row r="329" spans="1:13" ht="27.9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</row>
    <row r="330" spans="1:13" ht="27.9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1:13" ht="27.9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1:13" ht="27.9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13" ht="27.9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13" ht="27.9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13" ht="27.9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13" ht="27.9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48" ht="27.9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48" ht="27.9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48" ht="27.9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</row>
    <row r="340" spans="1:48" ht="27.9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</row>
    <row r="341" spans="1:48" ht="27.95" customHeight="1" x14ac:dyDescent="0.3">
      <c r="A341" s="8" t="s">
        <v>90</v>
      </c>
      <c r="B341" s="9"/>
      <c r="C341" s="9"/>
      <c r="D341" s="9"/>
      <c r="E341" s="9"/>
      <c r="F341" s="11">
        <f>SUM(F317:F340)</f>
        <v>0</v>
      </c>
      <c r="G341" s="9"/>
      <c r="H341" s="11">
        <f>SUM(H317:H340)</f>
        <v>0</v>
      </c>
      <c r="I341" s="9"/>
      <c r="J341" s="11">
        <f>SUM(J317:J340)</f>
        <v>0</v>
      </c>
      <c r="K341" s="9"/>
      <c r="L341" s="11">
        <f>SUM(L317:L340)</f>
        <v>0</v>
      </c>
      <c r="M341" s="9"/>
      <c r="N341" t="s">
        <v>91</v>
      </c>
    </row>
    <row r="342" spans="1:48" ht="27.95" customHeight="1" x14ac:dyDescent="0.3">
      <c r="A342" s="8" t="s">
        <v>431</v>
      </c>
      <c r="B342" s="8" t="s">
        <v>52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2"/>
      <c r="O342" s="2"/>
      <c r="P342" s="2"/>
      <c r="Q342" s="1" t="s">
        <v>432</v>
      </c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1:48" ht="27.95" customHeight="1" x14ac:dyDescent="0.3">
      <c r="A343" s="8" t="s">
        <v>434</v>
      </c>
      <c r="B343" s="8" t="s">
        <v>435</v>
      </c>
      <c r="C343" s="8" t="s">
        <v>131</v>
      </c>
      <c r="D343" s="9">
        <v>3.3000000000000002E-2</v>
      </c>
      <c r="E343" s="11"/>
      <c r="F343" s="11"/>
      <c r="G343" s="11"/>
      <c r="H343" s="11"/>
      <c r="I343" s="11"/>
      <c r="J343" s="11"/>
      <c r="K343" s="11"/>
      <c r="L343" s="11"/>
      <c r="M343" s="8"/>
      <c r="N343" s="1" t="s">
        <v>436</v>
      </c>
      <c r="O343" s="1" t="s">
        <v>52</v>
      </c>
      <c r="P343" s="1" t="s">
        <v>52</v>
      </c>
      <c r="Q343" s="1" t="s">
        <v>432</v>
      </c>
      <c r="R343" s="1" t="s">
        <v>63</v>
      </c>
      <c r="S343" s="1" t="s">
        <v>63</v>
      </c>
      <c r="T343" s="1" t="s">
        <v>62</v>
      </c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1" t="s">
        <v>52</v>
      </c>
      <c r="AS343" s="1" t="s">
        <v>52</v>
      </c>
      <c r="AT343" s="2"/>
      <c r="AU343" s="1" t="s">
        <v>437</v>
      </c>
      <c r="AV343" s="2">
        <v>225</v>
      </c>
    </row>
    <row r="344" spans="1:48" ht="27.9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</row>
    <row r="345" spans="1:48" ht="27.9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</row>
    <row r="346" spans="1:48" ht="27.9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</row>
    <row r="347" spans="1:48" ht="27.9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</row>
    <row r="348" spans="1:48" ht="27.9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</row>
    <row r="349" spans="1:48" ht="27.9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</row>
    <row r="350" spans="1:48" ht="27.9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</row>
    <row r="351" spans="1:48" ht="27.9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</row>
    <row r="352" spans="1:48" ht="27.9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</row>
    <row r="353" spans="1:48" ht="27.9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</row>
    <row r="354" spans="1:48" ht="27.9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</row>
    <row r="355" spans="1:48" ht="27.9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</row>
    <row r="356" spans="1:48" ht="27.9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</row>
    <row r="357" spans="1:48" ht="27.9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</row>
    <row r="358" spans="1:48" ht="27.9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</row>
    <row r="359" spans="1:48" ht="27.9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</row>
    <row r="360" spans="1:48" ht="27.9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</row>
    <row r="361" spans="1:48" ht="27.9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</row>
    <row r="362" spans="1:48" ht="27.9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</row>
    <row r="363" spans="1:48" ht="27.9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</row>
    <row r="364" spans="1:48" ht="27.9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</row>
    <row r="365" spans="1:48" ht="27.9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</row>
    <row r="366" spans="1:48" ht="27.9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</row>
    <row r="367" spans="1:48" ht="27.95" customHeight="1" x14ac:dyDescent="0.3">
      <c r="A367" s="8" t="s">
        <v>90</v>
      </c>
      <c r="B367" s="9"/>
      <c r="C367" s="9"/>
      <c r="D367" s="9"/>
      <c r="E367" s="9"/>
      <c r="F367" s="11">
        <f>SUM(F343:F366)</f>
        <v>0</v>
      </c>
      <c r="G367" s="9"/>
      <c r="H367" s="11">
        <f>SUM(H343:H366)</f>
        <v>0</v>
      </c>
      <c r="I367" s="9"/>
      <c r="J367" s="11">
        <f>SUM(J343:J366)</f>
        <v>0</v>
      </c>
      <c r="K367" s="9"/>
      <c r="L367" s="11">
        <f>SUM(L343:L366)</f>
        <v>0</v>
      </c>
      <c r="M367" s="9"/>
      <c r="N367" t="s">
        <v>91</v>
      </c>
    </row>
    <row r="368" spans="1:48" ht="27.95" customHeight="1" x14ac:dyDescent="0.3">
      <c r="A368" s="8" t="s">
        <v>438</v>
      </c>
      <c r="B368" s="8" t="s">
        <v>52</v>
      </c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2"/>
      <c r="O368" s="2"/>
      <c r="P368" s="2"/>
      <c r="Q368" s="1" t="s">
        <v>439</v>
      </c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1:48" ht="27.95" customHeight="1" x14ac:dyDescent="0.3">
      <c r="A369" s="8" t="s">
        <v>441</v>
      </c>
      <c r="B369" s="8" t="s">
        <v>52</v>
      </c>
      <c r="C369" s="8" t="s">
        <v>131</v>
      </c>
      <c r="D369" s="9">
        <v>48.246000000000002</v>
      </c>
      <c r="E369" s="11"/>
      <c r="F369" s="11"/>
      <c r="G369" s="11"/>
      <c r="H369" s="11"/>
      <c r="I369" s="11"/>
      <c r="J369" s="11"/>
      <c r="K369" s="11"/>
      <c r="L369" s="11"/>
      <c r="M369" s="8" t="s">
        <v>52</v>
      </c>
      <c r="N369" s="1" t="s">
        <v>442</v>
      </c>
      <c r="O369" s="1" t="s">
        <v>52</v>
      </c>
      <c r="P369" s="1" t="s">
        <v>52</v>
      </c>
      <c r="Q369" s="1" t="s">
        <v>439</v>
      </c>
      <c r="R369" s="1" t="s">
        <v>63</v>
      </c>
      <c r="S369" s="1" t="s">
        <v>63</v>
      </c>
      <c r="T369" s="1" t="s">
        <v>62</v>
      </c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1" t="s">
        <v>52</v>
      </c>
      <c r="AS369" s="1" t="s">
        <v>52</v>
      </c>
      <c r="AT369" s="2"/>
      <c r="AU369" s="1" t="s">
        <v>443</v>
      </c>
      <c r="AV369" s="2">
        <v>304</v>
      </c>
    </row>
    <row r="370" spans="1:48" ht="27.95" customHeight="1" x14ac:dyDescent="0.3">
      <c r="A370" s="8" t="s">
        <v>444</v>
      </c>
      <c r="B370" s="8" t="s">
        <v>52</v>
      </c>
      <c r="C370" s="8" t="s">
        <v>131</v>
      </c>
      <c r="D370" s="9">
        <v>0.157</v>
      </c>
      <c r="E370" s="11"/>
      <c r="F370" s="11"/>
      <c r="G370" s="11"/>
      <c r="H370" s="11"/>
      <c r="I370" s="11"/>
      <c r="J370" s="11"/>
      <c r="K370" s="11"/>
      <c r="L370" s="11"/>
      <c r="M370" s="8" t="s">
        <v>52</v>
      </c>
      <c r="N370" s="1" t="s">
        <v>445</v>
      </c>
      <c r="O370" s="1" t="s">
        <v>52</v>
      </c>
      <c r="P370" s="1" t="s">
        <v>52</v>
      </c>
      <c r="Q370" s="1" t="s">
        <v>439</v>
      </c>
      <c r="R370" s="1" t="s">
        <v>63</v>
      </c>
      <c r="S370" s="1" t="s">
        <v>63</v>
      </c>
      <c r="T370" s="1" t="s">
        <v>62</v>
      </c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1" t="s">
        <v>52</v>
      </c>
      <c r="AS370" s="1" t="s">
        <v>52</v>
      </c>
      <c r="AT370" s="2"/>
      <c r="AU370" s="1" t="s">
        <v>446</v>
      </c>
      <c r="AV370" s="2">
        <v>306</v>
      </c>
    </row>
    <row r="371" spans="1:48" ht="27.95" customHeight="1" x14ac:dyDescent="0.3">
      <c r="A371" s="8" t="s">
        <v>447</v>
      </c>
      <c r="B371" s="8" t="s">
        <v>52</v>
      </c>
      <c r="C371" s="8" t="s">
        <v>131</v>
      </c>
      <c r="D371" s="9">
        <v>1.04</v>
      </c>
      <c r="E371" s="11"/>
      <c r="F371" s="11"/>
      <c r="G371" s="11"/>
      <c r="H371" s="11"/>
      <c r="I371" s="11"/>
      <c r="J371" s="11"/>
      <c r="K371" s="11"/>
      <c r="L371" s="11"/>
      <c r="M371" s="8" t="s">
        <v>52</v>
      </c>
      <c r="N371" s="1" t="s">
        <v>448</v>
      </c>
      <c r="O371" s="1" t="s">
        <v>52</v>
      </c>
      <c r="P371" s="1" t="s">
        <v>52</v>
      </c>
      <c r="Q371" s="1" t="s">
        <v>439</v>
      </c>
      <c r="R371" s="1" t="s">
        <v>63</v>
      </c>
      <c r="S371" s="1" t="s">
        <v>63</v>
      </c>
      <c r="T371" s="1" t="s">
        <v>62</v>
      </c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1" t="s">
        <v>52</v>
      </c>
      <c r="AS371" s="1" t="s">
        <v>52</v>
      </c>
      <c r="AT371" s="2"/>
      <c r="AU371" s="1" t="s">
        <v>449</v>
      </c>
      <c r="AV371" s="2">
        <v>305</v>
      </c>
    </row>
    <row r="372" spans="1:48" ht="27.95" customHeight="1" x14ac:dyDescent="0.3">
      <c r="A372" s="8" t="s">
        <v>450</v>
      </c>
      <c r="B372" s="8" t="s">
        <v>451</v>
      </c>
      <c r="C372" s="8" t="s">
        <v>131</v>
      </c>
      <c r="D372" s="9">
        <v>48.402999999999999</v>
      </c>
      <c r="E372" s="11"/>
      <c r="F372" s="11"/>
      <c r="G372" s="11"/>
      <c r="H372" s="11"/>
      <c r="I372" s="11"/>
      <c r="J372" s="11"/>
      <c r="K372" s="11"/>
      <c r="L372" s="11"/>
      <c r="M372" s="8" t="s">
        <v>52</v>
      </c>
      <c r="N372" s="1" t="s">
        <v>452</v>
      </c>
      <c r="O372" s="1" t="s">
        <v>52</v>
      </c>
      <c r="P372" s="1" t="s">
        <v>52</v>
      </c>
      <c r="Q372" s="1" t="s">
        <v>439</v>
      </c>
      <c r="R372" s="1" t="s">
        <v>63</v>
      </c>
      <c r="S372" s="1" t="s">
        <v>63</v>
      </c>
      <c r="T372" s="1" t="s">
        <v>62</v>
      </c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1" t="s">
        <v>52</v>
      </c>
      <c r="AS372" s="1" t="s">
        <v>52</v>
      </c>
      <c r="AT372" s="2"/>
      <c r="AU372" s="1" t="s">
        <v>453</v>
      </c>
      <c r="AV372" s="2">
        <v>307</v>
      </c>
    </row>
    <row r="373" spans="1:48" ht="27.95" customHeight="1" x14ac:dyDescent="0.3">
      <c r="A373" s="8" t="s">
        <v>454</v>
      </c>
      <c r="B373" s="8" t="s">
        <v>455</v>
      </c>
      <c r="C373" s="8" t="s">
        <v>131</v>
      </c>
      <c r="D373" s="9">
        <v>1.04</v>
      </c>
      <c r="E373" s="11"/>
      <c r="F373" s="11"/>
      <c r="G373" s="11"/>
      <c r="H373" s="11"/>
      <c r="I373" s="11"/>
      <c r="J373" s="11"/>
      <c r="K373" s="11"/>
      <c r="L373" s="11"/>
      <c r="M373" s="8" t="s">
        <v>52</v>
      </c>
      <c r="N373" s="1" t="s">
        <v>456</v>
      </c>
      <c r="O373" s="1" t="s">
        <v>52</v>
      </c>
      <c r="P373" s="1" t="s">
        <v>52</v>
      </c>
      <c r="Q373" s="1" t="s">
        <v>439</v>
      </c>
      <c r="R373" s="1" t="s">
        <v>63</v>
      </c>
      <c r="S373" s="1" t="s">
        <v>63</v>
      </c>
      <c r="T373" s="1" t="s">
        <v>62</v>
      </c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1" t="s">
        <v>52</v>
      </c>
      <c r="AS373" s="1" t="s">
        <v>52</v>
      </c>
      <c r="AT373" s="2"/>
      <c r="AU373" s="1" t="s">
        <v>457</v>
      </c>
      <c r="AV373" s="2">
        <v>308</v>
      </c>
    </row>
    <row r="374" spans="1:48" ht="27.9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48" ht="27.9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48" ht="27.9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48" ht="27.9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48" ht="27.9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</row>
    <row r="379" spans="1:48" ht="27.9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</row>
    <row r="380" spans="1:48" ht="27.9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</row>
    <row r="381" spans="1:48" ht="27.9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</row>
    <row r="382" spans="1:48" ht="27.9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</row>
    <row r="383" spans="1:48" ht="27.9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1:48" ht="27.9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</row>
    <row r="385" spans="1:48" ht="27.9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1:48" ht="27.9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1:48" ht="27.9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</row>
    <row r="388" spans="1:48" ht="27.9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</row>
    <row r="389" spans="1:48" ht="27.9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</row>
    <row r="390" spans="1:48" ht="27.9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</row>
    <row r="391" spans="1:48" ht="27.9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</row>
    <row r="392" spans="1:48" ht="27.9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</row>
    <row r="393" spans="1:48" ht="27.95" customHeight="1" x14ac:dyDescent="0.3">
      <c r="A393" s="8" t="s">
        <v>90</v>
      </c>
      <c r="B393" s="9"/>
      <c r="C393" s="9"/>
      <c r="D393" s="9"/>
      <c r="E393" s="9"/>
      <c r="F393" s="11">
        <f>SUM(F369:F392)</f>
        <v>0</v>
      </c>
      <c r="G393" s="9"/>
      <c r="H393" s="11">
        <f>SUM(H369:H392)</f>
        <v>0</v>
      </c>
      <c r="I393" s="9"/>
      <c r="J393" s="11">
        <f>SUM(J369:J392)</f>
        <v>0</v>
      </c>
      <c r="K393" s="9"/>
      <c r="L393" s="11">
        <f>SUM(L369:L392)</f>
        <v>0</v>
      </c>
      <c r="M393" s="9"/>
      <c r="N393" t="s">
        <v>91</v>
      </c>
    </row>
    <row r="394" spans="1:48" ht="27.95" customHeight="1" x14ac:dyDescent="0.3">
      <c r="A394" s="8" t="s">
        <v>460</v>
      </c>
      <c r="B394" s="8" t="s">
        <v>52</v>
      </c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2"/>
      <c r="O394" s="2"/>
      <c r="P394" s="2"/>
      <c r="Q394" s="1" t="s">
        <v>461</v>
      </c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1:48" ht="27.95" customHeight="1" x14ac:dyDescent="0.3">
      <c r="A395" s="8" t="s">
        <v>58</v>
      </c>
      <c r="B395" s="8" t="s">
        <v>59</v>
      </c>
      <c r="C395" s="8" t="s">
        <v>60</v>
      </c>
      <c r="D395" s="9">
        <v>1</v>
      </c>
      <c r="E395" s="11"/>
      <c r="F395" s="11"/>
      <c r="G395" s="11"/>
      <c r="H395" s="11"/>
      <c r="I395" s="11"/>
      <c r="J395" s="11"/>
      <c r="K395" s="11"/>
      <c r="L395" s="11"/>
      <c r="M395" s="8"/>
      <c r="N395" s="1" t="s">
        <v>61</v>
      </c>
      <c r="O395" s="1" t="s">
        <v>52</v>
      </c>
      <c r="P395" s="1" t="s">
        <v>52</v>
      </c>
      <c r="Q395" s="1" t="s">
        <v>461</v>
      </c>
      <c r="R395" s="1" t="s">
        <v>62</v>
      </c>
      <c r="S395" s="1" t="s">
        <v>63</v>
      </c>
      <c r="T395" s="1" t="s">
        <v>63</v>
      </c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1" t="s">
        <v>52</v>
      </c>
      <c r="AS395" s="1" t="s">
        <v>52</v>
      </c>
      <c r="AT395" s="2"/>
      <c r="AU395" s="1" t="s">
        <v>462</v>
      </c>
      <c r="AV395" s="2">
        <v>113</v>
      </c>
    </row>
    <row r="396" spans="1:48" ht="27.95" customHeight="1" x14ac:dyDescent="0.3">
      <c r="A396" s="8" t="s">
        <v>65</v>
      </c>
      <c r="B396" s="8" t="s">
        <v>66</v>
      </c>
      <c r="C396" s="8" t="s">
        <v>67</v>
      </c>
      <c r="D396" s="9">
        <v>4</v>
      </c>
      <c r="E396" s="11"/>
      <c r="F396" s="11"/>
      <c r="G396" s="11"/>
      <c r="H396" s="11"/>
      <c r="I396" s="11"/>
      <c r="J396" s="11"/>
      <c r="K396" s="11"/>
      <c r="L396" s="11"/>
      <c r="M396" s="8"/>
      <c r="N396" s="1" t="s">
        <v>68</v>
      </c>
      <c r="O396" s="1" t="s">
        <v>52</v>
      </c>
      <c r="P396" s="1" t="s">
        <v>52</v>
      </c>
      <c r="Q396" s="1" t="s">
        <v>461</v>
      </c>
      <c r="R396" s="1" t="s">
        <v>62</v>
      </c>
      <c r="S396" s="1" t="s">
        <v>63</v>
      </c>
      <c r="T396" s="1" t="s">
        <v>63</v>
      </c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1" t="s">
        <v>52</v>
      </c>
      <c r="AS396" s="1" t="s">
        <v>52</v>
      </c>
      <c r="AT396" s="2"/>
      <c r="AU396" s="1" t="s">
        <v>463</v>
      </c>
      <c r="AV396" s="2">
        <v>114</v>
      </c>
    </row>
    <row r="397" spans="1:48" ht="27.95" customHeight="1" x14ac:dyDescent="0.3">
      <c r="A397" s="8" t="s">
        <v>65</v>
      </c>
      <c r="B397" s="8" t="s">
        <v>70</v>
      </c>
      <c r="C397" s="8" t="s">
        <v>67</v>
      </c>
      <c r="D397" s="9">
        <v>4</v>
      </c>
      <c r="E397" s="11"/>
      <c r="F397" s="11"/>
      <c r="G397" s="11"/>
      <c r="H397" s="11"/>
      <c r="I397" s="11"/>
      <c r="J397" s="11"/>
      <c r="K397" s="11"/>
      <c r="L397" s="11"/>
      <c r="M397" s="8"/>
      <c r="N397" s="1" t="s">
        <v>71</v>
      </c>
      <c r="O397" s="1" t="s">
        <v>52</v>
      </c>
      <c r="P397" s="1" t="s">
        <v>52</v>
      </c>
      <c r="Q397" s="1" t="s">
        <v>461</v>
      </c>
      <c r="R397" s="1" t="s">
        <v>62</v>
      </c>
      <c r="S397" s="1" t="s">
        <v>63</v>
      </c>
      <c r="T397" s="1" t="s">
        <v>63</v>
      </c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1" t="s">
        <v>52</v>
      </c>
      <c r="AS397" s="1" t="s">
        <v>52</v>
      </c>
      <c r="AT397" s="2"/>
      <c r="AU397" s="1" t="s">
        <v>464</v>
      </c>
      <c r="AV397" s="2">
        <v>115</v>
      </c>
    </row>
    <row r="398" spans="1:48" ht="27.95" customHeight="1" x14ac:dyDescent="0.3">
      <c r="A398" s="8" t="s">
        <v>73</v>
      </c>
      <c r="B398" s="8" t="s">
        <v>74</v>
      </c>
      <c r="C398" s="8" t="s">
        <v>75</v>
      </c>
      <c r="D398" s="9">
        <v>21</v>
      </c>
      <c r="E398" s="11"/>
      <c r="F398" s="11"/>
      <c r="G398" s="11"/>
      <c r="H398" s="11"/>
      <c r="I398" s="11"/>
      <c r="J398" s="11"/>
      <c r="K398" s="11"/>
      <c r="L398" s="11"/>
      <c r="M398" s="8"/>
      <c r="N398" s="1" t="s">
        <v>76</v>
      </c>
      <c r="O398" s="1" t="s">
        <v>52</v>
      </c>
      <c r="P398" s="1" t="s">
        <v>52</v>
      </c>
      <c r="Q398" s="1" t="s">
        <v>461</v>
      </c>
      <c r="R398" s="1" t="s">
        <v>62</v>
      </c>
      <c r="S398" s="1" t="s">
        <v>63</v>
      </c>
      <c r="T398" s="1" t="s">
        <v>63</v>
      </c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1" t="s">
        <v>52</v>
      </c>
      <c r="AS398" s="1" t="s">
        <v>52</v>
      </c>
      <c r="AT398" s="2"/>
      <c r="AU398" s="1" t="s">
        <v>465</v>
      </c>
      <c r="AV398" s="2">
        <v>116</v>
      </c>
    </row>
    <row r="399" spans="1:48" ht="27.95" customHeight="1" x14ac:dyDescent="0.3">
      <c r="A399" s="8" t="s">
        <v>78</v>
      </c>
      <c r="B399" s="8" t="s">
        <v>79</v>
      </c>
      <c r="C399" s="8" t="s">
        <v>75</v>
      </c>
      <c r="D399" s="9">
        <v>70</v>
      </c>
      <c r="E399" s="11"/>
      <c r="F399" s="11"/>
      <c r="G399" s="11"/>
      <c r="H399" s="11"/>
      <c r="I399" s="11"/>
      <c r="J399" s="11"/>
      <c r="K399" s="11"/>
      <c r="L399" s="11"/>
      <c r="M399" s="8"/>
      <c r="N399" s="1" t="s">
        <v>80</v>
      </c>
      <c r="O399" s="1" t="s">
        <v>52</v>
      </c>
      <c r="P399" s="1" t="s">
        <v>52</v>
      </c>
      <c r="Q399" s="1" t="s">
        <v>461</v>
      </c>
      <c r="R399" s="1" t="s">
        <v>62</v>
      </c>
      <c r="S399" s="1" t="s">
        <v>63</v>
      </c>
      <c r="T399" s="1" t="s">
        <v>63</v>
      </c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1" t="s">
        <v>52</v>
      </c>
      <c r="AS399" s="1" t="s">
        <v>52</v>
      </c>
      <c r="AT399" s="2"/>
      <c r="AU399" s="1" t="s">
        <v>466</v>
      </c>
      <c r="AV399" s="2">
        <v>117</v>
      </c>
    </row>
    <row r="400" spans="1:48" ht="27.95" customHeight="1" x14ac:dyDescent="0.3">
      <c r="A400" s="8" t="s">
        <v>82</v>
      </c>
      <c r="B400" s="8" t="s">
        <v>83</v>
      </c>
      <c r="C400" s="8" t="s">
        <v>75</v>
      </c>
      <c r="D400" s="9">
        <v>54</v>
      </c>
      <c r="E400" s="11"/>
      <c r="F400" s="11"/>
      <c r="G400" s="11"/>
      <c r="H400" s="11"/>
      <c r="I400" s="11"/>
      <c r="J400" s="11"/>
      <c r="K400" s="11"/>
      <c r="L400" s="11"/>
      <c r="M400" s="8"/>
      <c r="N400" s="1" t="s">
        <v>84</v>
      </c>
      <c r="O400" s="1" t="s">
        <v>52</v>
      </c>
      <c r="P400" s="1" t="s">
        <v>52</v>
      </c>
      <c r="Q400" s="1" t="s">
        <v>461</v>
      </c>
      <c r="R400" s="1" t="s">
        <v>62</v>
      </c>
      <c r="S400" s="1" t="s">
        <v>63</v>
      </c>
      <c r="T400" s="1" t="s">
        <v>63</v>
      </c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1" t="s">
        <v>52</v>
      </c>
      <c r="AS400" s="1" t="s">
        <v>52</v>
      </c>
      <c r="AT400" s="2"/>
      <c r="AU400" s="1" t="s">
        <v>467</v>
      </c>
      <c r="AV400" s="2">
        <v>118</v>
      </c>
    </row>
    <row r="401" spans="1:48" ht="27.95" customHeight="1" x14ac:dyDescent="0.3">
      <c r="A401" s="8" t="s">
        <v>86</v>
      </c>
      <c r="B401" s="8" t="s">
        <v>87</v>
      </c>
      <c r="C401" s="8" t="s">
        <v>75</v>
      </c>
      <c r="D401" s="9">
        <v>21</v>
      </c>
      <c r="E401" s="11"/>
      <c r="F401" s="11"/>
      <c r="G401" s="11"/>
      <c r="H401" s="11"/>
      <c r="I401" s="11"/>
      <c r="J401" s="11"/>
      <c r="K401" s="11"/>
      <c r="L401" s="11"/>
      <c r="M401" s="8"/>
      <c r="N401" s="1" t="s">
        <v>88</v>
      </c>
      <c r="O401" s="1" t="s">
        <v>52</v>
      </c>
      <c r="P401" s="1" t="s">
        <v>52</v>
      </c>
      <c r="Q401" s="1" t="s">
        <v>461</v>
      </c>
      <c r="R401" s="1" t="s">
        <v>62</v>
      </c>
      <c r="S401" s="1" t="s">
        <v>63</v>
      </c>
      <c r="T401" s="1" t="s">
        <v>63</v>
      </c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1" t="s">
        <v>52</v>
      </c>
      <c r="AS401" s="1" t="s">
        <v>52</v>
      </c>
      <c r="AT401" s="2"/>
      <c r="AU401" s="1" t="s">
        <v>468</v>
      </c>
      <c r="AV401" s="2">
        <v>140</v>
      </c>
    </row>
    <row r="402" spans="1:48" ht="27.9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</row>
    <row r="403" spans="1:48" ht="27.9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</row>
    <row r="404" spans="1:48" ht="27.9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</row>
    <row r="405" spans="1:48" ht="27.9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</row>
    <row r="406" spans="1:48" ht="27.9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</row>
    <row r="407" spans="1:48" ht="27.9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</row>
    <row r="408" spans="1:48" ht="27.9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</row>
    <row r="409" spans="1:48" ht="27.9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</row>
    <row r="410" spans="1:48" ht="27.9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</row>
    <row r="411" spans="1:48" ht="27.9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</row>
    <row r="412" spans="1:48" ht="27.9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</row>
    <row r="413" spans="1:48" ht="27.9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</row>
    <row r="414" spans="1:48" ht="27.9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</row>
    <row r="415" spans="1:48" ht="27.9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</row>
    <row r="416" spans="1:48" ht="27.9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</row>
    <row r="417" spans="1:48" ht="27.9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</row>
    <row r="418" spans="1:48" ht="27.9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</row>
    <row r="419" spans="1:48" ht="27.95" customHeight="1" x14ac:dyDescent="0.3">
      <c r="A419" s="8" t="s">
        <v>90</v>
      </c>
      <c r="B419" s="9"/>
      <c r="C419" s="9"/>
      <c r="D419" s="9"/>
      <c r="E419" s="9"/>
      <c r="F419" s="11">
        <f>SUM(F395:F418)</f>
        <v>0</v>
      </c>
      <c r="G419" s="9"/>
      <c r="H419" s="11">
        <f>SUM(H395:H418)</f>
        <v>0</v>
      </c>
      <c r="I419" s="9"/>
      <c r="J419" s="11">
        <f>SUM(J395:J418)</f>
        <v>0</v>
      </c>
      <c r="K419" s="9"/>
      <c r="L419" s="11">
        <f>SUM(L395:L418)</f>
        <v>0</v>
      </c>
      <c r="M419" s="9"/>
      <c r="N419" t="s">
        <v>91</v>
      </c>
    </row>
    <row r="420" spans="1:48" ht="27.95" customHeight="1" x14ac:dyDescent="0.3">
      <c r="A420" s="8" t="s">
        <v>469</v>
      </c>
      <c r="B420" s="8" t="s">
        <v>52</v>
      </c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2"/>
      <c r="O420" s="2"/>
      <c r="P420" s="2"/>
      <c r="Q420" s="1" t="s">
        <v>470</v>
      </c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1:48" ht="27.95" customHeight="1" x14ac:dyDescent="0.3">
      <c r="A421" s="8" t="s">
        <v>94</v>
      </c>
      <c r="B421" s="8" t="s">
        <v>95</v>
      </c>
      <c r="C421" s="8" t="s">
        <v>96</v>
      </c>
      <c r="D421" s="9">
        <v>50</v>
      </c>
      <c r="E421" s="11"/>
      <c r="F421" s="11"/>
      <c r="G421" s="11"/>
      <c r="H421" s="11"/>
      <c r="I421" s="11"/>
      <c r="J421" s="11"/>
      <c r="K421" s="11"/>
      <c r="L421" s="11"/>
      <c r="M421" s="8"/>
      <c r="N421" s="1" t="s">
        <v>97</v>
      </c>
      <c r="O421" s="1" t="s">
        <v>52</v>
      </c>
      <c r="P421" s="1" t="s">
        <v>52</v>
      </c>
      <c r="Q421" s="1" t="s">
        <v>470</v>
      </c>
      <c r="R421" s="1" t="s">
        <v>63</v>
      </c>
      <c r="S421" s="1" t="s">
        <v>62</v>
      </c>
      <c r="T421" s="1" t="s">
        <v>63</v>
      </c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1" t="s">
        <v>52</v>
      </c>
      <c r="AS421" s="1" t="s">
        <v>52</v>
      </c>
      <c r="AT421" s="2"/>
      <c r="AU421" s="1" t="s">
        <v>471</v>
      </c>
      <c r="AV421" s="2">
        <v>120</v>
      </c>
    </row>
    <row r="422" spans="1:48" ht="27.95" customHeight="1" x14ac:dyDescent="0.3">
      <c r="A422" s="8" t="s">
        <v>99</v>
      </c>
      <c r="B422" s="8" t="s">
        <v>100</v>
      </c>
      <c r="C422" s="8" t="s">
        <v>96</v>
      </c>
      <c r="D422" s="9">
        <v>45</v>
      </c>
      <c r="E422" s="11"/>
      <c r="F422" s="11"/>
      <c r="G422" s="11"/>
      <c r="H422" s="11"/>
      <c r="I422" s="11"/>
      <c r="J422" s="11"/>
      <c r="K422" s="11"/>
      <c r="L422" s="11"/>
      <c r="M422" s="8"/>
      <c r="N422" s="1" t="s">
        <v>101</v>
      </c>
      <c r="O422" s="1" t="s">
        <v>52</v>
      </c>
      <c r="P422" s="1" t="s">
        <v>52</v>
      </c>
      <c r="Q422" s="1" t="s">
        <v>470</v>
      </c>
      <c r="R422" s="1" t="s">
        <v>63</v>
      </c>
      <c r="S422" s="1" t="s">
        <v>62</v>
      </c>
      <c r="T422" s="1" t="s">
        <v>63</v>
      </c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1" t="s">
        <v>52</v>
      </c>
      <c r="AS422" s="1" t="s">
        <v>52</v>
      </c>
      <c r="AT422" s="2"/>
      <c r="AU422" s="1" t="s">
        <v>472</v>
      </c>
      <c r="AV422" s="2">
        <v>121</v>
      </c>
    </row>
    <row r="423" spans="1:48" ht="27.95" customHeight="1" x14ac:dyDescent="0.3">
      <c r="A423" s="8" t="s">
        <v>103</v>
      </c>
      <c r="B423" s="8" t="s">
        <v>104</v>
      </c>
      <c r="C423" s="8" t="s">
        <v>96</v>
      </c>
      <c r="D423" s="9">
        <v>4</v>
      </c>
      <c r="E423" s="11"/>
      <c r="F423" s="11"/>
      <c r="G423" s="11"/>
      <c r="H423" s="11"/>
      <c r="I423" s="11"/>
      <c r="J423" s="11"/>
      <c r="K423" s="11"/>
      <c r="L423" s="11"/>
      <c r="M423" s="8"/>
      <c r="N423" s="1" t="s">
        <v>105</v>
      </c>
      <c r="O423" s="1" t="s">
        <v>52</v>
      </c>
      <c r="P423" s="1" t="s">
        <v>52</v>
      </c>
      <c r="Q423" s="1" t="s">
        <v>470</v>
      </c>
      <c r="R423" s="1" t="s">
        <v>63</v>
      </c>
      <c r="S423" s="1" t="s">
        <v>62</v>
      </c>
      <c r="T423" s="1" t="s">
        <v>63</v>
      </c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1" t="s">
        <v>52</v>
      </c>
      <c r="AS423" s="1" t="s">
        <v>52</v>
      </c>
      <c r="AT423" s="2"/>
      <c r="AU423" s="1" t="s">
        <v>473</v>
      </c>
      <c r="AV423" s="2">
        <v>122</v>
      </c>
    </row>
    <row r="424" spans="1:48" ht="27.95" customHeight="1" x14ac:dyDescent="0.3">
      <c r="A424" s="8" t="s">
        <v>107</v>
      </c>
      <c r="B424" s="8" t="s">
        <v>108</v>
      </c>
      <c r="C424" s="8" t="s">
        <v>96</v>
      </c>
      <c r="D424" s="9">
        <v>11</v>
      </c>
      <c r="E424" s="11"/>
      <c r="F424" s="11"/>
      <c r="G424" s="11"/>
      <c r="H424" s="11"/>
      <c r="I424" s="11"/>
      <c r="J424" s="11"/>
      <c r="K424" s="11"/>
      <c r="L424" s="11"/>
      <c r="M424" s="8"/>
      <c r="N424" s="1" t="s">
        <v>109</v>
      </c>
      <c r="O424" s="1" t="s">
        <v>52</v>
      </c>
      <c r="P424" s="1" t="s">
        <v>52</v>
      </c>
      <c r="Q424" s="1" t="s">
        <v>470</v>
      </c>
      <c r="R424" s="1" t="s">
        <v>62</v>
      </c>
      <c r="S424" s="1" t="s">
        <v>63</v>
      </c>
      <c r="T424" s="1" t="s">
        <v>63</v>
      </c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1" t="s">
        <v>52</v>
      </c>
      <c r="AS424" s="1" t="s">
        <v>52</v>
      </c>
      <c r="AT424" s="2"/>
      <c r="AU424" s="1" t="s">
        <v>474</v>
      </c>
      <c r="AV424" s="2">
        <v>229</v>
      </c>
    </row>
    <row r="425" spans="1:48" ht="27.9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</row>
    <row r="426" spans="1:48" ht="27.9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</row>
    <row r="427" spans="1:48" ht="27.9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</row>
    <row r="428" spans="1:48" ht="27.9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</row>
    <row r="429" spans="1:48" ht="27.9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</row>
    <row r="430" spans="1:48" ht="27.9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</row>
    <row r="431" spans="1:48" ht="27.9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</row>
    <row r="432" spans="1:48" ht="27.9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</row>
    <row r="433" spans="1:48" ht="27.9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</row>
    <row r="434" spans="1:48" ht="27.9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</row>
    <row r="435" spans="1:48" ht="27.9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</row>
    <row r="436" spans="1:48" ht="27.9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</row>
    <row r="437" spans="1:48" ht="27.9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</row>
    <row r="438" spans="1:48" ht="27.9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</row>
    <row r="439" spans="1:48" ht="27.9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</row>
    <row r="440" spans="1:48" ht="27.9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</row>
    <row r="441" spans="1:48" ht="27.9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</row>
    <row r="442" spans="1:48" ht="27.9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1:48" ht="27.9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1:48" ht="27.9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48" ht="27.95" customHeight="1" x14ac:dyDescent="0.3">
      <c r="A445" s="8" t="s">
        <v>90</v>
      </c>
      <c r="B445" s="9"/>
      <c r="C445" s="9"/>
      <c r="D445" s="9"/>
      <c r="E445" s="9"/>
      <c r="F445" s="11">
        <f>SUM(F421:F444)</f>
        <v>0</v>
      </c>
      <c r="G445" s="9"/>
      <c r="H445" s="11">
        <f>SUM(H421:H444)</f>
        <v>0</v>
      </c>
      <c r="I445" s="9"/>
      <c r="J445" s="11">
        <f>SUM(J421:J444)</f>
        <v>0</v>
      </c>
      <c r="K445" s="9"/>
      <c r="L445" s="11">
        <f>SUM(L421:L444)</f>
        <v>0</v>
      </c>
      <c r="M445" s="9"/>
      <c r="N445" t="s">
        <v>91</v>
      </c>
    </row>
    <row r="446" spans="1:48" ht="27.95" customHeight="1" x14ac:dyDescent="0.3">
      <c r="A446" s="8" t="s">
        <v>475</v>
      </c>
      <c r="B446" s="8" t="s">
        <v>52</v>
      </c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2"/>
      <c r="O446" s="2"/>
      <c r="P446" s="2"/>
      <c r="Q446" s="1" t="s">
        <v>476</v>
      </c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1:48" ht="27.95" customHeight="1" x14ac:dyDescent="0.3">
      <c r="A447" s="8" t="s">
        <v>113</v>
      </c>
      <c r="B447" s="8" t="s">
        <v>114</v>
      </c>
      <c r="C447" s="8" t="s">
        <v>96</v>
      </c>
      <c r="D447" s="9">
        <v>5</v>
      </c>
      <c r="E447" s="11"/>
      <c r="F447" s="11"/>
      <c r="G447" s="11"/>
      <c r="H447" s="11"/>
      <c r="I447" s="11"/>
      <c r="J447" s="11"/>
      <c r="K447" s="11"/>
      <c r="L447" s="11"/>
      <c r="M447" s="8"/>
      <c r="N447" s="1" t="s">
        <v>115</v>
      </c>
      <c r="O447" s="1" t="s">
        <v>52</v>
      </c>
      <c r="P447" s="1" t="s">
        <v>52</v>
      </c>
      <c r="Q447" s="1" t="s">
        <v>476</v>
      </c>
      <c r="R447" s="1" t="s">
        <v>63</v>
      </c>
      <c r="S447" s="1" t="s">
        <v>63</v>
      </c>
      <c r="T447" s="1" t="s">
        <v>62</v>
      </c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1" t="s">
        <v>52</v>
      </c>
      <c r="AS447" s="1" t="s">
        <v>52</v>
      </c>
      <c r="AT447" s="2"/>
      <c r="AU447" s="1" t="s">
        <v>477</v>
      </c>
      <c r="AV447" s="2">
        <v>231</v>
      </c>
    </row>
    <row r="448" spans="1:48" ht="27.95" customHeight="1" x14ac:dyDescent="0.3">
      <c r="A448" s="8" t="s">
        <v>113</v>
      </c>
      <c r="B448" s="8" t="s">
        <v>117</v>
      </c>
      <c r="C448" s="8" t="s">
        <v>96</v>
      </c>
      <c r="D448" s="9">
        <v>46</v>
      </c>
      <c r="E448" s="11"/>
      <c r="F448" s="11"/>
      <c r="G448" s="11"/>
      <c r="H448" s="11"/>
      <c r="I448" s="11"/>
      <c r="J448" s="11"/>
      <c r="K448" s="11"/>
      <c r="L448" s="11"/>
      <c r="M448" s="8"/>
      <c r="N448" s="1" t="s">
        <v>118</v>
      </c>
      <c r="O448" s="1" t="s">
        <v>52</v>
      </c>
      <c r="P448" s="1" t="s">
        <v>52</v>
      </c>
      <c r="Q448" s="1" t="s">
        <v>476</v>
      </c>
      <c r="R448" s="1" t="s">
        <v>63</v>
      </c>
      <c r="S448" s="1" t="s">
        <v>63</v>
      </c>
      <c r="T448" s="1" t="s">
        <v>62</v>
      </c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1" t="s">
        <v>52</v>
      </c>
      <c r="AS448" s="1" t="s">
        <v>52</v>
      </c>
      <c r="AT448" s="2"/>
      <c r="AU448" s="1" t="s">
        <v>478</v>
      </c>
      <c r="AV448" s="2">
        <v>301</v>
      </c>
    </row>
    <row r="449" spans="1:48" ht="27.95" customHeight="1" x14ac:dyDescent="0.3">
      <c r="A449" s="8" t="s">
        <v>120</v>
      </c>
      <c r="B449" s="8" t="s">
        <v>479</v>
      </c>
      <c r="C449" s="8" t="s">
        <v>122</v>
      </c>
      <c r="D449" s="9">
        <v>1</v>
      </c>
      <c r="E449" s="11"/>
      <c r="F449" s="11"/>
      <c r="G449" s="11"/>
      <c r="H449" s="11"/>
      <c r="I449" s="11"/>
      <c r="J449" s="11"/>
      <c r="K449" s="11"/>
      <c r="L449" s="11"/>
      <c r="M449" s="8"/>
      <c r="N449" s="1" t="s">
        <v>480</v>
      </c>
      <c r="O449" s="1" t="s">
        <v>52</v>
      </c>
      <c r="P449" s="1" t="s">
        <v>52</v>
      </c>
      <c r="Q449" s="1" t="s">
        <v>476</v>
      </c>
      <c r="R449" s="1" t="s">
        <v>63</v>
      </c>
      <c r="S449" s="1" t="s">
        <v>62</v>
      </c>
      <c r="T449" s="1" t="s">
        <v>63</v>
      </c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1" t="s">
        <v>52</v>
      </c>
      <c r="AS449" s="1" t="s">
        <v>52</v>
      </c>
      <c r="AT449" s="2"/>
      <c r="AU449" s="1" t="s">
        <v>481</v>
      </c>
      <c r="AV449" s="2">
        <v>254</v>
      </c>
    </row>
    <row r="450" spans="1:48" ht="27.95" customHeight="1" x14ac:dyDescent="0.3">
      <c r="A450" s="8" t="s">
        <v>482</v>
      </c>
      <c r="B450" s="8" t="s">
        <v>483</v>
      </c>
      <c r="C450" s="8" t="s">
        <v>122</v>
      </c>
      <c r="D450" s="9">
        <v>1</v>
      </c>
      <c r="E450" s="11"/>
      <c r="F450" s="11"/>
      <c r="G450" s="11"/>
      <c r="H450" s="11"/>
      <c r="I450" s="11"/>
      <c r="J450" s="11"/>
      <c r="K450" s="11"/>
      <c r="L450" s="11"/>
      <c r="M450" s="8"/>
      <c r="N450" s="1" t="s">
        <v>484</v>
      </c>
      <c r="O450" s="1" t="s">
        <v>52</v>
      </c>
      <c r="P450" s="1" t="s">
        <v>52</v>
      </c>
      <c r="Q450" s="1" t="s">
        <v>476</v>
      </c>
      <c r="R450" s="1" t="s">
        <v>63</v>
      </c>
      <c r="S450" s="1" t="s">
        <v>62</v>
      </c>
      <c r="T450" s="1" t="s">
        <v>63</v>
      </c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1" t="s">
        <v>52</v>
      </c>
      <c r="AS450" s="1" t="s">
        <v>52</v>
      </c>
      <c r="AT450" s="2"/>
      <c r="AU450" s="1" t="s">
        <v>485</v>
      </c>
      <c r="AV450" s="2">
        <v>255</v>
      </c>
    </row>
    <row r="451" spans="1:48" ht="27.95" customHeight="1" x14ac:dyDescent="0.3">
      <c r="A451" s="8" t="s">
        <v>129</v>
      </c>
      <c r="B451" s="8" t="s">
        <v>130</v>
      </c>
      <c r="C451" s="8" t="s">
        <v>131</v>
      </c>
      <c r="D451" s="9">
        <v>0.74199999999999999</v>
      </c>
      <c r="E451" s="11"/>
      <c r="F451" s="11"/>
      <c r="G451" s="11"/>
      <c r="H451" s="11"/>
      <c r="I451" s="11"/>
      <c r="J451" s="11"/>
      <c r="K451" s="11"/>
      <c r="L451" s="11"/>
      <c r="M451" s="8"/>
      <c r="N451" s="1" t="s">
        <v>132</v>
      </c>
      <c r="O451" s="1" t="s">
        <v>52</v>
      </c>
      <c r="P451" s="1" t="s">
        <v>52</v>
      </c>
      <c r="Q451" s="1" t="s">
        <v>476</v>
      </c>
      <c r="R451" s="1" t="s">
        <v>63</v>
      </c>
      <c r="S451" s="1" t="s">
        <v>63</v>
      </c>
      <c r="T451" s="1" t="s">
        <v>62</v>
      </c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1" t="s">
        <v>52</v>
      </c>
      <c r="AS451" s="1" t="s">
        <v>52</v>
      </c>
      <c r="AT451" s="2"/>
      <c r="AU451" s="1" t="s">
        <v>486</v>
      </c>
      <c r="AV451" s="2">
        <v>252</v>
      </c>
    </row>
    <row r="452" spans="1:48" ht="27.95" customHeight="1" x14ac:dyDescent="0.3">
      <c r="A452" s="8" t="s">
        <v>129</v>
      </c>
      <c r="B452" s="8" t="s">
        <v>134</v>
      </c>
      <c r="C452" s="8" t="s">
        <v>135</v>
      </c>
      <c r="D452" s="9">
        <v>3.129</v>
      </c>
      <c r="E452" s="11"/>
      <c r="F452" s="11"/>
      <c r="G452" s="11"/>
      <c r="H452" s="11"/>
      <c r="I452" s="11"/>
      <c r="J452" s="11"/>
      <c r="K452" s="11"/>
      <c r="L452" s="11"/>
      <c r="M452" s="8"/>
      <c r="N452" s="1" t="s">
        <v>136</v>
      </c>
      <c r="O452" s="1" t="s">
        <v>52</v>
      </c>
      <c r="P452" s="1" t="s">
        <v>52</v>
      </c>
      <c r="Q452" s="1" t="s">
        <v>476</v>
      </c>
      <c r="R452" s="1" t="s">
        <v>63</v>
      </c>
      <c r="S452" s="1" t="s">
        <v>63</v>
      </c>
      <c r="T452" s="1" t="s">
        <v>62</v>
      </c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1" t="s">
        <v>52</v>
      </c>
      <c r="AS452" s="1" t="s">
        <v>52</v>
      </c>
      <c r="AT452" s="2"/>
      <c r="AU452" s="1" t="s">
        <v>487</v>
      </c>
      <c r="AV452" s="2">
        <v>233</v>
      </c>
    </row>
    <row r="453" spans="1:48" ht="27.95" customHeight="1" x14ac:dyDescent="0.3">
      <c r="A453" s="8" t="s">
        <v>138</v>
      </c>
      <c r="B453" s="8" t="s">
        <v>139</v>
      </c>
      <c r="C453" s="8" t="s">
        <v>131</v>
      </c>
      <c r="D453" s="9">
        <v>3.7589999999999999</v>
      </c>
      <c r="E453" s="11"/>
      <c r="F453" s="11"/>
      <c r="G453" s="11"/>
      <c r="H453" s="11"/>
      <c r="I453" s="11"/>
      <c r="J453" s="11"/>
      <c r="K453" s="11"/>
      <c r="L453" s="11"/>
      <c r="M453" s="8"/>
      <c r="N453" s="1" t="s">
        <v>140</v>
      </c>
      <c r="O453" s="1" t="s">
        <v>52</v>
      </c>
      <c r="P453" s="1" t="s">
        <v>52</v>
      </c>
      <c r="Q453" s="1" t="s">
        <v>476</v>
      </c>
      <c r="R453" s="1" t="s">
        <v>62</v>
      </c>
      <c r="S453" s="1" t="s">
        <v>63</v>
      </c>
      <c r="T453" s="1" t="s">
        <v>63</v>
      </c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1" t="s">
        <v>52</v>
      </c>
      <c r="AS453" s="1" t="s">
        <v>52</v>
      </c>
      <c r="AT453" s="2"/>
      <c r="AU453" s="1" t="s">
        <v>488</v>
      </c>
      <c r="AV453" s="2">
        <v>234</v>
      </c>
    </row>
    <row r="454" spans="1:48" ht="27.95" customHeight="1" x14ac:dyDescent="0.3">
      <c r="A454" s="8" t="s">
        <v>142</v>
      </c>
      <c r="B454" s="8" t="s">
        <v>143</v>
      </c>
      <c r="C454" s="8" t="s">
        <v>75</v>
      </c>
      <c r="D454" s="9">
        <v>148</v>
      </c>
      <c r="E454" s="11"/>
      <c r="F454" s="11"/>
      <c r="G454" s="11"/>
      <c r="H454" s="11"/>
      <c r="I454" s="11"/>
      <c r="J454" s="11"/>
      <c r="K454" s="11"/>
      <c r="L454" s="11"/>
      <c r="M454" s="8"/>
      <c r="N454" s="1" t="s">
        <v>144</v>
      </c>
      <c r="O454" s="1" t="s">
        <v>52</v>
      </c>
      <c r="P454" s="1" t="s">
        <v>52</v>
      </c>
      <c r="Q454" s="1" t="s">
        <v>476</v>
      </c>
      <c r="R454" s="1" t="s">
        <v>62</v>
      </c>
      <c r="S454" s="1" t="s">
        <v>63</v>
      </c>
      <c r="T454" s="1" t="s">
        <v>63</v>
      </c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1" t="s">
        <v>52</v>
      </c>
      <c r="AS454" s="1" t="s">
        <v>52</v>
      </c>
      <c r="AT454" s="2"/>
      <c r="AU454" s="1" t="s">
        <v>489</v>
      </c>
      <c r="AV454" s="2">
        <v>235</v>
      </c>
    </row>
    <row r="455" spans="1:48" ht="27.95" customHeight="1" x14ac:dyDescent="0.3">
      <c r="A455" s="8" t="s">
        <v>490</v>
      </c>
      <c r="B455" s="8" t="s">
        <v>491</v>
      </c>
      <c r="C455" s="8" t="s">
        <v>75</v>
      </c>
      <c r="D455" s="9">
        <v>72</v>
      </c>
      <c r="E455" s="11"/>
      <c r="F455" s="11"/>
      <c r="G455" s="11"/>
      <c r="H455" s="11"/>
      <c r="I455" s="11"/>
      <c r="J455" s="11"/>
      <c r="K455" s="11"/>
      <c r="L455" s="11"/>
      <c r="M455" s="8"/>
      <c r="N455" s="1" t="s">
        <v>492</v>
      </c>
      <c r="O455" s="1" t="s">
        <v>52</v>
      </c>
      <c r="P455" s="1" t="s">
        <v>52</v>
      </c>
      <c r="Q455" s="1" t="s">
        <v>476</v>
      </c>
      <c r="R455" s="1" t="s">
        <v>62</v>
      </c>
      <c r="S455" s="1" t="s">
        <v>63</v>
      </c>
      <c r="T455" s="1" t="s">
        <v>63</v>
      </c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1" t="s">
        <v>52</v>
      </c>
      <c r="AS455" s="1" t="s">
        <v>52</v>
      </c>
      <c r="AT455" s="2"/>
      <c r="AU455" s="1" t="s">
        <v>493</v>
      </c>
      <c r="AV455" s="2">
        <v>253</v>
      </c>
    </row>
    <row r="456" spans="1:48" ht="27.9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</row>
    <row r="457" spans="1:48" ht="27.9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</row>
    <row r="458" spans="1:48" ht="27.9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</row>
    <row r="459" spans="1:48" ht="27.9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</row>
    <row r="460" spans="1:48" ht="27.9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</row>
    <row r="461" spans="1:48" ht="27.9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</row>
    <row r="462" spans="1:48" ht="27.9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</row>
    <row r="463" spans="1:48" ht="27.9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</row>
    <row r="464" spans="1:48" ht="27.9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</row>
    <row r="465" spans="1:48" ht="27.9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</row>
    <row r="466" spans="1:48" ht="27.9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</row>
    <row r="467" spans="1:48" ht="27.9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</row>
    <row r="468" spans="1:48" ht="27.9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</row>
    <row r="469" spans="1:48" ht="27.9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</row>
    <row r="470" spans="1:48" ht="27.9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</row>
    <row r="471" spans="1:48" ht="27.95" customHeight="1" x14ac:dyDescent="0.3">
      <c r="A471" s="8" t="s">
        <v>90</v>
      </c>
      <c r="B471" s="9"/>
      <c r="C471" s="9"/>
      <c r="D471" s="9"/>
      <c r="E471" s="9"/>
      <c r="F471" s="11">
        <f>SUM(F447:F470)</f>
        <v>0</v>
      </c>
      <c r="G471" s="9"/>
      <c r="H471" s="11">
        <f>SUM(H447:H470)</f>
        <v>0</v>
      </c>
      <c r="I471" s="9"/>
      <c r="J471" s="11">
        <f>SUM(J447:J470)</f>
        <v>0</v>
      </c>
      <c r="K471" s="9"/>
      <c r="L471" s="11">
        <f>SUM(L447:L470)</f>
        <v>0</v>
      </c>
      <c r="M471" s="9"/>
      <c r="N471" t="s">
        <v>91</v>
      </c>
    </row>
    <row r="472" spans="1:48" ht="27.95" customHeight="1" x14ac:dyDescent="0.3">
      <c r="A472" s="8" t="s">
        <v>494</v>
      </c>
      <c r="B472" s="8" t="s">
        <v>52</v>
      </c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2"/>
      <c r="O472" s="2"/>
      <c r="P472" s="2"/>
      <c r="Q472" s="1" t="s">
        <v>495</v>
      </c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1:48" ht="27.95" customHeight="1" x14ac:dyDescent="0.3">
      <c r="A473" s="8" t="s">
        <v>148</v>
      </c>
      <c r="B473" s="8" t="s">
        <v>149</v>
      </c>
      <c r="C473" s="8" t="s">
        <v>75</v>
      </c>
      <c r="D473" s="9">
        <v>58</v>
      </c>
      <c r="E473" s="11"/>
      <c r="F473" s="11"/>
      <c r="G473" s="11"/>
      <c r="H473" s="11"/>
      <c r="I473" s="11"/>
      <c r="J473" s="11"/>
      <c r="K473" s="11"/>
      <c r="L473" s="11"/>
      <c r="M473" s="8"/>
      <c r="N473" s="1" t="s">
        <v>150</v>
      </c>
      <c r="O473" s="1" t="s">
        <v>52</v>
      </c>
      <c r="P473" s="1" t="s">
        <v>52</v>
      </c>
      <c r="Q473" s="1" t="s">
        <v>495</v>
      </c>
      <c r="R473" s="1" t="s">
        <v>63</v>
      </c>
      <c r="S473" s="1" t="s">
        <v>63</v>
      </c>
      <c r="T473" s="1" t="s">
        <v>62</v>
      </c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1" t="s">
        <v>52</v>
      </c>
      <c r="AS473" s="1" t="s">
        <v>52</v>
      </c>
      <c r="AT473" s="2"/>
      <c r="AU473" s="1" t="s">
        <v>496</v>
      </c>
      <c r="AV473" s="2">
        <v>287</v>
      </c>
    </row>
    <row r="474" spans="1:48" ht="27.95" customHeight="1" x14ac:dyDescent="0.3">
      <c r="A474" s="8" t="s">
        <v>148</v>
      </c>
      <c r="B474" s="8" t="s">
        <v>152</v>
      </c>
      <c r="C474" s="8" t="s">
        <v>75</v>
      </c>
      <c r="D474" s="9">
        <v>25</v>
      </c>
      <c r="E474" s="11"/>
      <c r="F474" s="11"/>
      <c r="G474" s="11"/>
      <c r="H474" s="11"/>
      <c r="I474" s="11"/>
      <c r="J474" s="11"/>
      <c r="K474" s="11"/>
      <c r="L474" s="11"/>
      <c r="M474" s="8"/>
      <c r="N474" s="1" t="s">
        <v>153</v>
      </c>
      <c r="O474" s="1" t="s">
        <v>52</v>
      </c>
      <c r="P474" s="1" t="s">
        <v>52</v>
      </c>
      <c r="Q474" s="1" t="s">
        <v>495</v>
      </c>
      <c r="R474" s="1" t="s">
        <v>63</v>
      </c>
      <c r="S474" s="1" t="s">
        <v>63</v>
      </c>
      <c r="T474" s="1" t="s">
        <v>62</v>
      </c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1" t="s">
        <v>52</v>
      </c>
      <c r="AS474" s="1" t="s">
        <v>52</v>
      </c>
      <c r="AT474" s="2"/>
      <c r="AU474" s="1" t="s">
        <v>497</v>
      </c>
      <c r="AV474" s="2">
        <v>198</v>
      </c>
    </row>
    <row r="475" spans="1:48" ht="27.95" customHeight="1" x14ac:dyDescent="0.3">
      <c r="A475" s="8" t="s">
        <v>155</v>
      </c>
      <c r="B475" s="8" t="s">
        <v>156</v>
      </c>
      <c r="C475" s="8" t="s">
        <v>75</v>
      </c>
      <c r="D475" s="9">
        <v>58</v>
      </c>
      <c r="E475" s="11"/>
      <c r="F475" s="11"/>
      <c r="G475" s="11"/>
      <c r="H475" s="11"/>
      <c r="I475" s="11"/>
      <c r="J475" s="11"/>
      <c r="K475" s="11"/>
      <c r="L475" s="11"/>
      <c r="M475" s="8"/>
      <c r="N475" s="1" t="s">
        <v>157</v>
      </c>
      <c r="O475" s="1" t="s">
        <v>52</v>
      </c>
      <c r="P475" s="1" t="s">
        <v>52</v>
      </c>
      <c r="Q475" s="1" t="s">
        <v>495</v>
      </c>
      <c r="R475" s="1" t="s">
        <v>62</v>
      </c>
      <c r="S475" s="1" t="s">
        <v>63</v>
      </c>
      <c r="T475" s="1" t="s">
        <v>63</v>
      </c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1" t="s">
        <v>52</v>
      </c>
      <c r="AS475" s="1" t="s">
        <v>52</v>
      </c>
      <c r="AT475" s="2"/>
      <c r="AU475" s="1" t="s">
        <v>498</v>
      </c>
      <c r="AV475" s="2">
        <v>141</v>
      </c>
    </row>
    <row r="476" spans="1:48" ht="27.95" customHeight="1" x14ac:dyDescent="0.3">
      <c r="A476" s="8" t="s">
        <v>159</v>
      </c>
      <c r="B476" s="8" t="s">
        <v>156</v>
      </c>
      <c r="C476" s="8" t="s">
        <v>75</v>
      </c>
      <c r="D476" s="9">
        <v>25</v>
      </c>
      <c r="E476" s="11"/>
      <c r="F476" s="11"/>
      <c r="G476" s="11"/>
      <c r="H476" s="11"/>
      <c r="I476" s="11"/>
      <c r="J476" s="11"/>
      <c r="K476" s="11"/>
      <c r="L476" s="11"/>
      <c r="M476" s="8"/>
      <c r="N476" s="1" t="s">
        <v>160</v>
      </c>
      <c r="O476" s="1" t="s">
        <v>52</v>
      </c>
      <c r="P476" s="1" t="s">
        <v>52</v>
      </c>
      <c r="Q476" s="1" t="s">
        <v>495</v>
      </c>
      <c r="R476" s="1" t="s">
        <v>62</v>
      </c>
      <c r="S476" s="1" t="s">
        <v>63</v>
      </c>
      <c r="T476" s="1" t="s">
        <v>63</v>
      </c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1" t="s">
        <v>52</v>
      </c>
      <c r="AS476" s="1" t="s">
        <v>52</v>
      </c>
      <c r="AT476" s="2"/>
      <c r="AU476" s="1" t="s">
        <v>499</v>
      </c>
      <c r="AV476" s="2">
        <v>142</v>
      </c>
    </row>
    <row r="477" spans="1:48" ht="27.95" customHeight="1" x14ac:dyDescent="0.3">
      <c r="A477" s="8" t="s">
        <v>162</v>
      </c>
      <c r="B477" s="8" t="s">
        <v>163</v>
      </c>
      <c r="C477" s="8" t="s">
        <v>164</v>
      </c>
      <c r="D477" s="9">
        <v>8</v>
      </c>
      <c r="E477" s="11"/>
      <c r="F477" s="11"/>
      <c r="G477" s="11"/>
      <c r="H477" s="11"/>
      <c r="I477" s="11"/>
      <c r="J477" s="11"/>
      <c r="K477" s="11"/>
      <c r="L477" s="11"/>
      <c r="M477" s="8"/>
      <c r="N477" s="1" t="s">
        <v>165</v>
      </c>
      <c r="O477" s="1" t="s">
        <v>52</v>
      </c>
      <c r="P477" s="1" t="s">
        <v>52</v>
      </c>
      <c r="Q477" s="1" t="s">
        <v>495</v>
      </c>
      <c r="R477" s="1" t="s">
        <v>63</v>
      </c>
      <c r="S477" s="1" t="s">
        <v>63</v>
      </c>
      <c r="T477" s="1" t="s">
        <v>62</v>
      </c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1" t="s">
        <v>52</v>
      </c>
      <c r="AS477" s="1" t="s">
        <v>52</v>
      </c>
      <c r="AT477" s="2"/>
      <c r="AU477" s="1" t="s">
        <v>500</v>
      </c>
      <c r="AV477" s="2">
        <v>196</v>
      </c>
    </row>
    <row r="478" spans="1:48" ht="27.95" customHeight="1" x14ac:dyDescent="0.3">
      <c r="A478" s="8" t="s">
        <v>167</v>
      </c>
      <c r="B478" s="8" t="s">
        <v>163</v>
      </c>
      <c r="C478" s="8" t="s">
        <v>164</v>
      </c>
      <c r="D478" s="9">
        <v>13</v>
      </c>
      <c r="E478" s="11"/>
      <c r="F478" s="11"/>
      <c r="G478" s="11"/>
      <c r="H478" s="11"/>
      <c r="I478" s="11"/>
      <c r="J478" s="11"/>
      <c r="K478" s="11"/>
      <c r="L478" s="11"/>
      <c r="M478" s="8"/>
      <c r="N478" s="1" t="s">
        <v>168</v>
      </c>
      <c r="O478" s="1" t="s">
        <v>52</v>
      </c>
      <c r="P478" s="1" t="s">
        <v>52</v>
      </c>
      <c r="Q478" s="1" t="s">
        <v>495</v>
      </c>
      <c r="R478" s="1" t="s">
        <v>63</v>
      </c>
      <c r="S478" s="1" t="s">
        <v>63</v>
      </c>
      <c r="T478" s="1" t="s">
        <v>62</v>
      </c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1" t="s">
        <v>52</v>
      </c>
      <c r="AS478" s="1" t="s">
        <v>52</v>
      </c>
      <c r="AT478" s="2"/>
      <c r="AU478" s="1" t="s">
        <v>501</v>
      </c>
      <c r="AV478" s="2">
        <v>197</v>
      </c>
    </row>
    <row r="479" spans="1:48" ht="27.95" customHeight="1" x14ac:dyDescent="0.3">
      <c r="A479" s="8" t="s">
        <v>170</v>
      </c>
      <c r="B479" s="8" t="s">
        <v>171</v>
      </c>
      <c r="C479" s="8" t="s">
        <v>164</v>
      </c>
      <c r="D479" s="9">
        <v>6</v>
      </c>
      <c r="E479" s="11"/>
      <c r="F479" s="11"/>
      <c r="G479" s="11"/>
      <c r="H479" s="11"/>
      <c r="I479" s="11"/>
      <c r="J479" s="11"/>
      <c r="K479" s="11"/>
      <c r="L479" s="11"/>
      <c r="M479" s="8"/>
      <c r="N479" s="1" t="s">
        <v>172</v>
      </c>
      <c r="O479" s="1" t="s">
        <v>52</v>
      </c>
      <c r="P479" s="1" t="s">
        <v>52</v>
      </c>
      <c r="Q479" s="1" t="s">
        <v>495</v>
      </c>
      <c r="R479" s="1" t="s">
        <v>62</v>
      </c>
      <c r="S479" s="1" t="s">
        <v>63</v>
      </c>
      <c r="T479" s="1" t="s">
        <v>63</v>
      </c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1" t="s">
        <v>52</v>
      </c>
      <c r="AS479" s="1" t="s">
        <v>52</v>
      </c>
      <c r="AT479" s="2"/>
      <c r="AU479" s="1" t="s">
        <v>502</v>
      </c>
      <c r="AV479" s="2">
        <v>238</v>
      </c>
    </row>
    <row r="480" spans="1:48" ht="27.95" customHeight="1" x14ac:dyDescent="0.3">
      <c r="A480" s="8" t="s">
        <v>174</v>
      </c>
      <c r="B480" s="8" t="s">
        <v>175</v>
      </c>
      <c r="C480" s="8" t="s">
        <v>67</v>
      </c>
      <c r="D480" s="9">
        <v>2</v>
      </c>
      <c r="E480" s="11"/>
      <c r="F480" s="11"/>
      <c r="G480" s="11"/>
      <c r="H480" s="11"/>
      <c r="I480" s="11"/>
      <c r="J480" s="11"/>
      <c r="K480" s="11"/>
      <c r="L480" s="11"/>
      <c r="M480" s="8"/>
      <c r="N480" s="1" t="s">
        <v>176</v>
      </c>
      <c r="O480" s="1" t="s">
        <v>52</v>
      </c>
      <c r="P480" s="1" t="s">
        <v>52</v>
      </c>
      <c r="Q480" s="1" t="s">
        <v>495</v>
      </c>
      <c r="R480" s="1" t="s">
        <v>62</v>
      </c>
      <c r="S480" s="1" t="s">
        <v>63</v>
      </c>
      <c r="T480" s="1" t="s">
        <v>63</v>
      </c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1" t="s">
        <v>52</v>
      </c>
      <c r="AS480" s="1" t="s">
        <v>52</v>
      </c>
      <c r="AT480" s="2"/>
      <c r="AU480" s="1" t="s">
        <v>503</v>
      </c>
      <c r="AV480" s="2">
        <v>153</v>
      </c>
    </row>
    <row r="481" spans="1:48" ht="27.95" customHeight="1" x14ac:dyDescent="0.3">
      <c r="A481" s="8" t="s">
        <v>178</v>
      </c>
      <c r="B481" s="8" t="s">
        <v>179</v>
      </c>
      <c r="C481" s="8" t="s">
        <v>164</v>
      </c>
      <c r="D481" s="9">
        <v>7</v>
      </c>
      <c r="E481" s="11"/>
      <c r="F481" s="11"/>
      <c r="G481" s="11"/>
      <c r="H481" s="11"/>
      <c r="I481" s="11"/>
      <c r="J481" s="11"/>
      <c r="K481" s="11"/>
      <c r="L481" s="11"/>
      <c r="M481" s="8"/>
      <c r="N481" s="1" t="s">
        <v>180</v>
      </c>
      <c r="O481" s="1" t="s">
        <v>52</v>
      </c>
      <c r="P481" s="1" t="s">
        <v>52</v>
      </c>
      <c r="Q481" s="1" t="s">
        <v>495</v>
      </c>
      <c r="R481" s="1" t="s">
        <v>62</v>
      </c>
      <c r="S481" s="1" t="s">
        <v>63</v>
      </c>
      <c r="T481" s="1" t="s">
        <v>63</v>
      </c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1" t="s">
        <v>52</v>
      </c>
      <c r="AS481" s="1" t="s">
        <v>52</v>
      </c>
      <c r="AT481" s="2"/>
      <c r="AU481" s="1" t="s">
        <v>504</v>
      </c>
      <c r="AV481" s="2">
        <v>207</v>
      </c>
    </row>
    <row r="482" spans="1:48" ht="27.9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</row>
    <row r="483" spans="1:48" ht="27.9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</row>
    <row r="484" spans="1:48" ht="27.9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</row>
    <row r="485" spans="1:48" ht="27.9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</row>
    <row r="486" spans="1:48" ht="27.9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</row>
    <row r="487" spans="1:48" ht="27.9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</row>
    <row r="488" spans="1:48" ht="27.9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</row>
    <row r="489" spans="1:48" ht="27.9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</row>
    <row r="490" spans="1:48" ht="27.9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</row>
    <row r="491" spans="1:48" ht="27.9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</row>
    <row r="492" spans="1:48" ht="27.9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</row>
    <row r="493" spans="1:48" ht="27.9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</row>
    <row r="494" spans="1:48" ht="27.9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</row>
    <row r="495" spans="1:48" ht="27.9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</row>
    <row r="496" spans="1:48" ht="27.9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</row>
    <row r="497" spans="1:48" ht="27.95" customHeight="1" x14ac:dyDescent="0.3">
      <c r="A497" s="8" t="s">
        <v>90</v>
      </c>
      <c r="B497" s="9"/>
      <c r="C497" s="9"/>
      <c r="D497" s="9"/>
      <c r="E497" s="9"/>
      <c r="F497" s="11">
        <f>SUM(F473:F496)</f>
        <v>0</v>
      </c>
      <c r="G497" s="9"/>
      <c r="H497" s="11">
        <f>SUM(H473:H496)</f>
        <v>0</v>
      </c>
      <c r="I497" s="9"/>
      <c r="J497" s="11">
        <f>SUM(J473:J496)</f>
        <v>0</v>
      </c>
      <c r="K497" s="9"/>
      <c r="L497" s="11">
        <f>SUM(L473:L496)</f>
        <v>0</v>
      </c>
      <c r="M497" s="9"/>
      <c r="N497" t="s">
        <v>91</v>
      </c>
    </row>
    <row r="498" spans="1:48" ht="27.95" customHeight="1" x14ac:dyDescent="0.3">
      <c r="A498" s="8" t="s">
        <v>505</v>
      </c>
      <c r="B498" s="8" t="s">
        <v>52</v>
      </c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2"/>
      <c r="O498" s="2"/>
      <c r="P498" s="2"/>
      <c r="Q498" s="1" t="s">
        <v>506</v>
      </c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1:48" ht="27.95" customHeight="1" x14ac:dyDescent="0.3">
      <c r="A499" s="8" t="s">
        <v>184</v>
      </c>
      <c r="B499" s="8" t="s">
        <v>185</v>
      </c>
      <c r="C499" s="8" t="s">
        <v>75</v>
      </c>
      <c r="D499" s="9">
        <v>71</v>
      </c>
      <c r="E499" s="11"/>
      <c r="F499" s="11"/>
      <c r="G499" s="11"/>
      <c r="H499" s="11"/>
      <c r="I499" s="11"/>
      <c r="J499" s="11"/>
      <c r="K499" s="11"/>
      <c r="L499" s="11"/>
      <c r="M499" s="8"/>
      <c r="N499" s="1" t="s">
        <v>186</v>
      </c>
      <c r="O499" s="1" t="s">
        <v>52</v>
      </c>
      <c r="P499" s="1" t="s">
        <v>52</v>
      </c>
      <c r="Q499" s="1" t="s">
        <v>506</v>
      </c>
      <c r="R499" s="1" t="s">
        <v>63</v>
      </c>
      <c r="S499" s="1" t="s">
        <v>63</v>
      </c>
      <c r="T499" s="1" t="s">
        <v>62</v>
      </c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1" t="s">
        <v>52</v>
      </c>
      <c r="AS499" s="1" t="s">
        <v>52</v>
      </c>
      <c r="AT499" s="2"/>
      <c r="AU499" s="1" t="s">
        <v>507</v>
      </c>
      <c r="AV499" s="2">
        <v>130</v>
      </c>
    </row>
    <row r="500" spans="1:48" ht="27.95" customHeight="1" x14ac:dyDescent="0.3">
      <c r="A500" s="8" t="s">
        <v>188</v>
      </c>
      <c r="B500" s="8" t="s">
        <v>189</v>
      </c>
      <c r="C500" s="8" t="s">
        <v>75</v>
      </c>
      <c r="D500" s="9">
        <v>21</v>
      </c>
      <c r="E500" s="11"/>
      <c r="F500" s="11"/>
      <c r="G500" s="11"/>
      <c r="H500" s="11"/>
      <c r="I500" s="11"/>
      <c r="J500" s="11"/>
      <c r="K500" s="11"/>
      <c r="L500" s="11"/>
      <c r="M500" s="8"/>
      <c r="N500" s="1" t="s">
        <v>190</v>
      </c>
      <c r="O500" s="1" t="s">
        <v>52</v>
      </c>
      <c r="P500" s="1" t="s">
        <v>52</v>
      </c>
      <c r="Q500" s="1" t="s">
        <v>506</v>
      </c>
      <c r="R500" s="1" t="s">
        <v>63</v>
      </c>
      <c r="S500" s="1" t="s">
        <v>63</v>
      </c>
      <c r="T500" s="1" t="s">
        <v>62</v>
      </c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1" t="s">
        <v>52</v>
      </c>
      <c r="AS500" s="1" t="s">
        <v>52</v>
      </c>
      <c r="AT500" s="2"/>
      <c r="AU500" s="1" t="s">
        <v>508</v>
      </c>
      <c r="AV500" s="2">
        <v>131</v>
      </c>
    </row>
    <row r="501" spans="1:48" ht="27.95" customHeight="1" x14ac:dyDescent="0.3">
      <c r="A501" s="8" t="s">
        <v>192</v>
      </c>
      <c r="B501" s="8" t="s">
        <v>193</v>
      </c>
      <c r="C501" s="8" t="s">
        <v>75</v>
      </c>
      <c r="D501" s="9">
        <v>69</v>
      </c>
      <c r="E501" s="11"/>
      <c r="F501" s="11"/>
      <c r="G501" s="11"/>
      <c r="H501" s="11"/>
      <c r="I501" s="11"/>
      <c r="J501" s="11"/>
      <c r="K501" s="11"/>
      <c r="L501" s="11"/>
      <c r="M501" s="8"/>
      <c r="N501" s="1" t="s">
        <v>194</v>
      </c>
      <c r="O501" s="1" t="s">
        <v>52</v>
      </c>
      <c r="P501" s="1" t="s">
        <v>52</v>
      </c>
      <c r="Q501" s="1" t="s">
        <v>506</v>
      </c>
      <c r="R501" s="1" t="s">
        <v>62</v>
      </c>
      <c r="S501" s="1" t="s">
        <v>63</v>
      </c>
      <c r="T501" s="1" t="s">
        <v>63</v>
      </c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1" t="s">
        <v>52</v>
      </c>
      <c r="AS501" s="1" t="s">
        <v>52</v>
      </c>
      <c r="AT501" s="2"/>
      <c r="AU501" s="1" t="s">
        <v>509</v>
      </c>
      <c r="AV501" s="2">
        <v>132</v>
      </c>
    </row>
    <row r="502" spans="1:48" ht="27.95" customHeight="1" x14ac:dyDescent="0.3">
      <c r="A502" s="8" t="s">
        <v>196</v>
      </c>
      <c r="B502" s="8" t="s">
        <v>197</v>
      </c>
      <c r="C502" s="8" t="s">
        <v>75</v>
      </c>
      <c r="D502" s="9">
        <v>21</v>
      </c>
      <c r="E502" s="11"/>
      <c r="F502" s="11"/>
      <c r="G502" s="11"/>
      <c r="H502" s="11"/>
      <c r="I502" s="11"/>
      <c r="J502" s="11"/>
      <c r="K502" s="11"/>
      <c r="L502" s="11"/>
      <c r="M502" s="8"/>
      <c r="N502" s="1" t="s">
        <v>198</v>
      </c>
      <c r="O502" s="1" t="s">
        <v>52</v>
      </c>
      <c r="P502" s="1" t="s">
        <v>52</v>
      </c>
      <c r="Q502" s="1" t="s">
        <v>506</v>
      </c>
      <c r="R502" s="1" t="s">
        <v>62</v>
      </c>
      <c r="S502" s="1" t="s">
        <v>63</v>
      </c>
      <c r="T502" s="1" t="s">
        <v>63</v>
      </c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1" t="s">
        <v>52</v>
      </c>
      <c r="AS502" s="1" t="s">
        <v>52</v>
      </c>
      <c r="AT502" s="2"/>
      <c r="AU502" s="1" t="s">
        <v>510</v>
      </c>
      <c r="AV502" s="2">
        <v>134</v>
      </c>
    </row>
    <row r="503" spans="1:48" ht="27.9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</row>
    <row r="504" spans="1:48" ht="27.9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</row>
    <row r="505" spans="1:48" ht="27.9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</row>
    <row r="506" spans="1:48" ht="27.9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</row>
    <row r="507" spans="1:48" ht="27.9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</row>
    <row r="508" spans="1:48" ht="27.9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</row>
    <row r="509" spans="1:48" ht="27.9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</row>
    <row r="510" spans="1:48" ht="27.9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</row>
    <row r="511" spans="1:48" ht="27.9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</row>
    <row r="512" spans="1:48" ht="27.9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</row>
    <row r="513" spans="1:48" ht="27.9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</row>
    <row r="514" spans="1:48" ht="27.9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</row>
    <row r="515" spans="1:48" ht="27.9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</row>
    <row r="516" spans="1:48" ht="27.9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</row>
    <row r="517" spans="1:48" ht="27.9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</row>
    <row r="518" spans="1:48" ht="27.9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</row>
    <row r="519" spans="1:48" ht="27.9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</row>
    <row r="520" spans="1:48" ht="27.9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</row>
    <row r="521" spans="1:48" ht="27.9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</row>
    <row r="522" spans="1:48" ht="27.9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</row>
    <row r="523" spans="1:48" ht="27.95" customHeight="1" x14ac:dyDescent="0.3">
      <c r="A523" s="8" t="s">
        <v>90</v>
      </c>
      <c r="B523" s="9"/>
      <c r="C523" s="9"/>
      <c r="D523" s="9"/>
      <c r="E523" s="9"/>
      <c r="F523" s="11">
        <f>SUM(F499:F522)</f>
        <v>0</v>
      </c>
      <c r="G523" s="9"/>
      <c r="H523" s="11">
        <f>SUM(H499:H522)</f>
        <v>0</v>
      </c>
      <c r="I523" s="9"/>
      <c r="J523" s="11">
        <f>SUM(J499:J522)</f>
        <v>0</v>
      </c>
      <c r="K523" s="9"/>
      <c r="L523" s="11">
        <f>SUM(L499:L522)</f>
        <v>0</v>
      </c>
      <c r="M523" s="9"/>
      <c r="N523" t="s">
        <v>91</v>
      </c>
    </row>
    <row r="524" spans="1:48" ht="27.95" customHeight="1" x14ac:dyDescent="0.3">
      <c r="A524" s="8" t="s">
        <v>511</v>
      </c>
      <c r="B524" s="8" t="s">
        <v>52</v>
      </c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2"/>
      <c r="O524" s="2"/>
      <c r="P524" s="2"/>
      <c r="Q524" s="1" t="s">
        <v>512</v>
      </c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1:48" ht="27.95" customHeight="1" x14ac:dyDescent="0.3">
      <c r="A525" s="8" t="s">
        <v>202</v>
      </c>
      <c r="B525" s="8" t="s">
        <v>203</v>
      </c>
      <c r="C525" s="8" t="s">
        <v>75</v>
      </c>
      <c r="D525" s="9">
        <v>21</v>
      </c>
      <c r="E525" s="11"/>
      <c r="F525" s="11"/>
      <c r="G525" s="11"/>
      <c r="H525" s="11"/>
      <c r="I525" s="11"/>
      <c r="J525" s="11"/>
      <c r="K525" s="11"/>
      <c r="L525" s="11"/>
      <c r="M525" s="8"/>
      <c r="N525" s="1" t="s">
        <v>204</v>
      </c>
      <c r="O525" s="1" t="s">
        <v>52</v>
      </c>
      <c r="P525" s="1" t="s">
        <v>52</v>
      </c>
      <c r="Q525" s="1" t="s">
        <v>512</v>
      </c>
      <c r="R525" s="1" t="s">
        <v>63</v>
      </c>
      <c r="S525" s="1" t="s">
        <v>63</v>
      </c>
      <c r="T525" s="1" t="s">
        <v>62</v>
      </c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1" t="s">
        <v>52</v>
      </c>
      <c r="AS525" s="1" t="s">
        <v>52</v>
      </c>
      <c r="AT525" s="2"/>
      <c r="AU525" s="1" t="s">
        <v>513</v>
      </c>
      <c r="AV525" s="2">
        <v>136</v>
      </c>
    </row>
    <row r="526" spans="1:48" ht="27.95" customHeight="1" x14ac:dyDescent="0.3">
      <c r="A526" s="8" t="s">
        <v>206</v>
      </c>
      <c r="B526" s="8" t="s">
        <v>207</v>
      </c>
      <c r="C526" s="8" t="s">
        <v>75</v>
      </c>
      <c r="D526" s="9">
        <v>10</v>
      </c>
      <c r="E526" s="11"/>
      <c r="F526" s="11"/>
      <c r="G526" s="11"/>
      <c r="H526" s="11"/>
      <c r="I526" s="11"/>
      <c r="J526" s="11"/>
      <c r="K526" s="11"/>
      <c r="L526" s="11"/>
      <c r="M526" s="8"/>
      <c r="N526" s="1" t="s">
        <v>208</v>
      </c>
      <c r="O526" s="1" t="s">
        <v>52</v>
      </c>
      <c r="P526" s="1" t="s">
        <v>52</v>
      </c>
      <c r="Q526" s="1" t="s">
        <v>512</v>
      </c>
      <c r="R526" s="1" t="s">
        <v>63</v>
      </c>
      <c r="S526" s="1" t="s">
        <v>63</v>
      </c>
      <c r="T526" s="1" t="s">
        <v>62</v>
      </c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1" t="s">
        <v>52</v>
      </c>
      <c r="AS526" s="1" t="s">
        <v>52</v>
      </c>
      <c r="AT526" s="2"/>
      <c r="AU526" s="1" t="s">
        <v>514</v>
      </c>
      <c r="AV526" s="2">
        <v>137</v>
      </c>
    </row>
    <row r="527" spans="1:48" ht="27.95" customHeight="1" x14ac:dyDescent="0.3">
      <c r="A527" s="8" t="s">
        <v>215</v>
      </c>
      <c r="B527" s="8" t="s">
        <v>52</v>
      </c>
      <c r="C527" s="8" t="s">
        <v>212</v>
      </c>
      <c r="D527" s="9">
        <v>2</v>
      </c>
      <c r="E527" s="11"/>
      <c r="F527" s="11"/>
      <c r="G527" s="11"/>
      <c r="H527" s="11"/>
      <c r="I527" s="11"/>
      <c r="J527" s="11"/>
      <c r="K527" s="11"/>
      <c r="L527" s="11"/>
      <c r="M527" s="8"/>
      <c r="N527" s="1" t="s">
        <v>216</v>
      </c>
      <c r="O527" s="1" t="s">
        <v>52</v>
      </c>
      <c r="P527" s="1" t="s">
        <v>52</v>
      </c>
      <c r="Q527" s="1" t="s">
        <v>512</v>
      </c>
      <c r="R527" s="1" t="s">
        <v>63</v>
      </c>
      <c r="S527" s="1" t="s">
        <v>63</v>
      </c>
      <c r="T527" s="1" t="s">
        <v>62</v>
      </c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1" t="s">
        <v>52</v>
      </c>
      <c r="AS527" s="1" t="s">
        <v>52</v>
      </c>
      <c r="AT527" s="2"/>
      <c r="AU527" s="1" t="s">
        <v>515</v>
      </c>
      <c r="AV527" s="2">
        <v>302</v>
      </c>
    </row>
    <row r="528" spans="1:48" ht="27.95" customHeight="1" x14ac:dyDescent="0.3">
      <c r="A528" s="8" t="s">
        <v>218</v>
      </c>
      <c r="B528" s="8" t="s">
        <v>206</v>
      </c>
      <c r="C528" s="8" t="s">
        <v>212</v>
      </c>
      <c r="D528" s="9">
        <v>2</v>
      </c>
      <c r="E528" s="11"/>
      <c r="F528" s="11"/>
      <c r="G528" s="11"/>
      <c r="H528" s="11"/>
      <c r="I528" s="11"/>
      <c r="J528" s="11"/>
      <c r="K528" s="11"/>
      <c r="L528" s="11"/>
      <c r="M528" s="8"/>
      <c r="N528" s="1" t="s">
        <v>219</v>
      </c>
      <c r="O528" s="1" t="s">
        <v>52</v>
      </c>
      <c r="P528" s="1" t="s">
        <v>52</v>
      </c>
      <c r="Q528" s="1" t="s">
        <v>512</v>
      </c>
      <c r="R528" s="1" t="s">
        <v>63</v>
      </c>
      <c r="S528" s="1" t="s">
        <v>63</v>
      </c>
      <c r="T528" s="1" t="s">
        <v>62</v>
      </c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1" t="s">
        <v>52</v>
      </c>
      <c r="AS528" s="1" t="s">
        <v>52</v>
      </c>
      <c r="AT528" s="2"/>
      <c r="AU528" s="1" t="s">
        <v>516</v>
      </c>
      <c r="AV528" s="2">
        <v>236</v>
      </c>
    </row>
    <row r="529" spans="1:48" ht="27.95" customHeight="1" x14ac:dyDescent="0.3">
      <c r="A529" s="8" t="s">
        <v>221</v>
      </c>
      <c r="B529" s="8" t="s">
        <v>222</v>
      </c>
      <c r="C529" s="8" t="s">
        <v>75</v>
      </c>
      <c r="D529" s="9">
        <v>69</v>
      </c>
      <c r="E529" s="11"/>
      <c r="F529" s="11"/>
      <c r="G529" s="11"/>
      <c r="H529" s="11"/>
      <c r="I529" s="11"/>
      <c r="J529" s="11"/>
      <c r="K529" s="11"/>
      <c r="L529" s="11"/>
      <c r="M529" s="8"/>
      <c r="N529" s="1" t="s">
        <v>223</v>
      </c>
      <c r="O529" s="1" t="s">
        <v>52</v>
      </c>
      <c r="P529" s="1" t="s">
        <v>52</v>
      </c>
      <c r="Q529" s="1" t="s">
        <v>512</v>
      </c>
      <c r="R529" s="1" t="s">
        <v>62</v>
      </c>
      <c r="S529" s="1" t="s">
        <v>63</v>
      </c>
      <c r="T529" s="1" t="s">
        <v>63</v>
      </c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1" t="s">
        <v>52</v>
      </c>
      <c r="AS529" s="1" t="s">
        <v>52</v>
      </c>
      <c r="AT529" s="2"/>
      <c r="AU529" s="1" t="s">
        <v>517</v>
      </c>
      <c r="AV529" s="2">
        <v>143</v>
      </c>
    </row>
    <row r="530" spans="1:48" ht="27.95" customHeight="1" x14ac:dyDescent="0.3">
      <c r="A530" s="8" t="s">
        <v>225</v>
      </c>
      <c r="B530" s="8" t="s">
        <v>222</v>
      </c>
      <c r="C530" s="8" t="s">
        <v>75</v>
      </c>
      <c r="D530" s="9">
        <v>69</v>
      </c>
      <c r="E530" s="11"/>
      <c r="F530" s="11"/>
      <c r="G530" s="11"/>
      <c r="H530" s="11"/>
      <c r="I530" s="11"/>
      <c r="J530" s="11"/>
      <c r="K530" s="11"/>
      <c r="L530" s="11"/>
      <c r="M530" s="8"/>
      <c r="N530" s="1" t="s">
        <v>226</v>
      </c>
      <c r="O530" s="1" t="s">
        <v>52</v>
      </c>
      <c r="P530" s="1" t="s">
        <v>52</v>
      </c>
      <c r="Q530" s="1" t="s">
        <v>512</v>
      </c>
      <c r="R530" s="1" t="s">
        <v>62</v>
      </c>
      <c r="S530" s="1" t="s">
        <v>63</v>
      </c>
      <c r="T530" s="1" t="s">
        <v>63</v>
      </c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1" t="s">
        <v>52</v>
      </c>
      <c r="AS530" s="1" t="s">
        <v>52</v>
      </c>
      <c r="AT530" s="2"/>
      <c r="AU530" s="1" t="s">
        <v>518</v>
      </c>
      <c r="AV530" s="2">
        <v>144</v>
      </c>
    </row>
    <row r="531" spans="1:48" ht="27.95" customHeight="1" x14ac:dyDescent="0.3">
      <c r="A531" s="8" t="s">
        <v>519</v>
      </c>
      <c r="B531" s="8" t="s">
        <v>229</v>
      </c>
      <c r="C531" s="8" t="s">
        <v>75</v>
      </c>
      <c r="D531" s="9">
        <v>21</v>
      </c>
      <c r="E531" s="11"/>
      <c r="F531" s="11"/>
      <c r="G531" s="11"/>
      <c r="H531" s="11"/>
      <c r="I531" s="11"/>
      <c r="J531" s="11"/>
      <c r="K531" s="11"/>
      <c r="L531" s="11"/>
      <c r="M531" s="8"/>
      <c r="N531" s="1" t="s">
        <v>520</v>
      </c>
      <c r="O531" s="1" t="s">
        <v>52</v>
      </c>
      <c r="P531" s="1" t="s">
        <v>52</v>
      </c>
      <c r="Q531" s="1" t="s">
        <v>512</v>
      </c>
      <c r="R531" s="1" t="s">
        <v>62</v>
      </c>
      <c r="S531" s="1" t="s">
        <v>63</v>
      </c>
      <c r="T531" s="1" t="s">
        <v>63</v>
      </c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1" t="s">
        <v>52</v>
      </c>
      <c r="AS531" s="1" t="s">
        <v>52</v>
      </c>
      <c r="AT531" s="2"/>
      <c r="AU531" s="1" t="s">
        <v>521</v>
      </c>
      <c r="AV531" s="2">
        <v>303</v>
      </c>
    </row>
    <row r="532" spans="1:48" ht="27.95" customHeight="1" x14ac:dyDescent="0.3">
      <c r="A532" s="8" t="s">
        <v>232</v>
      </c>
      <c r="B532" s="8" t="s">
        <v>233</v>
      </c>
      <c r="C532" s="8" t="s">
        <v>75</v>
      </c>
      <c r="D532" s="9">
        <v>21</v>
      </c>
      <c r="E532" s="11"/>
      <c r="F532" s="11"/>
      <c r="G532" s="11"/>
      <c r="H532" s="11"/>
      <c r="I532" s="11"/>
      <c r="J532" s="11"/>
      <c r="K532" s="11"/>
      <c r="L532" s="11"/>
      <c r="M532" s="8"/>
      <c r="N532" s="1" t="s">
        <v>234</v>
      </c>
      <c r="O532" s="1" t="s">
        <v>52</v>
      </c>
      <c r="P532" s="1" t="s">
        <v>52</v>
      </c>
      <c r="Q532" s="1" t="s">
        <v>512</v>
      </c>
      <c r="R532" s="1" t="s">
        <v>62</v>
      </c>
      <c r="S532" s="1" t="s">
        <v>63</v>
      </c>
      <c r="T532" s="1" t="s">
        <v>63</v>
      </c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1" t="s">
        <v>52</v>
      </c>
      <c r="AS532" s="1" t="s">
        <v>52</v>
      </c>
      <c r="AT532" s="2"/>
      <c r="AU532" s="1" t="s">
        <v>522</v>
      </c>
      <c r="AV532" s="2">
        <v>146</v>
      </c>
    </row>
    <row r="533" spans="1:48" ht="27.95" customHeight="1" x14ac:dyDescent="0.3">
      <c r="A533" s="8" t="s">
        <v>236</v>
      </c>
      <c r="B533" s="8" t="s">
        <v>237</v>
      </c>
      <c r="C533" s="8" t="s">
        <v>212</v>
      </c>
      <c r="D533" s="9">
        <v>2</v>
      </c>
      <c r="E533" s="11"/>
      <c r="F533" s="11"/>
      <c r="G533" s="11"/>
      <c r="H533" s="11"/>
      <c r="I533" s="11"/>
      <c r="J533" s="11"/>
      <c r="K533" s="11"/>
      <c r="L533" s="11"/>
      <c r="M533" s="8"/>
      <c r="N533" s="1" t="s">
        <v>238</v>
      </c>
      <c r="O533" s="1" t="s">
        <v>52</v>
      </c>
      <c r="P533" s="1" t="s">
        <v>52</v>
      </c>
      <c r="Q533" s="1" t="s">
        <v>512</v>
      </c>
      <c r="R533" s="1" t="s">
        <v>63</v>
      </c>
      <c r="S533" s="1" t="s">
        <v>63</v>
      </c>
      <c r="T533" s="1" t="s">
        <v>62</v>
      </c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1" t="s">
        <v>52</v>
      </c>
      <c r="AS533" s="1" t="s">
        <v>52</v>
      </c>
      <c r="AT533" s="2"/>
      <c r="AU533" s="1" t="s">
        <v>523</v>
      </c>
      <c r="AV533" s="2">
        <v>294</v>
      </c>
    </row>
    <row r="534" spans="1:48" ht="27.95" customHeight="1" x14ac:dyDescent="0.3">
      <c r="A534" s="8" t="s">
        <v>240</v>
      </c>
      <c r="B534" s="8" t="s">
        <v>241</v>
      </c>
      <c r="C534" s="8" t="s">
        <v>212</v>
      </c>
      <c r="D534" s="9">
        <v>1</v>
      </c>
      <c r="E534" s="11"/>
      <c r="F534" s="11"/>
      <c r="G534" s="11"/>
      <c r="H534" s="11"/>
      <c r="I534" s="11"/>
      <c r="J534" s="11"/>
      <c r="K534" s="11"/>
      <c r="L534" s="11"/>
      <c r="M534" s="8"/>
      <c r="N534" s="1" t="s">
        <v>242</v>
      </c>
      <c r="O534" s="1" t="s">
        <v>52</v>
      </c>
      <c r="P534" s="1" t="s">
        <v>52</v>
      </c>
      <c r="Q534" s="1" t="s">
        <v>512</v>
      </c>
      <c r="R534" s="1" t="s">
        <v>63</v>
      </c>
      <c r="S534" s="1" t="s">
        <v>63</v>
      </c>
      <c r="T534" s="1" t="s">
        <v>62</v>
      </c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1" t="s">
        <v>52</v>
      </c>
      <c r="AS534" s="1" t="s">
        <v>52</v>
      </c>
      <c r="AT534" s="2"/>
      <c r="AU534" s="1" t="s">
        <v>524</v>
      </c>
      <c r="AV534" s="2">
        <v>321</v>
      </c>
    </row>
    <row r="535" spans="1:48" ht="27.95" customHeight="1" x14ac:dyDescent="0.3">
      <c r="A535" s="8" t="s">
        <v>244</v>
      </c>
      <c r="B535" s="8" t="s">
        <v>241</v>
      </c>
      <c r="C535" s="8" t="s">
        <v>212</v>
      </c>
      <c r="D535" s="9">
        <v>1</v>
      </c>
      <c r="E535" s="11"/>
      <c r="F535" s="11"/>
      <c r="G535" s="11"/>
      <c r="H535" s="11"/>
      <c r="I535" s="11"/>
      <c r="J535" s="11"/>
      <c r="K535" s="11"/>
      <c r="L535" s="11"/>
      <c r="M535" s="8"/>
      <c r="N535" s="1" t="s">
        <v>245</v>
      </c>
      <c r="O535" s="1" t="s">
        <v>52</v>
      </c>
      <c r="P535" s="1" t="s">
        <v>52</v>
      </c>
      <c r="Q535" s="1" t="s">
        <v>512</v>
      </c>
      <c r="R535" s="1" t="s">
        <v>63</v>
      </c>
      <c r="S535" s="1" t="s">
        <v>63</v>
      </c>
      <c r="T535" s="1" t="s">
        <v>62</v>
      </c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1" t="s">
        <v>52</v>
      </c>
      <c r="AS535" s="1" t="s">
        <v>52</v>
      </c>
      <c r="AT535" s="2"/>
      <c r="AU535" s="1" t="s">
        <v>525</v>
      </c>
      <c r="AV535" s="2">
        <v>322</v>
      </c>
    </row>
    <row r="536" spans="1:48" ht="27.95" customHeight="1" x14ac:dyDescent="0.3">
      <c r="A536" s="8" t="s">
        <v>526</v>
      </c>
      <c r="B536" s="8" t="s">
        <v>527</v>
      </c>
      <c r="C536" s="8" t="s">
        <v>212</v>
      </c>
      <c r="D536" s="9">
        <v>1</v>
      </c>
      <c r="E536" s="11"/>
      <c r="F536" s="11"/>
      <c r="G536" s="11"/>
      <c r="H536" s="11"/>
      <c r="I536" s="11"/>
      <c r="J536" s="11"/>
      <c r="K536" s="11"/>
      <c r="L536" s="11"/>
      <c r="M536" s="8"/>
      <c r="N536" s="1" t="s">
        <v>528</v>
      </c>
      <c r="O536" s="1" t="s">
        <v>52</v>
      </c>
      <c r="P536" s="1" t="s">
        <v>52</v>
      </c>
      <c r="Q536" s="1" t="s">
        <v>512</v>
      </c>
      <c r="R536" s="1" t="s">
        <v>63</v>
      </c>
      <c r="S536" s="1" t="s">
        <v>63</v>
      </c>
      <c r="T536" s="1" t="s">
        <v>62</v>
      </c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1" t="s">
        <v>52</v>
      </c>
      <c r="AS536" s="1" t="s">
        <v>52</v>
      </c>
      <c r="AT536" s="2"/>
      <c r="AU536" s="1" t="s">
        <v>529</v>
      </c>
      <c r="AV536" s="2">
        <v>323</v>
      </c>
    </row>
    <row r="537" spans="1:48" ht="27.95" customHeight="1" x14ac:dyDescent="0.3">
      <c r="A537" s="8" t="s">
        <v>251</v>
      </c>
      <c r="B537" s="8" t="s">
        <v>252</v>
      </c>
      <c r="C537" s="8" t="s">
        <v>212</v>
      </c>
      <c r="D537" s="9">
        <v>1</v>
      </c>
      <c r="E537" s="11"/>
      <c r="F537" s="11"/>
      <c r="G537" s="11"/>
      <c r="H537" s="11"/>
      <c r="I537" s="11"/>
      <c r="J537" s="11"/>
      <c r="K537" s="11"/>
      <c r="L537" s="11"/>
      <c r="M537" s="8"/>
      <c r="N537" s="1" t="s">
        <v>253</v>
      </c>
      <c r="O537" s="1" t="s">
        <v>52</v>
      </c>
      <c r="P537" s="1" t="s">
        <v>52</v>
      </c>
      <c r="Q537" s="1" t="s">
        <v>512</v>
      </c>
      <c r="R537" s="1" t="s">
        <v>63</v>
      </c>
      <c r="S537" s="1" t="s">
        <v>63</v>
      </c>
      <c r="T537" s="1" t="s">
        <v>62</v>
      </c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1" t="s">
        <v>52</v>
      </c>
      <c r="AS537" s="1" t="s">
        <v>52</v>
      </c>
      <c r="AT537" s="2"/>
      <c r="AU537" s="1" t="s">
        <v>530</v>
      </c>
      <c r="AV537" s="2">
        <v>324</v>
      </c>
    </row>
    <row r="538" spans="1:48" ht="27.9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</row>
    <row r="539" spans="1:48" ht="27.9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</row>
    <row r="540" spans="1:48" ht="27.9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</row>
    <row r="541" spans="1:48" ht="27.9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</row>
    <row r="542" spans="1:48" ht="27.9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</row>
    <row r="543" spans="1:48" ht="27.9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</row>
    <row r="544" spans="1:48" ht="27.9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</row>
    <row r="545" spans="1:48" ht="27.9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</row>
    <row r="546" spans="1:48" ht="27.9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</row>
    <row r="547" spans="1:48" ht="27.9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</row>
    <row r="548" spans="1:48" ht="27.9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</row>
    <row r="549" spans="1:48" ht="27.95" customHeight="1" x14ac:dyDescent="0.3">
      <c r="A549" s="8" t="s">
        <v>90</v>
      </c>
      <c r="B549" s="9"/>
      <c r="C549" s="9"/>
      <c r="D549" s="9"/>
      <c r="E549" s="9"/>
      <c r="F549" s="11">
        <f>SUM(F525:F548)</f>
        <v>0</v>
      </c>
      <c r="G549" s="9"/>
      <c r="H549" s="11">
        <f>SUM(H525:H548)</f>
        <v>0</v>
      </c>
      <c r="I549" s="9"/>
      <c r="J549" s="11">
        <f>SUM(J525:J548)</f>
        <v>0</v>
      </c>
      <c r="K549" s="9"/>
      <c r="L549" s="11">
        <f>SUM(L525:L548)</f>
        <v>0</v>
      </c>
      <c r="M549" s="9"/>
      <c r="N549" t="s">
        <v>91</v>
      </c>
    </row>
    <row r="550" spans="1:48" ht="27.95" customHeight="1" x14ac:dyDescent="0.3">
      <c r="A550" s="8" t="s">
        <v>531</v>
      </c>
      <c r="B550" s="8" t="s">
        <v>52</v>
      </c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2"/>
      <c r="O550" s="2"/>
      <c r="P550" s="2"/>
      <c r="Q550" s="1" t="s">
        <v>532</v>
      </c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1:48" ht="27.95" customHeight="1" x14ac:dyDescent="0.3">
      <c r="A551" s="8" t="s">
        <v>261</v>
      </c>
      <c r="B551" s="8" t="s">
        <v>262</v>
      </c>
      <c r="C551" s="8" t="s">
        <v>164</v>
      </c>
      <c r="D551" s="9">
        <v>25</v>
      </c>
      <c r="E551" s="11"/>
      <c r="F551" s="11"/>
      <c r="G551" s="11"/>
      <c r="H551" s="11"/>
      <c r="I551" s="11"/>
      <c r="J551" s="11"/>
      <c r="K551" s="11"/>
      <c r="L551" s="11"/>
      <c r="M551" s="8"/>
      <c r="N551" s="1" t="s">
        <v>263</v>
      </c>
      <c r="O551" s="1" t="s">
        <v>52</v>
      </c>
      <c r="P551" s="1" t="s">
        <v>52</v>
      </c>
      <c r="Q551" s="1" t="s">
        <v>532</v>
      </c>
      <c r="R551" s="1" t="s">
        <v>62</v>
      </c>
      <c r="S551" s="1" t="s">
        <v>63</v>
      </c>
      <c r="T551" s="1" t="s">
        <v>63</v>
      </c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1" t="s">
        <v>52</v>
      </c>
      <c r="AS551" s="1" t="s">
        <v>52</v>
      </c>
      <c r="AT551" s="2"/>
      <c r="AU551" s="1" t="s">
        <v>533</v>
      </c>
      <c r="AV551" s="2">
        <v>149</v>
      </c>
    </row>
    <row r="552" spans="1:48" ht="27.95" customHeight="1" x14ac:dyDescent="0.3">
      <c r="A552" s="8" t="s">
        <v>265</v>
      </c>
      <c r="B552" s="8" t="s">
        <v>266</v>
      </c>
      <c r="C552" s="8" t="s">
        <v>75</v>
      </c>
      <c r="D552" s="9">
        <v>21</v>
      </c>
      <c r="E552" s="11"/>
      <c r="F552" s="11"/>
      <c r="G552" s="11"/>
      <c r="H552" s="11"/>
      <c r="I552" s="11"/>
      <c r="J552" s="11"/>
      <c r="K552" s="11"/>
      <c r="L552" s="11"/>
      <c r="M552" s="8"/>
      <c r="N552" s="1" t="s">
        <v>267</v>
      </c>
      <c r="O552" s="1" t="s">
        <v>52</v>
      </c>
      <c r="P552" s="1" t="s">
        <v>52</v>
      </c>
      <c r="Q552" s="1" t="s">
        <v>532</v>
      </c>
      <c r="R552" s="1" t="s">
        <v>62</v>
      </c>
      <c r="S552" s="1" t="s">
        <v>63</v>
      </c>
      <c r="T552" s="1" t="s">
        <v>63</v>
      </c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1" t="s">
        <v>52</v>
      </c>
      <c r="AS552" s="1" t="s">
        <v>52</v>
      </c>
      <c r="AT552" s="2"/>
      <c r="AU552" s="1" t="s">
        <v>534</v>
      </c>
      <c r="AV552" s="2">
        <v>150</v>
      </c>
    </row>
    <row r="553" spans="1:48" ht="27.9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</row>
    <row r="554" spans="1:48" ht="27.9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</row>
    <row r="555" spans="1:48" ht="27.9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</row>
    <row r="556" spans="1:48" ht="27.9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</row>
    <row r="557" spans="1:48" ht="27.9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</row>
    <row r="558" spans="1:48" ht="27.9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</row>
    <row r="559" spans="1:48" ht="27.9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</row>
    <row r="560" spans="1:48" ht="27.9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</row>
    <row r="561" spans="1:48" ht="27.9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</row>
    <row r="562" spans="1:48" ht="27.9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</row>
    <row r="563" spans="1:48" ht="27.9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</row>
    <row r="564" spans="1:48" ht="27.9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</row>
    <row r="565" spans="1:48" ht="27.9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</row>
    <row r="566" spans="1:48" ht="27.9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</row>
    <row r="567" spans="1:48" ht="27.9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</row>
    <row r="568" spans="1:48" ht="27.9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</row>
    <row r="569" spans="1:48" ht="27.9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</row>
    <row r="570" spans="1:48" ht="27.9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</row>
    <row r="571" spans="1:48" ht="27.9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</row>
    <row r="572" spans="1:48" ht="27.9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</row>
    <row r="573" spans="1:48" ht="27.9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</row>
    <row r="574" spans="1:48" ht="27.9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</row>
    <row r="575" spans="1:48" ht="27.95" customHeight="1" x14ac:dyDescent="0.3">
      <c r="A575" s="8" t="s">
        <v>90</v>
      </c>
      <c r="B575" s="9"/>
      <c r="C575" s="9"/>
      <c r="D575" s="9"/>
      <c r="E575" s="9"/>
      <c r="F575" s="11">
        <f>SUM(F551:F574)</f>
        <v>0</v>
      </c>
      <c r="G575" s="9"/>
      <c r="H575" s="11">
        <f>SUM(H551:H574)</f>
        <v>0</v>
      </c>
      <c r="I575" s="9"/>
      <c r="J575" s="11">
        <f>SUM(J551:J574)</f>
        <v>0</v>
      </c>
      <c r="K575" s="9"/>
      <c r="L575" s="11">
        <f>SUM(L551:L574)</f>
        <v>0</v>
      </c>
      <c r="M575" s="9"/>
      <c r="N575" t="s">
        <v>91</v>
      </c>
    </row>
    <row r="576" spans="1:48" ht="27.95" customHeight="1" x14ac:dyDescent="0.3">
      <c r="A576" s="8" t="s">
        <v>535</v>
      </c>
      <c r="B576" s="8" t="s">
        <v>52</v>
      </c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2"/>
      <c r="O576" s="2"/>
      <c r="P576" s="2"/>
      <c r="Q576" s="1" t="s">
        <v>536</v>
      </c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1:48" ht="27.95" customHeight="1" x14ac:dyDescent="0.3">
      <c r="A577" s="21" t="s">
        <v>271</v>
      </c>
      <c r="B577" s="21" t="s">
        <v>537</v>
      </c>
      <c r="C577" s="21" t="s">
        <v>212</v>
      </c>
      <c r="D577" s="22">
        <v>2</v>
      </c>
      <c r="E577" s="23"/>
      <c r="F577" s="23"/>
      <c r="G577" s="23"/>
      <c r="H577" s="23"/>
      <c r="I577" s="23"/>
      <c r="J577" s="23"/>
      <c r="K577" s="23"/>
      <c r="L577" s="23"/>
      <c r="M577" s="21"/>
      <c r="N577" s="1" t="s">
        <v>538</v>
      </c>
      <c r="O577" s="1" t="s">
        <v>52</v>
      </c>
      <c r="P577" s="1" t="s">
        <v>52</v>
      </c>
      <c r="Q577" s="1" t="s">
        <v>536</v>
      </c>
      <c r="R577" s="1" t="s">
        <v>63</v>
      </c>
      <c r="S577" s="1" t="s">
        <v>63</v>
      </c>
      <c r="T577" s="1" t="s">
        <v>62</v>
      </c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1" t="s">
        <v>52</v>
      </c>
      <c r="AS577" s="1" t="s">
        <v>52</v>
      </c>
      <c r="AT577" s="2"/>
      <c r="AU577" s="1" t="s">
        <v>539</v>
      </c>
      <c r="AV577" s="2">
        <v>279</v>
      </c>
    </row>
    <row r="578" spans="1:48" ht="27.95" customHeight="1" x14ac:dyDescent="0.3">
      <c r="A578" s="21" t="s">
        <v>271</v>
      </c>
      <c r="B578" s="21" t="s">
        <v>540</v>
      </c>
      <c r="C578" s="21" t="s">
        <v>212</v>
      </c>
      <c r="D578" s="22">
        <v>3</v>
      </c>
      <c r="E578" s="23"/>
      <c r="F578" s="23"/>
      <c r="G578" s="23"/>
      <c r="H578" s="23"/>
      <c r="I578" s="23"/>
      <c r="J578" s="23"/>
      <c r="K578" s="23"/>
      <c r="L578" s="23"/>
      <c r="M578" s="21"/>
      <c r="N578" s="1" t="s">
        <v>541</v>
      </c>
      <c r="O578" s="1" t="s">
        <v>52</v>
      </c>
      <c r="P578" s="1" t="s">
        <v>52</v>
      </c>
      <c r="Q578" s="1" t="s">
        <v>536</v>
      </c>
      <c r="R578" s="1" t="s">
        <v>63</v>
      </c>
      <c r="S578" s="1" t="s">
        <v>63</v>
      </c>
      <c r="T578" s="1" t="s">
        <v>62</v>
      </c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1" t="s">
        <v>52</v>
      </c>
      <c r="AS578" s="1" t="s">
        <v>52</v>
      </c>
      <c r="AT578" s="2"/>
      <c r="AU578" s="1" t="s">
        <v>542</v>
      </c>
      <c r="AV578" s="2">
        <v>280</v>
      </c>
    </row>
    <row r="579" spans="1:48" s="20" customFormat="1" ht="27.95" customHeight="1" x14ac:dyDescent="0.3">
      <c r="A579" s="21" t="s">
        <v>271</v>
      </c>
      <c r="B579" s="21" t="s">
        <v>278</v>
      </c>
      <c r="C579" s="21" t="s">
        <v>212</v>
      </c>
      <c r="D579" s="22">
        <v>6</v>
      </c>
      <c r="E579" s="23"/>
      <c r="F579" s="23"/>
      <c r="G579" s="23"/>
      <c r="H579" s="23"/>
      <c r="I579" s="23"/>
      <c r="J579" s="23"/>
      <c r="K579" s="23"/>
      <c r="L579" s="23"/>
      <c r="M579" s="21"/>
      <c r="N579" s="18" t="s">
        <v>543</v>
      </c>
      <c r="O579" s="18" t="s">
        <v>52</v>
      </c>
      <c r="P579" s="18" t="s">
        <v>52</v>
      </c>
      <c r="Q579" s="18" t="s">
        <v>536</v>
      </c>
      <c r="R579" s="18" t="s">
        <v>63</v>
      </c>
      <c r="S579" s="18" t="s">
        <v>63</v>
      </c>
      <c r="T579" s="18" t="s">
        <v>62</v>
      </c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8" t="s">
        <v>52</v>
      </c>
      <c r="AS579" s="18" t="s">
        <v>52</v>
      </c>
      <c r="AT579" s="19"/>
      <c r="AU579" s="18" t="s">
        <v>544</v>
      </c>
      <c r="AV579" s="19">
        <v>281</v>
      </c>
    </row>
    <row r="580" spans="1:48" ht="27.95" customHeight="1" x14ac:dyDescent="0.3">
      <c r="A580" s="21" t="s">
        <v>271</v>
      </c>
      <c r="B580" s="21" t="s">
        <v>281</v>
      </c>
      <c r="C580" s="21" t="s">
        <v>212</v>
      </c>
      <c r="D580" s="22">
        <v>2</v>
      </c>
      <c r="E580" s="23"/>
      <c r="F580" s="23"/>
      <c r="G580" s="23"/>
      <c r="H580" s="23"/>
      <c r="I580" s="23"/>
      <c r="J580" s="23"/>
      <c r="K580" s="23"/>
      <c r="L580" s="23"/>
      <c r="M580" s="21"/>
      <c r="N580" s="1" t="s">
        <v>545</v>
      </c>
      <c r="O580" s="1" t="s">
        <v>52</v>
      </c>
      <c r="P580" s="1" t="s">
        <v>52</v>
      </c>
      <c r="Q580" s="1" t="s">
        <v>536</v>
      </c>
      <c r="R580" s="1" t="s">
        <v>63</v>
      </c>
      <c r="S580" s="1" t="s">
        <v>63</v>
      </c>
      <c r="T580" s="1" t="s">
        <v>62</v>
      </c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1" t="s">
        <v>52</v>
      </c>
      <c r="AS580" s="1" t="s">
        <v>52</v>
      </c>
      <c r="AT580" s="2"/>
      <c r="AU580" s="1" t="s">
        <v>546</v>
      </c>
      <c r="AV580" s="2">
        <v>282</v>
      </c>
    </row>
    <row r="581" spans="1:48" ht="27.95" customHeight="1" x14ac:dyDescent="0.3">
      <c r="A581" s="21" t="s">
        <v>271</v>
      </c>
      <c r="B581" s="21" t="s">
        <v>547</v>
      </c>
      <c r="C581" s="21" t="s">
        <v>212</v>
      </c>
      <c r="D581" s="22">
        <v>2</v>
      </c>
      <c r="E581" s="23"/>
      <c r="F581" s="23"/>
      <c r="G581" s="23"/>
      <c r="H581" s="23"/>
      <c r="I581" s="23"/>
      <c r="J581" s="23"/>
      <c r="K581" s="23"/>
      <c r="L581" s="23"/>
      <c r="M581" s="21"/>
      <c r="N581" s="1" t="s">
        <v>548</v>
      </c>
      <c r="O581" s="1" t="s">
        <v>52</v>
      </c>
      <c r="P581" s="1" t="s">
        <v>52</v>
      </c>
      <c r="Q581" s="1" t="s">
        <v>536</v>
      </c>
      <c r="R581" s="1" t="s">
        <v>63</v>
      </c>
      <c r="S581" s="1" t="s">
        <v>63</v>
      </c>
      <c r="T581" s="1" t="s">
        <v>62</v>
      </c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1" t="s">
        <v>52</v>
      </c>
      <c r="AS581" s="1" t="s">
        <v>52</v>
      </c>
      <c r="AT581" s="2"/>
      <c r="AU581" s="1" t="s">
        <v>549</v>
      </c>
      <c r="AV581" s="2">
        <v>283</v>
      </c>
    </row>
    <row r="582" spans="1:48" ht="27.95" customHeight="1" x14ac:dyDescent="0.3">
      <c r="A582" s="21" t="s">
        <v>271</v>
      </c>
      <c r="B582" s="21" t="s">
        <v>550</v>
      </c>
      <c r="C582" s="21" t="s">
        <v>212</v>
      </c>
      <c r="D582" s="22">
        <v>2</v>
      </c>
      <c r="E582" s="23"/>
      <c r="F582" s="23"/>
      <c r="G582" s="23"/>
      <c r="H582" s="23"/>
      <c r="I582" s="23"/>
      <c r="J582" s="23"/>
      <c r="K582" s="23"/>
      <c r="L582" s="23"/>
      <c r="M582" s="21"/>
      <c r="N582" s="1" t="s">
        <v>551</v>
      </c>
      <c r="O582" s="1" t="s">
        <v>52</v>
      </c>
      <c r="P582" s="1" t="s">
        <v>52</v>
      </c>
      <c r="Q582" s="1" t="s">
        <v>536</v>
      </c>
      <c r="R582" s="1" t="s">
        <v>63</v>
      </c>
      <c r="S582" s="1" t="s">
        <v>63</v>
      </c>
      <c r="T582" s="1" t="s">
        <v>62</v>
      </c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1" t="s">
        <v>52</v>
      </c>
      <c r="AS582" s="1" t="s">
        <v>52</v>
      </c>
      <c r="AT582" s="2"/>
      <c r="AU582" s="1" t="s">
        <v>552</v>
      </c>
      <c r="AV582" s="2">
        <v>284</v>
      </c>
    </row>
    <row r="583" spans="1:48" ht="27.95" customHeight="1" x14ac:dyDescent="0.3">
      <c r="A583" s="21" t="s">
        <v>271</v>
      </c>
      <c r="B583" s="21" t="s">
        <v>553</v>
      </c>
      <c r="C583" s="21" t="s">
        <v>212</v>
      </c>
      <c r="D583" s="22">
        <v>2</v>
      </c>
      <c r="E583" s="23"/>
      <c r="F583" s="23"/>
      <c r="G583" s="23"/>
      <c r="H583" s="23"/>
      <c r="I583" s="23"/>
      <c r="J583" s="23"/>
      <c r="K583" s="23"/>
      <c r="L583" s="23"/>
      <c r="M583" s="21"/>
      <c r="N583" s="1" t="s">
        <v>554</v>
      </c>
      <c r="O583" s="1" t="s">
        <v>52</v>
      </c>
      <c r="P583" s="1" t="s">
        <v>52</v>
      </c>
      <c r="Q583" s="1" t="s">
        <v>536</v>
      </c>
      <c r="R583" s="1" t="s">
        <v>63</v>
      </c>
      <c r="S583" s="1" t="s">
        <v>63</v>
      </c>
      <c r="T583" s="1" t="s">
        <v>62</v>
      </c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1" t="s">
        <v>52</v>
      </c>
      <c r="AS583" s="1" t="s">
        <v>52</v>
      </c>
      <c r="AT583" s="2"/>
      <c r="AU583" s="1" t="s">
        <v>555</v>
      </c>
      <c r="AV583" s="2">
        <v>285</v>
      </c>
    </row>
    <row r="584" spans="1:48" ht="27.95" customHeight="1" x14ac:dyDescent="0.3">
      <c r="A584" s="8" t="s">
        <v>287</v>
      </c>
      <c r="B584" s="8" t="s">
        <v>556</v>
      </c>
      <c r="C584" s="8" t="s">
        <v>135</v>
      </c>
      <c r="D584" s="9">
        <v>1.4999999999999999E-2</v>
      </c>
      <c r="E584" s="11"/>
      <c r="F584" s="11"/>
      <c r="G584" s="11"/>
      <c r="H584" s="11"/>
      <c r="I584" s="11"/>
      <c r="J584" s="11"/>
      <c r="K584" s="11"/>
      <c r="L584" s="11"/>
      <c r="M584" s="8"/>
      <c r="N584" s="1" t="s">
        <v>557</v>
      </c>
      <c r="O584" s="1" t="s">
        <v>52</v>
      </c>
      <c r="P584" s="1" t="s">
        <v>52</v>
      </c>
      <c r="Q584" s="1" t="s">
        <v>536</v>
      </c>
      <c r="R584" s="1" t="s">
        <v>63</v>
      </c>
      <c r="S584" s="1" t="s">
        <v>63</v>
      </c>
      <c r="T584" s="1" t="s">
        <v>62</v>
      </c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1" t="s">
        <v>52</v>
      </c>
      <c r="AS584" s="1" t="s">
        <v>52</v>
      </c>
      <c r="AT584" s="2"/>
      <c r="AU584" s="1" t="s">
        <v>558</v>
      </c>
      <c r="AV584" s="2">
        <v>261</v>
      </c>
    </row>
    <row r="585" spans="1:48" ht="27.95" customHeight="1" x14ac:dyDescent="0.3">
      <c r="A585" s="8" t="s">
        <v>291</v>
      </c>
      <c r="B585" s="8" t="s">
        <v>292</v>
      </c>
      <c r="C585" s="8" t="s">
        <v>131</v>
      </c>
      <c r="D585" s="9">
        <v>0.38400000000000001</v>
      </c>
      <c r="E585" s="11"/>
      <c r="F585" s="11"/>
      <c r="G585" s="11"/>
      <c r="H585" s="11"/>
      <c r="I585" s="11"/>
      <c r="J585" s="11"/>
      <c r="K585" s="11"/>
      <c r="L585" s="11"/>
      <c r="M585" s="8"/>
      <c r="N585" s="1" t="s">
        <v>293</v>
      </c>
      <c r="O585" s="1" t="s">
        <v>52</v>
      </c>
      <c r="P585" s="1" t="s">
        <v>52</v>
      </c>
      <c r="Q585" s="1" t="s">
        <v>536</v>
      </c>
      <c r="R585" s="1" t="s">
        <v>63</v>
      </c>
      <c r="S585" s="1" t="s">
        <v>63</v>
      </c>
      <c r="T585" s="1" t="s">
        <v>62</v>
      </c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1" t="s">
        <v>52</v>
      </c>
      <c r="AS585" s="1" t="s">
        <v>52</v>
      </c>
      <c r="AT585" s="2"/>
      <c r="AU585" s="1" t="s">
        <v>559</v>
      </c>
      <c r="AV585" s="2">
        <v>125</v>
      </c>
    </row>
    <row r="586" spans="1:48" ht="27.95" customHeight="1" x14ac:dyDescent="0.3">
      <c r="A586" s="8" t="s">
        <v>291</v>
      </c>
      <c r="B586" s="8" t="s">
        <v>295</v>
      </c>
      <c r="C586" s="8" t="s">
        <v>131</v>
      </c>
      <c r="D586" s="9">
        <v>0.13300000000000001</v>
      </c>
      <c r="E586" s="11"/>
      <c r="F586" s="11"/>
      <c r="G586" s="11"/>
      <c r="H586" s="11"/>
      <c r="I586" s="11"/>
      <c r="J586" s="11"/>
      <c r="K586" s="11"/>
      <c r="L586" s="11"/>
      <c r="M586" s="8"/>
      <c r="N586" s="1" t="s">
        <v>296</v>
      </c>
      <c r="O586" s="1" t="s">
        <v>52</v>
      </c>
      <c r="P586" s="1" t="s">
        <v>52</v>
      </c>
      <c r="Q586" s="1" t="s">
        <v>536</v>
      </c>
      <c r="R586" s="1" t="s">
        <v>63</v>
      </c>
      <c r="S586" s="1" t="s">
        <v>63</v>
      </c>
      <c r="T586" s="1" t="s">
        <v>62</v>
      </c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1" t="s">
        <v>52</v>
      </c>
      <c r="AS586" s="1" t="s">
        <v>52</v>
      </c>
      <c r="AT586" s="2"/>
      <c r="AU586" s="1" t="s">
        <v>560</v>
      </c>
      <c r="AV586" s="2">
        <v>126</v>
      </c>
    </row>
    <row r="587" spans="1:48" ht="27.95" customHeight="1" x14ac:dyDescent="0.3">
      <c r="A587" s="8" t="s">
        <v>298</v>
      </c>
      <c r="B587" s="8" t="s">
        <v>299</v>
      </c>
      <c r="C587" s="8" t="s">
        <v>164</v>
      </c>
      <c r="D587" s="9">
        <v>87</v>
      </c>
      <c r="E587" s="11"/>
      <c r="F587" s="11"/>
      <c r="G587" s="11"/>
      <c r="H587" s="11"/>
      <c r="I587" s="11"/>
      <c r="J587" s="11"/>
      <c r="K587" s="11"/>
      <c r="L587" s="11"/>
      <c r="M587" s="8"/>
      <c r="N587" s="1" t="s">
        <v>300</v>
      </c>
      <c r="O587" s="1" t="s">
        <v>52</v>
      </c>
      <c r="P587" s="1" t="s">
        <v>52</v>
      </c>
      <c r="Q587" s="1" t="s">
        <v>536</v>
      </c>
      <c r="R587" s="1" t="s">
        <v>63</v>
      </c>
      <c r="S587" s="1" t="s">
        <v>63</v>
      </c>
      <c r="T587" s="1" t="s">
        <v>62</v>
      </c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1" t="s">
        <v>52</v>
      </c>
      <c r="AS587" s="1" t="s">
        <v>52</v>
      </c>
      <c r="AT587" s="2"/>
      <c r="AU587" s="1" t="s">
        <v>561</v>
      </c>
      <c r="AV587" s="2">
        <v>157</v>
      </c>
    </row>
    <row r="588" spans="1:48" ht="27.95" customHeight="1" x14ac:dyDescent="0.3">
      <c r="A588" s="8" t="s">
        <v>298</v>
      </c>
      <c r="B588" s="8" t="s">
        <v>302</v>
      </c>
      <c r="C588" s="8" t="s">
        <v>164</v>
      </c>
      <c r="D588" s="9">
        <v>81</v>
      </c>
      <c r="E588" s="11"/>
      <c r="F588" s="11"/>
      <c r="G588" s="11"/>
      <c r="H588" s="11"/>
      <c r="I588" s="11"/>
      <c r="J588" s="11"/>
      <c r="K588" s="11"/>
      <c r="L588" s="11"/>
      <c r="M588" s="8"/>
      <c r="N588" s="1" t="s">
        <v>303</v>
      </c>
      <c r="O588" s="1" t="s">
        <v>52</v>
      </c>
      <c r="P588" s="1" t="s">
        <v>52</v>
      </c>
      <c r="Q588" s="1" t="s">
        <v>536</v>
      </c>
      <c r="R588" s="1" t="s">
        <v>63</v>
      </c>
      <c r="S588" s="1" t="s">
        <v>63</v>
      </c>
      <c r="T588" s="1" t="s">
        <v>62</v>
      </c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1" t="s">
        <v>52</v>
      </c>
      <c r="AS588" s="1" t="s">
        <v>52</v>
      </c>
      <c r="AT588" s="2"/>
      <c r="AU588" s="1" t="s">
        <v>562</v>
      </c>
      <c r="AV588" s="2">
        <v>262</v>
      </c>
    </row>
    <row r="589" spans="1:48" ht="27.95" customHeight="1" x14ac:dyDescent="0.3">
      <c r="A589" s="8" t="s">
        <v>305</v>
      </c>
      <c r="B589" s="8" t="s">
        <v>306</v>
      </c>
      <c r="C589" s="8" t="s">
        <v>131</v>
      </c>
      <c r="D589" s="9">
        <v>1.417</v>
      </c>
      <c r="E589" s="11"/>
      <c r="F589" s="11"/>
      <c r="G589" s="11"/>
      <c r="H589" s="11"/>
      <c r="I589" s="11"/>
      <c r="J589" s="11"/>
      <c r="K589" s="11"/>
      <c r="L589" s="11"/>
      <c r="M589" s="8"/>
      <c r="N589" s="1" t="s">
        <v>307</v>
      </c>
      <c r="O589" s="1" t="s">
        <v>52</v>
      </c>
      <c r="P589" s="1" t="s">
        <v>52</v>
      </c>
      <c r="Q589" s="1" t="s">
        <v>536</v>
      </c>
      <c r="R589" s="1" t="s">
        <v>62</v>
      </c>
      <c r="S589" s="1" t="s">
        <v>63</v>
      </c>
      <c r="T589" s="1" t="s">
        <v>63</v>
      </c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1" t="s">
        <v>52</v>
      </c>
      <c r="AS589" s="1" t="s">
        <v>52</v>
      </c>
      <c r="AT589" s="2"/>
      <c r="AU589" s="1" t="s">
        <v>563</v>
      </c>
      <c r="AV589" s="2">
        <v>127</v>
      </c>
    </row>
    <row r="590" spans="1:48" ht="27.95" customHeight="1" x14ac:dyDescent="0.3">
      <c r="A590" s="8" t="s">
        <v>309</v>
      </c>
      <c r="B590" s="8" t="s">
        <v>310</v>
      </c>
      <c r="C590" s="8" t="s">
        <v>135</v>
      </c>
      <c r="D590" s="9">
        <v>3.5999999999999997E-2</v>
      </c>
      <c r="E590" s="11"/>
      <c r="F590" s="11"/>
      <c r="G590" s="11"/>
      <c r="H590" s="11"/>
      <c r="I590" s="11"/>
      <c r="J590" s="11"/>
      <c r="K590" s="11"/>
      <c r="L590" s="11"/>
      <c r="M590" s="8"/>
      <c r="N590" s="1" t="s">
        <v>311</v>
      </c>
      <c r="O590" s="1" t="s">
        <v>52</v>
      </c>
      <c r="P590" s="1" t="s">
        <v>52</v>
      </c>
      <c r="Q590" s="1" t="s">
        <v>536</v>
      </c>
      <c r="R590" s="1" t="s">
        <v>63</v>
      </c>
      <c r="S590" s="1" t="s">
        <v>63</v>
      </c>
      <c r="T590" s="1" t="s">
        <v>62</v>
      </c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1" t="s">
        <v>52</v>
      </c>
      <c r="AS590" s="1" t="s">
        <v>52</v>
      </c>
      <c r="AT590" s="2"/>
      <c r="AU590" s="1" t="s">
        <v>564</v>
      </c>
      <c r="AV590" s="2">
        <v>239</v>
      </c>
    </row>
    <row r="591" spans="1:48" ht="27.95" customHeight="1" x14ac:dyDescent="0.3">
      <c r="A591" s="8" t="s">
        <v>313</v>
      </c>
      <c r="B591" s="8" t="s">
        <v>314</v>
      </c>
      <c r="C591" s="8" t="s">
        <v>315</v>
      </c>
      <c r="D591" s="9">
        <v>8</v>
      </c>
      <c r="E591" s="11"/>
      <c r="F591" s="11"/>
      <c r="G591" s="11"/>
      <c r="H591" s="11"/>
      <c r="I591" s="11"/>
      <c r="J591" s="11"/>
      <c r="K591" s="11"/>
      <c r="L591" s="11"/>
      <c r="M591" s="8"/>
      <c r="N591" s="1" t="s">
        <v>316</v>
      </c>
      <c r="O591" s="1" t="s">
        <v>52</v>
      </c>
      <c r="P591" s="1" t="s">
        <v>52</v>
      </c>
      <c r="Q591" s="1" t="s">
        <v>536</v>
      </c>
      <c r="R591" s="1" t="s">
        <v>63</v>
      </c>
      <c r="S591" s="1" t="s">
        <v>63</v>
      </c>
      <c r="T591" s="1" t="s">
        <v>62</v>
      </c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1" t="s">
        <v>52</v>
      </c>
      <c r="AS591" s="1" t="s">
        <v>52</v>
      </c>
      <c r="AT591" s="2"/>
      <c r="AU591" s="1" t="s">
        <v>565</v>
      </c>
      <c r="AV591" s="2">
        <v>156</v>
      </c>
    </row>
    <row r="592" spans="1:48" ht="27.95" customHeight="1" x14ac:dyDescent="0.3">
      <c r="A592" s="8" t="s">
        <v>318</v>
      </c>
      <c r="B592" s="8" t="s">
        <v>319</v>
      </c>
      <c r="C592" s="8" t="s">
        <v>164</v>
      </c>
      <c r="D592" s="9">
        <v>33</v>
      </c>
      <c r="E592" s="11"/>
      <c r="F592" s="11"/>
      <c r="G592" s="11"/>
      <c r="H592" s="11"/>
      <c r="I592" s="11"/>
      <c r="J592" s="11"/>
      <c r="K592" s="11"/>
      <c r="L592" s="11"/>
      <c r="M592" s="8"/>
      <c r="N592" s="1" t="s">
        <v>320</v>
      </c>
      <c r="O592" s="1" t="s">
        <v>52</v>
      </c>
      <c r="P592" s="1" t="s">
        <v>52</v>
      </c>
      <c r="Q592" s="1" t="s">
        <v>536</v>
      </c>
      <c r="R592" s="1" t="s">
        <v>62</v>
      </c>
      <c r="S592" s="1" t="s">
        <v>63</v>
      </c>
      <c r="T592" s="1" t="s">
        <v>63</v>
      </c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1" t="s">
        <v>52</v>
      </c>
      <c r="AS592" s="1" t="s">
        <v>52</v>
      </c>
      <c r="AT592" s="2"/>
      <c r="AU592" s="1" t="s">
        <v>566</v>
      </c>
      <c r="AV592" s="2">
        <v>159</v>
      </c>
    </row>
    <row r="593" spans="1:48" ht="27.95" customHeight="1" x14ac:dyDescent="0.3">
      <c r="A593" s="8" t="s">
        <v>567</v>
      </c>
      <c r="B593" s="8" t="s">
        <v>568</v>
      </c>
      <c r="C593" s="8" t="s">
        <v>164</v>
      </c>
      <c r="D593" s="9">
        <v>37</v>
      </c>
      <c r="E593" s="11"/>
      <c r="F593" s="11"/>
      <c r="G593" s="11"/>
      <c r="H593" s="11"/>
      <c r="I593" s="11"/>
      <c r="J593" s="11"/>
      <c r="K593" s="11"/>
      <c r="L593" s="11"/>
      <c r="M593" s="8"/>
      <c r="N593" s="1" t="s">
        <v>569</v>
      </c>
      <c r="O593" s="1" t="s">
        <v>52</v>
      </c>
      <c r="P593" s="1" t="s">
        <v>52</v>
      </c>
      <c r="Q593" s="1" t="s">
        <v>536</v>
      </c>
      <c r="R593" s="1" t="s">
        <v>62</v>
      </c>
      <c r="S593" s="1" t="s">
        <v>63</v>
      </c>
      <c r="T593" s="1" t="s">
        <v>63</v>
      </c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1" t="s">
        <v>52</v>
      </c>
      <c r="AS593" s="1" t="s">
        <v>52</v>
      </c>
      <c r="AT593" s="2"/>
      <c r="AU593" s="1" t="s">
        <v>570</v>
      </c>
      <c r="AV593" s="2">
        <v>256</v>
      </c>
    </row>
    <row r="594" spans="1:48" ht="27.9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</row>
    <row r="595" spans="1:48" ht="27.9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</row>
    <row r="596" spans="1:48" ht="27.9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</row>
    <row r="597" spans="1:48" ht="27.9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</row>
    <row r="598" spans="1:48" ht="27.9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</row>
    <row r="599" spans="1:48" ht="27.9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</row>
    <row r="600" spans="1:48" ht="27.9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</row>
    <row r="601" spans="1:48" ht="27.95" customHeight="1" x14ac:dyDescent="0.3">
      <c r="A601" s="8" t="s">
        <v>90</v>
      </c>
      <c r="B601" s="9"/>
      <c r="C601" s="9"/>
      <c r="D601" s="9"/>
      <c r="E601" s="9"/>
      <c r="F601" s="11">
        <f>SUM(F577:F600)</f>
        <v>0</v>
      </c>
      <c r="G601" s="9"/>
      <c r="H601" s="11">
        <f>SUM(H577:H600)</f>
        <v>0</v>
      </c>
      <c r="I601" s="9"/>
      <c r="J601" s="11">
        <f>SUM(J577:J600)</f>
        <v>0</v>
      </c>
      <c r="K601" s="9"/>
      <c r="L601" s="11">
        <f>SUM(L577:L600)</f>
        <v>0</v>
      </c>
      <c r="M601" s="9"/>
      <c r="N601" t="s">
        <v>91</v>
      </c>
    </row>
    <row r="602" spans="1:48" ht="27.95" customHeight="1" x14ac:dyDescent="0.3">
      <c r="A602" s="8" t="s">
        <v>571</v>
      </c>
      <c r="B602" s="8" t="s">
        <v>52</v>
      </c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2"/>
      <c r="O602" s="2"/>
      <c r="P602" s="2"/>
      <c r="Q602" s="1" t="s">
        <v>572</v>
      </c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1:48" ht="27.95" customHeight="1" x14ac:dyDescent="0.3">
      <c r="A603" s="8" t="s">
        <v>573</v>
      </c>
      <c r="B603" s="8" t="s">
        <v>574</v>
      </c>
      <c r="C603" s="8" t="s">
        <v>212</v>
      </c>
      <c r="D603" s="9">
        <v>2</v>
      </c>
      <c r="E603" s="11"/>
      <c r="F603" s="11"/>
      <c r="G603" s="11"/>
      <c r="H603" s="11"/>
      <c r="I603" s="11"/>
      <c r="J603" s="11"/>
      <c r="K603" s="11"/>
      <c r="L603" s="11"/>
      <c r="M603" s="8"/>
      <c r="N603" s="1" t="s">
        <v>575</v>
      </c>
      <c r="O603" s="1" t="s">
        <v>52</v>
      </c>
      <c r="P603" s="1" t="s">
        <v>52</v>
      </c>
      <c r="Q603" s="1" t="s">
        <v>572</v>
      </c>
      <c r="R603" s="1" t="s">
        <v>62</v>
      </c>
      <c r="S603" s="1" t="s">
        <v>63</v>
      </c>
      <c r="T603" s="1" t="s">
        <v>63</v>
      </c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1" t="s">
        <v>52</v>
      </c>
      <c r="AS603" s="1" t="s">
        <v>52</v>
      </c>
      <c r="AT603" s="2"/>
      <c r="AU603" s="1" t="s">
        <v>576</v>
      </c>
      <c r="AV603" s="2">
        <v>171</v>
      </c>
    </row>
    <row r="604" spans="1:48" ht="27.95" customHeight="1" x14ac:dyDescent="0.3">
      <c r="A604" s="8" t="s">
        <v>577</v>
      </c>
      <c r="B604" s="8" t="s">
        <v>325</v>
      </c>
      <c r="C604" s="8" t="s">
        <v>212</v>
      </c>
      <c r="D604" s="9">
        <v>2</v>
      </c>
      <c r="E604" s="11"/>
      <c r="F604" s="11"/>
      <c r="G604" s="11"/>
      <c r="H604" s="11"/>
      <c r="I604" s="11"/>
      <c r="J604" s="11"/>
      <c r="K604" s="11"/>
      <c r="L604" s="11"/>
      <c r="M604" s="8"/>
      <c r="N604" s="1" t="s">
        <v>578</v>
      </c>
      <c r="O604" s="1" t="s">
        <v>52</v>
      </c>
      <c r="P604" s="1" t="s">
        <v>52</v>
      </c>
      <c r="Q604" s="1" t="s">
        <v>572</v>
      </c>
      <c r="R604" s="1" t="s">
        <v>62</v>
      </c>
      <c r="S604" s="1" t="s">
        <v>63</v>
      </c>
      <c r="T604" s="1" t="s">
        <v>63</v>
      </c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1" t="s">
        <v>52</v>
      </c>
      <c r="AS604" s="1" t="s">
        <v>52</v>
      </c>
      <c r="AT604" s="2"/>
      <c r="AU604" s="1" t="s">
        <v>579</v>
      </c>
      <c r="AV604" s="2">
        <v>172</v>
      </c>
    </row>
    <row r="605" spans="1:48" ht="27.95" customHeight="1" x14ac:dyDescent="0.3">
      <c r="A605" s="8" t="s">
        <v>580</v>
      </c>
      <c r="B605" s="8" t="s">
        <v>329</v>
      </c>
      <c r="C605" s="8" t="s">
        <v>212</v>
      </c>
      <c r="D605" s="9">
        <v>2</v>
      </c>
      <c r="E605" s="11"/>
      <c r="F605" s="11"/>
      <c r="G605" s="11"/>
      <c r="H605" s="11"/>
      <c r="I605" s="11"/>
      <c r="J605" s="11"/>
      <c r="K605" s="11"/>
      <c r="L605" s="11"/>
      <c r="M605" s="8"/>
      <c r="N605" s="1" t="s">
        <v>581</v>
      </c>
      <c r="O605" s="1" t="s">
        <v>52</v>
      </c>
      <c r="P605" s="1" t="s">
        <v>52</v>
      </c>
      <c r="Q605" s="1" t="s">
        <v>572</v>
      </c>
      <c r="R605" s="1" t="s">
        <v>62</v>
      </c>
      <c r="S605" s="1" t="s">
        <v>63</v>
      </c>
      <c r="T605" s="1" t="s">
        <v>63</v>
      </c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1" t="s">
        <v>52</v>
      </c>
      <c r="AS605" s="1" t="s">
        <v>52</v>
      </c>
      <c r="AT605" s="2"/>
      <c r="AU605" s="1" t="s">
        <v>582</v>
      </c>
      <c r="AV605" s="2">
        <v>173</v>
      </c>
    </row>
    <row r="606" spans="1:48" ht="27.95" customHeight="1" x14ac:dyDescent="0.3">
      <c r="A606" s="8" t="s">
        <v>583</v>
      </c>
      <c r="B606" s="8" t="s">
        <v>333</v>
      </c>
      <c r="C606" s="8" t="s">
        <v>212</v>
      </c>
      <c r="D606" s="9">
        <v>1</v>
      </c>
      <c r="E606" s="11"/>
      <c r="F606" s="11"/>
      <c r="G606" s="11"/>
      <c r="H606" s="11"/>
      <c r="I606" s="11"/>
      <c r="J606" s="11"/>
      <c r="K606" s="11"/>
      <c r="L606" s="11"/>
      <c r="M606" s="8"/>
      <c r="N606" s="1" t="s">
        <v>584</v>
      </c>
      <c r="O606" s="1" t="s">
        <v>52</v>
      </c>
      <c r="P606" s="1" t="s">
        <v>52</v>
      </c>
      <c r="Q606" s="1" t="s">
        <v>572</v>
      </c>
      <c r="R606" s="1" t="s">
        <v>62</v>
      </c>
      <c r="S606" s="1" t="s">
        <v>63</v>
      </c>
      <c r="T606" s="1" t="s">
        <v>63</v>
      </c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1" t="s">
        <v>52</v>
      </c>
      <c r="AS606" s="1" t="s">
        <v>52</v>
      </c>
      <c r="AT606" s="2"/>
      <c r="AU606" s="1" t="s">
        <v>585</v>
      </c>
      <c r="AV606" s="2">
        <v>174</v>
      </c>
    </row>
    <row r="607" spans="1:48" ht="27.95" customHeight="1" x14ac:dyDescent="0.3">
      <c r="A607" s="8" t="s">
        <v>336</v>
      </c>
      <c r="B607" s="8" t="s">
        <v>337</v>
      </c>
      <c r="C607" s="8" t="s">
        <v>338</v>
      </c>
      <c r="D607" s="9">
        <v>3</v>
      </c>
      <c r="E607" s="11"/>
      <c r="F607" s="11"/>
      <c r="G607" s="11"/>
      <c r="H607" s="11"/>
      <c r="I607" s="11"/>
      <c r="J607" s="11"/>
      <c r="K607" s="11"/>
      <c r="L607" s="11"/>
      <c r="M607" s="8"/>
      <c r="N607" s="1" t="s">
        <v>339</v>
      </c>
      <c r="O607" s="1" t="s">
        <v>52</v>
      </c>
      <c r="P607" s="1" t="s">
        <v>52</v>
      </c>
      <c r="Q607" s="1" t="s">
        <v>572</v>
      </c>
      <c r="R607" s="1" t="s">
        <v>63</v>
      </c>
      <c r="S607" s="1" t="s">
        <v>63</v>
      </c>
      <c r="T607" s="1" t="s">
        <v>62</v>
      </c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1" t="s">
        <v>52</v>
      </c>
      <c r="AS607" s="1" t="s">
        <v>52</v>
      </c>
      <c r="AT607" s="2"/>
      <c r="AU607" s="1" t="s">
        <v>586</v>
      </c>
      <c r="AV607" s="2">
        <v>163</v>
      </c>
    </row>
    <row r="608" spans="1:48" ht="27.95" customHeight="1" x14ac:dyDescent="0.3">
      <c r="A608" s="8" t="s">
        <v>341</v>
      </c>
      <c r="B608" s="8" t="s">
        <v>342</v>
      </c>
      <c r="C608" s="8" t="s">
        <v>67</v>
      </c>
      <c r="D608" s="9">
        <v>3</v>
      </c>
      <c r="E608" s="11"/>
      <c r="F608" s="11"/>
      <c r="G608" s="11"/>
      <c r="H608" s="11"/>
      <c r="I608" s="11"/>
      <c r="J608" s="11"/>
      <c r="K608" s="11"/>
      <c r="L608" s="11"/>
      <c r="M608" s="8"/>
      <c r="N608" s="1" t="s">
        <v>343</v>
      </c>
      <c r="O608" s="1" t="s">
        <v>52</v>
      </c>
      <c r="P608" s="1" t="s">
        <v>52</v>
      </c>
      <c r="Q608" s="1" t="s">
        <v>572</v>
      </c>
      <c r="R608" s="1" t="s">
        <v>62</v>
      </c>
      <c r="S608" s="1" t="s">
        <v>63</v>
      </c>
      <c r="T608" s="1" t="s">
        <v>63</v>
      </c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1" t="s">
        <v>52</v>
      </c>
      <c r="AS608" s="1" t="s">
        <v>52</v>
      </c>
      <c r="AT608" s="2"/>
      <c r="AU608" s="1" t="s">
        <v>587</v>
      </c>
      <c r="AV608" s="2">
        <v>176</v>
      </c>
    </row>
    <row r="609" spans="1:48" ht="27.95" customHeight="1" x14ac:dyDescent="0.3">
      <c r="A609" s="8" t="s">
        <v>345</v>
      </c>
      <c r="B609" s="8" t="s">
        <v>346</v>
      </c>
      <c r="C609" s="8" t="s">
        <v>338</v>
      </c>
      <c r="D609" s="9">
        <v>3</v>
      </c>
      <c r="E609" s="11"/>
      <c r="F609" s="11"/>
      <c r="G609" s="11"/>
      <c r="H609" s="11"/>
      <c r="I609" s="11"/>
      <c r="J609" s="11"/>
      <c r="K609" s="11"/>
      <c r="L609" s="11"/>
      <c r="M609" s="8"/>
      <c r="N609" s="1" t="s">
        <v>347</v>
      </c>
      <c r="O609" s="1" t="s">
        <v>52</v>
      </c>
      <c r="P609" s="1" t="s">
        <v>52</v>
      </c>
      <c r="Q609" s="1" t="s">
        <v>572</v>
      </c>
      <c r="R609" s="1" t="s">
        <v>63</v>
      </c>
      <c r="S609" s="1" t="s">
        <v>63</v>
      </c>
      <c r="T609" s="1" t="s">
        <v>62</v>
      </c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1" t="s">
        <v>52</v>
      </c>
      <c r="AS609" s="1" t="s">
        <v>52</v>
      </c>
      <c r="AT609" s="2"/>
      <c r="AU609" s="1" t="s">
        <v>588</v>
      </c>
      <c r="AV609" s="2">
        <v>167</v>
      </c>
    </row>
    <row r="610" spans="1:48" ht="27.95" customHeight="1" x14ac:dyDescent="0.3">
      <c r="A610" s="8" t="s">
        <v>349</v>
      </c>
      <c r="B610" s="8" t="s">
        <v>350</v>
      </c>
      <c r="C610" s="8" t="s">
        <v>338</v>
      </c>
      <c r="D610" s="9">
        <v>3</v>
      </c>
      <c r="E610" s="11"/>
      <c r="F610" s="11"/>
      <c r="G610" s="11"/>
      <c r="H610" s="11"/>
      <c r="I610" s="11"/>
      <c r="J610" s="11"/>
      <c r="K610" s="11"/>
      <c r="L610" s="11"/>
      <c r="M610" s="8"/>
      <c r="N610" s="1" t="s">
        <v>351</v>
      </c>
      <c r="O610" s="1" t="s">
        <v>52</v>
      </c>
      <c r="P610" s="1" t="s">
        <v>52</v>
      </c>
      <c r="Q610" s="1" t="s">
        <v>572</v>
      </c>
      <c r="R610" s="1" t="s">
        <v>63</v>
      </c>
      <c r="S610" s="1" t="s">
        <v>63</v>
      </c>
      <c r="T610" s="1" t="s">
        <v>62</v>
      </c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1" t="s">
        <v>52</v>
      </c>
      <c r="AS610" s="1" t="s">
        <v>52</v>
      </c>
      <c r="AT610" s="2"/>
      <c r="AU610" s="1" t="s">
        <v>589</v>
      </c>
      <c r="AV610" s="2">
        <v>168</v>
      </c>
    </row>
    <row r="611" spans="1:48" ht="27.95" customHeight="1" x14ac:dyDescent="0.3">
      <c r="A611" s="8" t="s">
        <v>353</v>
      </c>
      <c r="B611" s="8" t="s">
        <v>342</v>
      </c>
      <c r="C611" s="8" t="s">
        <v>67</v>
      </c>
      <c r="D611" s="9">
        <v>3</v>
      </c>
      <c r="E611" s="11"/>
      <c r="F611" s="11"/>
      <c r="G611" s="11"/>
      <c r="H611" s="11"/>
      <c r="I611" s="11"/>
      <c r="J611" s="11"/>
      <c r="K611" s="11"/>
      <c r="L611" s="11"/>
      <c r="M611" s="8"/>
      <c r="N611" s="1" t="s">
        <v>354</v>
      </c>
      <c r="O611" s="1" t="s">
        <v>52</v>
      </c>
      <c r="P611" s="1" t="s">
        <v>52</v>
      </c>
      <c r="Q611" s="1" t="s">
        <v>572</v>
      </c>
      <c r="R611" s="1" t="s">
        <v>62</v>
      </c>
      <c r="S611" s="1" t="s">
        <v>63</v>
      </c>
      <c r="T611" s="1" t="s">
        <v>63</v>
      </c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1" t="s">
        <v>52</v>
      </c>
      <c r="AS611" s="1" t="s">
        <v>52</v>
      </c>
      <c r="AT611" s="2"/>
      <c r="AU611" s="1" t="s">
        <v>590</v>
      </c>
      <c r="AV611" s="2">
        <v>175</v>
      </c>
    </row>
    <row r="612" spans="1:48" ht="27.95" customHeight="1" x14ac:dyDescent="0.3">
      <c r="A612" s="8" t="s">
        <v>371</v>
      </c>
      <c r="B612" s="8" t="s">
        <v>52</v>
      </c>
      <c r="C612" s="8" t="s">
        <v>164</v>
      </c>
      <c r="D612" s="9">
        <v>25</v>
      </c>
      <c r="E612" s="11"/>
      <c r="F612" s="11"/>
      <c r="G612" s="11"/>
      <c r="H612" s="11"/>
      <c r="I612" s="11"/>
      <c r="J612" s="11"/>
      <c r="K612" s="11"/>
      <c r="L612" s="11"/>
      <c r="M612" s="8"/>
      <c r="N612" s="1" t="s">
        <v>372</v>
      </c>
      <c r="O612" s="1" t="s">
        <v>52</v>
      </c>
      <c r="P612" s="1" t="s">
        <v>52</v>
      </c>
      <c r="Q612" s="1" t="s">
        <v>572</v>
      </c>
      <c r="R612" s="1" t="s">
        <v>62</v>
      </c>
      <c r="S612" s="1" t="s">
        <v>63</v>
      </c>
      <c r="T612" s="1" t="s">
        <v>63</v>
      </c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1" t="s">
        <v>52</v>
      </c>
      <c r="AS612" s="1" t="s">
        <v>52</v>
      </c>
      <c r="AT612" s="2"/>
      <c r="AU612" s="1" t="s">
        <v>591</v>
      </c>
      <c r="AV612" s="2">
        <v>161</v>
      </c>
    </row>
    <row r="613" spans="1:48" ht="27.95" customHeight="1" x14ac:dyDescent="0.3">
      <c r="A613" s="8" t="s">
        <v>356</v>
      </c>
      <c r="B613" s="8" t="s">
        <v>52</v>
      </c>
      <c r="C613" s="8" t="s">
        <v>75</v>
      </c>
      <c r="D613" s="9">
        <v>0.3</v>
      </c>
      <c r="E613" s="11"/>
      <c r="F613" s="11"/>
      <c r="G613" s="11"/>
      <c r="H613" s="11"/>
      <c r="I613" s="11"/>
      <c r="J613" s="11"/>
      <c r="K613" s="11"/>
      <c r="L613" s="11"/>
      <c r="M613" s="8"/>
      <c r="N613" s="1" t="s">
        <v>357</v>
      </c>
      <c r="O613" s="1" t="s">
        <v>52</v>
      </c>
      <c r="P613" s="1" t="s">
        <v>52</v>
      </c>
      <c r="Q613" s="1" t="s">
        <v>572</v>
      </c>
      <c r="R613" s="1" t="s">
        <v>63</v>
      </c>
      <c r="S613" s="1" t="s">
        <v>63</v>
      </c>
      <c r="T613" s="1" t="s">
        <v>62</v>
      </c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1" t="s">
        <v>52</v>
      </c>
      <c r="AS613" s="1" t="s">
        <v>52</v>
      </c>
      <c r="AT613" s="2"/>
      <c r="AU613" s="1" t="s">
        <v>592</v>
      </c>
      <c r="AV613" s="2">
        <v>164</v>
      </c>
    </row>
    <row r="614" spans="1:48" ht="27.95" customHeight="1" x14ac:dyDescent="0.3">
      <c r="A614" s="8" t="s">
        <v>359</v>
      </c>
      <c r="B614" s="8" t="s">
        <v>360</v>
      </c>
      <c r="C614" s="8" t="s">
        <v>75</v>
      </c>
      <c r="D614" s="9">
        <v>1</v>
      </c>
      <c r="E614" s="11"/>
      <c r="F614" s="11"/>
      <c r="G614" s="11"/>
      <c r="H614" s="11"/>
      <c r="I614" s="11"/>
      <c r="J614" s="11"/>
      <c r="K614" s="11"/>
      <c r="L614" s="11"/>
      <c r="M614" s="8"/>
      <c r="N614" s="1" t="s">
        <v>361</v>
      </c>
      <c r="O614" s="1" t="s">
        <v>52</v>
      </c>
      <c r="P614" s="1" t="s">
        <v>52</v>
      </c>
      <c r="Q614" s="1" t="s">
        <v>572</v>
      </c>
      <c r="R614" s="1" t="s">
        <v>63</v>
      </c>
      <c r="S614" s="1" t="s">
        <v>63</v>
      </c>
      <c r="T614" s="1" t="s">
        <v>62</v>
      </c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1" t="s">
        <v>52</v>
      </c>
      <c r="AS614" s="1" t="s">
        <v>52</v>
      </c>
      <c r="AT614" s="2"/>
      <c r="AU614" s="1" t="s">
        <v>593</v>
      </c>
      <c r="AV614" s="2">
        <v>165</v>
      </c>
    </row>
    <row r="615" spans="1:48" ht="27.95" customHeight="1" x14ac:dyDescent="0.3">
      <c r="A615" s="8" t="s">
        <v>363</v>
      </c>
      <c r="B615" s="8" t="s">
        <v>364</v>
      </c>
      <c r="C615" s="8" t="s">
        <v>75</v>
      </c>
      <c r="D615" s="9">
        <v>1</v>
      </c>
      <c r="E615" s="11"/>
      <c r="F615" s="11"/>
      <c r="G615" s="11"/>
      <c r="H615" s="11"/>
      <c r="I615" s="11"/>
      <c r="J615" s="11"/>
      <c r="K615" s="11"/>
      <c r="L615" s="11"/>
      <c r="M615" s="8"/>
      <c r="N615" s="1" t="s">
        <v>365</v>
      </c>
      <c r="O615" s="1" t="s">
        <v>52</v>
      </c>
      <c r="P615" s="1" t="s">
        <v>52</v>
      </c>
      <c r="Q615" s="1" t="s">
        <v>572</v>
      </c>
      <c r="R615" s="1" t="s">
        <v>63</v>
      </c>
      <c r="S615" s="1" t="s">
        <v>63</v>
      </c>
      <c r="T615" s="1" t="s">
        <v>62</v>
      </c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1" t="s">
        <v>52</v>
      </c>
      <c r="AS615" s="1" t="s">
        <v>52</v>
      </c>
      <c r="AT615" s="2"/>
      <c r="AU615" s="1" t="s">
        <v>594</v>
      </c>
      <c r="AV615" s="2">
        <v>166</v>
      </c>
    </row>
    <row r="616" spans="1:48" ht="27.95" customHeight="1" x14ac:dyDescent="0.3">
      <c r="A616" s="8" t="s">
        <v>367</v>
      </c>
      <c r="B616" s="8" t="s">
        <v>368</v>
      </c>
      <c r="C616" s="8" t="s">
        <v>164</v>
      </c>
      <c r="D616" s="9">
        <v>7</v>
      </c>
      <c r="E616" s="11"/>
      <c r="F616" s="11"/>
      <c r="G616" s="11"/>
      <c r="H616" s="11"/>
      <c r="I616" s="11"/>
      <c r="J616" s="11"/>
      <c r="K616" s="11"/>
      <c r="L616" s="11"/>
      <c r="M616" s="8"/>
      <c r="N616" s="1" t="s">
        <v>369</v>
      </c>
      <c r="O616" s="1" t="s">
        <v>52</v>
      </c>
      <c r="P616" s="1" t="s">
        <v>52</v>
      </c>
      <c r="Q616" s="1" t="s">
        <v>572</v>
      </c>
      <c r="R616" s="1" t="s">
        <v>62</v>
      </c>
      <c r="S616" s="1" t="s">
        <v>63</v>
      </c>
      <c r="T616" s="1" t="s">
        <v>63</v>
      </c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1" t="s">
        <v>52</v>
      </c>
      <c r="AS616" s="1" t="s">
        <v>52</v>
      </c>
      <c r="AT616" s="2"/>
      <c r="AU616" s="1" t="s">
        <v>595</v>
      </c>
      <c r="AV616" s="2">
        <v>169</v>
      </c>
    </row>
    <row r="617" spans="1:48" ht="27.95" customHeight="1" x14ac:dyDescent="0.3">
      <c r="A617" s="8" t="s">
        <v>374</v>
      </c>
      <c r="B617" s="8" t="s">
        <v>375</v>
      </c>
      <c r="C617" s="8" t="s">
        <v>75</v>
      </c>
      <c r="D617" s="9">
        <v>1</v>
      </c>
      <c r="E617" s="11"/>
      <c r="F617" s="11"/>
      <c r="G617" s="11"/>
      <c r="H617" s="11"/>
      <c r="I617" s="11"/>
      <c r="J617" s="11"/>
      <c r="K617" s="11"/>
      <c r="L617" s="11"/>
      <c r="M617" s="8"/>
      <c r="N617" s="1" t="s">
        <v>376</v>
      </c>
      <c r="O617" s="1" t="s">
        <v>52</v>
      </c>
      <c r="P617" s="1" t="s">
        <v>52</v>
      </c>
      <c r="Q617" s="1" t="s">
        <v>572</v>
      </c>
      <c r="R617" s="1" t="s">
        <v>62</v>
      </c>
      <c r="S617" s="1" t="s">
        <v>63</v>
      </c>
      <c r="T617" s="1" t="s">
        <v>63</v>
      </c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1" t="s">
        <v>52</v>
      </c>
      <c r="AS617" s="1" t="s">
        <v>52</v>
      </c>
      <c r="AT617" s="2"/>
      <c r="AU617" s="1" t="s">
        <v>596</v>
      </c>
      <c r="AV617" s="2">
        <v>177</v>
      </c>
    </row>
    <row r="618" spans="1:48" ht="27.95" customHeight="1" x14ac:dyDescent="0.3">
      <c r="A618" s="8" t="s">
        <v>378</v>
      </c>
      <c r="B618" s="8" t="s">
        <v>379</v>
      </c>
      <c r="C618" s="8" t="s">
        <v>75</v>
      </c>
      <c r="D618" s="9">
        <v>1</v>
      </c>
      <c r="E618" s="11"/>
      <c r="F618" s="11"/>
      <c r="G618" s="11"/>
      <c r="H618" s="11"/>
      <c r="I618" s="11"/>
      <c r="J618" s="11"/>
      <c r="K618" s="11"/>
      <c r="L618" s="11"/>
      <c r="M618" s="8"/>
      <c r="N618" s="1" t="s">
        <v>380</v>
      </c>
      <c r="O618" s="1" t="s">
        <v>52</v>
      </c>
      <c r="P618" s="1" t="s">
        <v>52</v>
      </c>
      <c r="Q618" s="1" t="s">
        <v>572</v>
      </c>
      <c r="R618" s="1" t="s">
        <v>62</v>
      </c>
      <c r="S618" s="1" t="s">
        <v>63</v>
      </c>
      <c r="T618" s="1" t="s">
        <v>63</v>
      </c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1" t="s">
        <v>52</v>
      </c>
      <c r="AS618" s="1" t="s">
        <v>52</v>
      </c>
      <c r="AT618" s="2"/>
      <c r="AU618" s="1" t="s">
        <v>597</v>
      </c>
      <c r="AV618" s="2">
        <v>178</v>
      </c>
    </row>
    <row r="619" spans="1:48" ht="27.95" customHeight="1" x14ac:dyDescent="0.3">
      <c r="A619" s="8" t="s">
        <v>382</v>
      </c>
      <c r="B619" s="8" t="s">
        <v>368</v>
      </c>
      <c r="C619" s="8" t="s">
        <v>164</v>
      </c>
      <c r="D619" s="9">
        <v>6</v>
      </c>
      <c r="E619" s="11"/>
      <c r="F619" s="11"/>
      <c r="G619" s="11"/>
      <c r="H619" s="11"/>
      <c r="I619" s="11"/>
      <c r="J619" s="11"/>
      <c r="K619" s="11"/>
      <c r="L619" s="11"/>
      <c r="M619" s="8"/>
      <c r="N619" s="1" t="s">
        <v>383</v>
      </c>
      <c r="O619" s="1" t="s">
        <v>52</v>
      </c>
      <c r="P619" s="1" t="s">
        <v>52</v>
      </c>
      <c r="Q619" s="1" t="s">
        <v>572</v>
      </c>
      <c r="R619" s="1" t="s">
        <v>62</v>
      </c>
      <c r="S619" s="1" t="s">
        <v>63</v>
      </c>
      <c r="T619" s="1" t="s">
        <v>63</v>
      </c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1" t="s">
        <v>52</v>
      </c>
      <c r="AS619" s="1" t="s">
        <v>52</v>
      </c>
      <c r="AT619" s="2"/>
      <c r="AU619" s="1" t="s">
        <v>598</v>
      </c>
      <c r="AV619" s="2">
        <v>179</v>
      </c>
    </row>
    <row r="620" spans="1:48" ht="27.9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</row>
    <row r="621" spans="1:48" ht="27.9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</row>
    <row r="622" spans="1:48" ht="27.9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</row>
    <row r="623" spans="1:48" ht="27.9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</row>
    <row r="624" spans="1:48" ht="27.9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</row>
    <row r="625" spans="1:48" ht="27.9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</row>
    <row r="626" spans="1:48" ht="27.9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</row>
    <row r="627" spans="1:48" ht="27.95" customHeight="1" x14ac:dyDescent="0.3">
      <c r="A627" s="8" t="s">
        <v>90</v>
      </c>
      <c r="B627" s="9"/>
      <c r="C627" s="9"/>
      <c r="D627" s="9"/>
      <c r="E627" s="9"/>
      <c r="F627" s="11">
        <f>SUM(F603:F626)</f>
        <v>0</v>
      </c>
      <c r="G627" s="9"/>
      <c r="H627" s="11">
        <f>SUM(H603:H626)</f>
        <v>0</v>
      </c>
      <c r="I627" s="9"/>
      <c r="J627" s="11">
        <f>SUM(J603:J626)</f>
        <v>0</v>
      </c>
      <c r="K627" s="9"/>
      <c r="L627" s="11">
        <f>SUM(L603:L626)</f>
        <v>0</v>
      </c>
      <c r="M627" s="9"/>
      <c r="N627" t="s">
        <v>91</v>
      </c>
    </row>
    <row r="628" spans="1:48" ht="27.95" customHeight="1" x14ac:dyDescent="0.3">
      <c r="A628" s="8" t="s">
        <v>599</v>
      </c>
      <c r="B628" s="8" t="s">
        <v>52</v>
      </c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2"/>
      <c r="O628" s="2"/>
      <c r="P628" s="2"/>
      <c r="Q628" s="1" t="s">
        <v>600</v>
      </c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1:48" ht="27.95" customHeight="1" x14ac:dyDescent="0.3">
      <c r="A629" s="8" t="s">
        <v>387</v>
      </c>
      <c r="B629" s="8" t="s">
        <v>388</v>
      </c>
      <c r="C629" s="8" t="s">
        <v>75</v>
      </c>
      <c r="D629" s="9">
        <v>18</v>
      </c>
      <c r="E629" s="11"/>
      <c r="F629" s="11"/>
      <c r="G629" s="11"/>
      <c r="H629" s="11"/>
      <c r="I629" s="11"/>
      <c r="J629" s="11"/>
      <c r="K629" s="11"/>
      <c r="L629" s="11"/>
      <c r="M629" s="8"/>
      <c r="N629" s="1" t="s">
        <v>389</v>
      </c>
      <c r="O629" s="1" t="s">
        <v>52</v>
      </c>
      <c r="P629" s="1" t="s">
        <v>52</v>
      </c>
      <c r="Q629" s="1" t="s">
        <v>600</v>
      </c>
      <c r="R629" s="1" t="s">
        <v>62</v>
      </c>
      <c r="S629" s="1" t="s">
        <v>63</v>
      </c>
      <c r="T629" s="1" t="s">
        <v>63</v>
      </c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1" t="s">
        <v>52</v>
      </c>
      <c r="AS629" s="1" t="s">
        <v>52</v>
      </c>
      <c r="AT629" s="2"/>
      <c r="AU629" s="1" t="s">
        <v>601</v>
      </c>
      <c r="AV629" s="2">
        <v>181</v>
      </c>
    </row>
    <row r="630" spans="1:48" ht="27.95" customHeight="1" x14ac:dyDescent="0.3">
      <c r="A630" s="8" t="s">
        <v>391</v>
      </c>
      <c r="B630" s="8" t="s">
        <v>392</v>
      </c>
      <c r="C630" s="8" t="s">
        <v>75</v>
      </c>
      <c r="D630" s="9">
        <v>18</v>
      </c>
      <c r="E630" s="11"/>
      <c r="F630" s="11"/>
      <c r="G630" s="11"/>
      <c r="H630" s="11"/>
      <c r="I630" s="11"/>
      <c r="J630" s="11"/>
      <c r="K630" s="11"/>
      <c r="L630" s="11"/>
      <c r="M630" s="8"/>
      <c r="N630" s="1" t="s">
        <v>393</v>
      </c>
      <c r="O630" s="1" t="s">
        <v>52</v>
      </c>
      <c r="P630" s="1" t="s">
        <v>52</v>
      </c>
      <c r="Q630" s="1" t="s">
        <v>600</v>
      </c>
      <c r="R630" s="1" t="s">
        <v>62</v>
      </c>
      <c r="S630" s="1" t="s">
        <v>63</v>
      </c>
      <c r="T630" s="1" t="s">
        <v>63</v>
      </c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1" t="s">
        <v>52</v>
      </c>
      <c r="AS630" s="1" t="s">
        <v>52</v>
      </c>
      <c r="AT630" s="2"/>
      <c r="AU630" s="1" t="s">
        <v>602</v>
      </c>
      <c r="AV630" s="2">
        <v>182</v>
      </c>
    </row>
    <row r="631" spans="1:48" ht="27.9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</row>
    <row r="632" spans="1:48" ht="27.9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</row>
    <row r="633" spans="1:48" ht="27.9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</row>
    <row r="634" spans="1:48" ht="27.9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</row>
    <row r="635" spans="1:48" ht="27.9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</row>
    <row r="636" spans="1:48" ht="27.9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</row>
    <row r="637" spans="1:48" ht="27.9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</row>
    <row r="638" spans="1:48" ht="27.9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</row>
    <row r="639" spans="1:48" ht="27.9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</row>
    <row r="640" spans="1:48" ht="27.9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</row>
    <row r="641" spans="1:48" ht="27.9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</row>
    <row r="642" spans="1:48" ht="27.9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</row>
    <row r="643" spans="1:48" ht="27.9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</row>
    <row r="644" spans="1:48" ht="27.9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</row>
    <row r="645" spans="1:48" ht="27.9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</row>
    <row r="646" spans="1:48" ht="27.9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</row>
    <row r="647" spans="1:48" ht="27.9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</row>
    <row r="648" spans="1:48" ht="27.9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</row>
    <row r="649" spans="1:48" ht="27.9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</row>
    <row r="650" spans="1:48" ht="27.9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</row>
    <row r="651" spans="1:48" ht="27.9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</row>
    <row r="652" spans="1:48" ht="27.9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</row>
    <row r="653" spans="1:48" ht="27.95" customHeight="1" x14ac:dyDescent="0.3">
      <c r="A653" s="8" t="s">
        <v>90</v>
      </c>
      <c r="B653" s="9"/>
      <c r="C653" s="9"/>
      <c r="D653" s="9"/>
      <c r="E653" s="9"/>
      <c r="F653" s="11">
        <f>SUM(F629:F652)</f>
        <v>0</v>
      </c>
      <c r="G653" s="9"/>
      <c r="H653" s="11">
        <f>SUM(H629:H652)</f>
        <v>0</v>
      </c>
      <c r="I653" s="9"/>
      <c r="J653" s="11">
        <f>SUM(J629:J652)</f>
        <v>0</v>
      </c>
      <c r="K653" s="9"/>
      <c r="L653" s="11">
        <f>SUM(L629:L652)</f>
        <v>0</v>
      </c>
      <c r="M653" s="9"/>
      <c r="N653" t="s">
        <v>91</v>
      </c>
    </row>
    <row r="654" spans="1:48" ht="27.95" customHeight="1" x14ac:dyDescent="0.3">
      <c r="A654" s="8" t="s">
        <v>603</v>
      </c>
      <c r="B654" s="8" t="s">
        <v>52</v>
      </c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2"/>
      <c r="O654" s="2"/>
      <c r="P654" s="2"/>
      <c r="Q654" s="1" t="s">
        <v>604</v>
      </c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1:48" ht="27.95" customHeight="1" x14ac:dyDescent="0.3">
      <c r="A655" s="8" t="s">
        <v>397</v>
      </c>
      <c r="B655" s="8" t="s">
        <v>52</v>
      </c>
      <c r="C655" s="8" t="s">
        <v>398</v>
      </c>
      <c r="D655" s="9">
        <v>1</v>
      </c>
      <c r="E655" s="11"/>
      <c r="F655" s="11"/>
      <c r="G655" s="11"/>
      <c r="H655" s="11"/>
      <c r="I655" s="11"/>
      <c r="J655" s="11"/>
      <c r="K655" s="11"/>
      <c r="L655" s="11"/>
      <c r="M655" s="8"/>
      <c r="N655" s="1" t="s">
        <v>605</v>
      </c>
      <c r="O655" s="1" t="s">
        <v>52</v>
      </c>
      <c r="P655" s="1" t="s">
        <v>52</v>
      </c>
      <c r="Q655" s="1" t="s">
        <v>604</v>
      </c>
      <c r="R655" s="1" t="s">
        <v>63</v>
      </c>
      <c r="S655" s="1" t="s">
        <v>63</v>
      </c>
      <c r="T655" s="1" t="s">
        <v>62</v>
      </c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1" t="s">
        <v>52</v>
      </c>
      <c r="AS655" s="1" t="s">
        <v>52</v>
      </c>
      <c r="AT655" s="2"/>
      <c r="AU655" s="1" t="s">
        <v>606</v>
      </c>
      <c r="AV655" s="2">
        <v>315</v>
      </c>
    </row>
    <row r="656" spans="1:48" ht="27.95" customHeight="1" x14ac:dyDescent="0.3">
      <c r="A656" s="8" t="s">
        <v>401</v>
      </c>
      <c r="B656" s="8" t="s">
        <v>402</v>
      </c>
      <c r="C656" s="8" t="s">
        <v>131</v>
      </c>
      <c r="D656" s="9">
        <v>38.834000000000003</v>
      </c>
      <c r="E656" s="11"/>
      <c r="F656" s="11"/>
      <c r="G656" s="11"/>
      <c r="H656" s="11"/>
      <c r="I656" s="11"/>
      <c r="J656" s="11"/>
      <c r="K656" s="11"/>
      <c r="L656" s="11"/>
      <c r="M656" s="8"/>
      <c r="N656" s="1" t="s">
        <v>403</v>
      </c>
      <c r="O656" s="1" t="s">
        <v>52</v>
      </c>
      <c r="P656" s="1" t="s">
        <v>52</v>
      </c>
      <c r="Q656" s="1" t="s">
        <v>604</v>
      </c>
      <c r="R656" s="1" t="s">
        <v>63</v>
      </c>
      <c r="S656" s="1" t="s">
        <v>63</v>
      </c>
      <c r="T656" s="1" t="s">
        <v>62</v>
      </c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1" t="s">
        <v>52</v>
      </c>
      <c r="AS656" s="1" t="s">
        <v>52</v>
      </c>
      <c r="AT656" s="2"/>
      <c r="AU656" s="1" t="s">
        <v>607</v>
      </c>
      <c r="AV656" s="2">
        <v>247</v>
      </c>
    </row>
    <row r="657" spans="1:13" ht="27.9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</row>
    <row r="658" spans="1:13" ht="27.9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</row>
    <row r="659" spans="1:13" ht="27.9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</row>
    <row r="660" spans="1:13" ht="27.9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</row>
    <row r="661" spans="1:13" ht="27.9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</row>
    <row r="662" spans="1:13" ht="27.9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</row>
    <row r="663" spans="1:13" ht="27.9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</row>
    <row r="664" spans="1:13" ht="27.9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</row>
    <row r="665" spans="1:13" ht="27.9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</row>
    <row r="666" spans="1:13" ht="27.9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</row>
    <row r="667" spans="1:13" ht="27.9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</row>
    <row r="668" spans="1:13" ht="27.9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</row>
    <row r="669" spans="1:13" ht="27.9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</row>
    <row r="670" spans="1:13" ht="27.9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</row>
    <row r="671" spans="1:13" ht="27.9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</row>
    <row r="672" spans="1:13" ht="27.9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</row>
    <row r="673" spans="1:48" ht="27.9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</row>
    <row r="674" spans="1:48" ht="27.9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</row>
    <row r="675" spans="1:48" ht="27.9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</row>
    <row r="676" spans="1:48" ht="27.9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</row>
    <row r="677" spans="1:48" ht="27.9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</row>
    <row r="678" spans="1:48" ht="27.9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</row>
    <row r="679" spans="1:48" ht="27.95" customHeight="1" x14ac:dyDescent="0.3">
      <c r="A679" s="8" t="s">
        <v>90</v>
      </c>
      <c r="B679" s="9"/>
      <c r="C679" s="9"/>
      <c r="D679" s="9"/>
      <c r="E679" s="9"/>
      <c r="F679" s="11">
        <f>SUM(F655:F678)</f>
        <v>0</v>
      </c>
      <c r="G679" s="9"/>
      <c r="H679" s="11">
        <f>SUM(H655:H678)</f>
        <v>0</v>
      </c>
      <c r="I679" s="9"/>
      <c r="J679" s="11">
        <f>SUM(J655:J678)</f>
        <v>0</v>
      </c>
      <c r="K679" s="9"/>
      <c r="L679" s="11">
        <f>SUM(L655:L678)</f>
        <v>0</v>
      </c>
      <c r="M679" s="9"/>
      <c r="N679" t="s">
        <v>91</v>
      </c>
    </row>
    <row r="680" spans="1:48" ht="27.95" customHeight="1" x14ac:dyDescent="0.3">
      <c r="A680" s="8" t="s">
        <v>608</v>
      </c>
      <c r="B680" s="8" t="s">
        <v>52</v>
      </c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2"/>
      <c r="O680" s="2"/>
      <c r="P680" s="2"/>
      <c r="Q680" s="1" t="s">
        <v>609</v>
      </c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</row>
    <row r="681" spans="1:48" ht="27.95" customHeight="1" x14ac:dyDescent="0.3">
      <c r="A681" s="8" t="s">
        <v>407</v>
      </c>
      <c r="B681" s="8" t="s">
        <v>408</v>
      </c>
      <c r="C681" s="8" t="s">
        <v>409</v>
      </c>
      <c r="D681" s="9">
        <v>22</v>
      </c>
      <c r="E681" s="11"/>
      <c r="F681" s="11"/>
      <c r="G681" s="11"/>
      <c r="H681" s="11"/>
      <c r="I681" s="11"/>
      <c r="J681" s="11"/>
      <c r="K681" s="11"/>
      <c r="L681" s="11"/>
      <c r="M681" s="8"/>
      <c r="N681" s="1" t="s">
        <v>410</v>
      </c>
      <c r="O681" s="1" t="s">
        <v>52</v>
      </c>
      <c r="P681" s="1" t="s">
        <v>52</v>
      </c>
      <c r="Q681" s="1" t="s">
        <v>609</v>
      </c>
      <c r="R681" s="1" t="s">
        <v>63</v>
      </c>
      <c r="S681" s="1" t="s">
        <v>63</v>
      </c>
      <c r="T681" s="1" t="s">
        <v>62</v>
      </c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1" t="s">
        <v>52</v>
      </c>
      <c r="AS681" s="1" t="s">
        <v>52</v>
      </c>
      <c r="AT681" s="2"/>
      <c r="AU681" s="1" t="s">
        <v>610</v>
      </c>
      <c r="AV681" s="2">
        <v>240</v>
      </c>
    </row>
    <row r="682" spans="1:48" ht="27.95" customHeight="1" x14ac:dyDescent="0.3">
      <c r="A682" s="8" t="s">
        <v>412</v>
      </c>
      <c r="B682" s="8" t="s">
        <v>52</v>
      </c>
      <c r="C682" s="8" t="s">
        <v>96</v>
      </c>
      <c r="D682" s="9">
        <v>1</v>
      </c>
      <c r="E682" s="11"/>
      <c r="F682" s="11"/>
      <c r="G682" s="11"/>
      <c r="H682" s="11"/>
      <c r="I682" s="11"/>
      <c r="J682" s="11"/>
      <c r="K682" s="11"/>
      <c r="L682" s="11"/>
      <c r="M682" s="8"/>
      <c r="N682" s="1" t="s">
        <v>413</v>
      </c>
      <c r="O682" s="1" t="s">
        <v>52</v>
      </c>
      <c r="P682" s="1" t="s">
        <v>52</v>
      </c>
      <c r="Q682" s="1" t="s">
        <v>609</v>
      </c>
      <c r="R682" s="1" t="s">
        <v>63</v>
      </c>
      <c r="S682" s="1" t="s">
        <v>63</v>
      </c>
      <c r="T682" s="1" t="s">
        <v>62</v>
      </c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1" t="s">
        <v>52</v>
      </c>
      <c r="AS682" s="1" t="s">
        <v>52</v>
      </c>
      <c r="AT682" s="2"/>
      <c r="AU682" s="1" t="s">
        <v>611</v>
      </c>
      <c r="AV682" s="2">
        <v>241</v>
      </c>
    </row>
    <row r="683" spans="1:48" ht="27.95" customHeight="1" x14ac:dyDescent="0.3">
      <c r="A683" s="8" t="s">
        <v>415</v>
      </c>
      <c r="B683" s="8" t="s">
        <v>52</v>
      </c>
      <c r="C683" s="8" t="s">
        <v>96</v>
      </c>
      <c r="D683" s="9">
        <v>3</v>
      </c>
      <c r="E683" s="11"/>
      <c r="F683" s="11"/>
      <c r="G683" s="11"/>
      <c r="H683" s="11"/>
      <c r="I683" s="11"/>
      <c r="J683" s="11"/>
      <c r="K683" s="11"/>
      <c r="L683" s="11"/>
      <c r="M683" s="8"/>
      <c r="N683" s="1" t="s">
        <v>416</v>
      </c>
      <c r="O683" s="1" t="s">
        <v>52</v>
      </c>
      <c r="P683" s="1" t="s">
        <v>52</v>
      </c>
      <c r="Q683" s="1" t="s">
        <v>609</v>
      </c>
      <c r="R683" s="1" t="s">
        <v>63</v>
      </c>
      <c r="S683" s="1" t="s">
        <v>63</v>
      </c>
      <c r="T683" s="1" t="s">
        <v>62</v>
      </c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1" t="s">
        <v>52</v>
      </c>
      <c r="AS683" s="1" t="s">
        <v>52</v>
      </c>
      <c r="AT683" s="2"/>
      <c r="AU683" s="1" t="s">
        <v>612</v>
      </c>
      <c r="AV683" s="2">
        <v>242</v>
      </c>
    </row>
    <row r="684" spans="1:48" ht="27.95" customHeight="1" x14ac:dyDescent="0.3">
      <c r="A684" s="8" t="s">
        <v>418</v>
      </c>
      <c r="B684" s="8" t="s">
        <v>52</v>
      </c>
      <c r="C684" s="8" t="s">
        <v>96</v>
      </c>
      <c r="D684" s="9">
        <v>13</v>
      </c>
      <c r="E684" s="11"/>
      <c r="F684" s="11"/>
      <c r="G684" s="11"/>
      <c r="H684" s="11"/>
      <c r="I684" s="11"/>
      <c r="J684" s="11"/>
      <c r="K684" s="11"/>
      <c r="L684" s="11"/>
      <c r="M684" s="8"/>
      <c r="N684" s="1" t="s">
        <v>419</v>
      </c>
      <c r="O684" s="1" t="s">
        <v>52</v>
      </c>
      <c r="P684" s="1" t="s">
        <v>52</v>
      </c>
      <c r="Q684" s="1" t="s">
        <v>609</v>
      </c>
      <c r="R684" s="1" t="s">
        <v>63</v>
      </c>
      <c r="S684" s="1" t="s">
        <v>63</v>
      </c>
      <c r="T684" s="1" t="s">
        <v>62</v>
      </c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1" t="s">
        <v>52</v>
      </c>
      <c r="AS684" s="1" t="s">
        <v>52</v>
      </c>
      <c r="AT684" s="2"/>
      <c r="AU684" s="1" t="s">
        <v>613</v>
      </c>
      <c r="AV684" s="2">
        <v>243</v>
      </c>
    </row>
    <row r="685" spans="1:48" ht="27.9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</row>
    <row r="686" spans="1:48" ht="27.9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</row>
    <row r="687" spans="1:48" ht="27.9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</row>
    <row r="688" spans="1:48" ht="27.9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</row>
    <row r="689" spans="1:13" ht="27.9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</row>
    <row r="690" spans="1:13" ht="27.9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</row>
    <row r="691" spans="1:13" ht="27.9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</row>
    <row r="692" spans="1:13" ht="27.9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</row>
    <row r="693" spans="1:13" ht="27.9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</row>
    <row r="694" spans="1:13" ht="27.9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</row>
    <row r="695" spans="1:13" ht="27.9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</row>
    <row r="696" spans="1:13" ht="27.9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</row>
    <row r="697" spans="1:13" ht="27.9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</row>
    <row r="698" spans="1:13" ht="27.9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</row>
    <row r="699" spans="1:13" ht="27.9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</row>
    <row r="700" spans="1:13" ht="27.9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</row>
    <row r="701" spans="1:13" ht="27.9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</row>
    <row r="702" spans="1:13" ht="27.9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</row>
    <row r="703" spans="1:13" ht="27.9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</row>
    <row r="704" spans="1:13" ht="27.9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</row>
    <row r="705" spans="1:48" ht="27.95" customHeight="1" x14ac:dyDescent="0.3">
      <c r="A705" s="8" t="s">
        <v>90</v>
      </c>
      <c r="B705" s="9"/>
      <c r="C705" s="9"/>
      <c r="D705" s="9"/>
      <c r="E705" s="9"/>
      <c r="F705" s="11">
        <f>SUM(F681:F704)</f>
        <v>0</v>
      </c>
      <c r="G705" s="9"/>
      <c r="H705" s="11">
        <f>SUM(H681:H704)</f>
        <v>0</v>
      </c>
      <c r="I705" s="9"/>
      <c r="J705" s="11">
        <f>SUM(J681:J704)</f>
        <v>0</v>
      </c>
      <c r="K705" s="9"/>
      <c r="L705" s="11">
        <f>SUM(L681:L704)</f>
        <v>0</v>
      </c>
      <c r="M705" s="9"/>
      <c r="N705" t="s">
        <v>91</v>
      </c>
    </row>
    <row r="706" spans="1:48" ht="27.95" customHeight="1" x14ac:dyDescent="0.3">
      <c r="A706" s="8" t="s">
        <v>614</v>
      </c>
      <c r="B706" s="8" t="s">
        <v>52</v>
      </c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2"/>
      <c r="O706" s="2"/>
      <c r="P706" s="2"/>
      <c r="Q706" s="1" t="s">
        <v>615</v>
      </c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</row>
    <row r="707" spans="1:48" ht="27.95" customHeight="1" x14ac:dyDescent="0.3">
      <c r="A707" s="8" t="s">
        <v>423</v>
      </c>
      <c r="B707" s="8" t="s">
        <v>424</v>
      </c>
      <c r="C707" s="8" t="s">
        <v>409</v>
      </c>
      <c r="D707" s="9">
        <v>22</v>
      </c>
      <c r="E707" s="11"/>
      <c r="F707" s="11"/>
      <c r="G707" s="11"/>
      <c r="H707" s="11"/>
      <c r="I707" s="11"/>
      <c r="J707" s="11"/>
      <c r="K707" s="11"/>
      <c r="L707" s="11"/>
      <c r="M707" s="8"/>
      <c r="N707" s="1" t="s">
        <v>425</v>
      </c>
      <c r="O707" s="1" t="s">
        <v>52</v>
      </c>
      <c r="P707" s="1" t="s">
        <v>52</v>
      </c>
      <c r="Q707" s="1" t="s">
        <v>615</v>
      </c>
      <c r="R707" s="1" t="s">
        <v>63</v>
      </c>
      <c r="S707" s="1" t="s">
        <v>62</v>
      </c>
      <c r="T707" s="1" t="s">
        <v>63</v>
      </c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1" t="s">
        <v>52</v>
      </c>
      <c r="AS707" s="1" t="s">
        <v>52</v>
      </c>
      <c r="AT707" s="2"/>
      <c r="AU707" s="1" t="s">
        <v>616</v>
      </c>
      <c r="AV707" s="2">
        <v>244</v>
      </c>
    </row>
    <row r="708" spans="1:48" ht="27.95" customHeight="1" x14ac:dyDescent="0.3">
      <c r="A708" s="8" t="s">
        <v>427</v>
      </c>
      <c r="B708" s="8" t="s">
        <v>428</v>
      </c>
      <c r="C708" s="8" t="s">
        <v>131</v>
      </c>
      <c r="D708" s="9">
        <v>3.871</v>
      </c>
      <c r="E708" s="11"/>
      <c r="F708" s="11"/>
      <c r="G708" s="11"/>
      <c r="H708" s="11"/>
      <c r="I708" s="11"/>
      <c r="J708" s="11"/>
      <c r="K708" s="11"/>
      <c r="L708" s="11"/>
      <c r="M708" s="8"/>
      <c r="N708" s="1" t="s">
        <v>429</v>
      </c>
      <c r="O708" s="1" t="s">
        <v>52</v>
      </c>
      <c r="P708" s="1" t="s">
        <v>52</v>
      </c>
      <c r="Q708" s="1" t="s">
        <v>615</v>
      </c>
      <c r="R708" s="1" t="s">
        <v>63</v>
      </c>
      <c r="S708" s="1" t="s">
        <v>62</v>
      </c>
      <c r="T708" s="1" t="s">
        <v>63</v>
      </c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1" t="s">
        <v>52</v>
      </c>
      <c r="AS708" s="1" t="s">
        <v>52</v>
      </c>
      <c r="AT708" s="2"/>
      <c r="AU708" s="1" t="s">
        <v>617</v>
      </c>
      <c r="AV708" s="2">
        <v>245</v>
      </c>
    </row>
    <row r="709" spans="1:48" ht="27.9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</row>
    <row r="710" spans="1:48" ht="27.9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</row>
    <row r="711" spans="1:48" ht="27.9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</row>
    <row r="712" spans="1:48" ht="27.9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</row>
    <row r="713" spans="1:48" ht="27.9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</row>
    <row r="714" spans="1:48" ht="27.9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</row>
    <row r="715" spans="1:48" ht="27.9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</row>
    <row r="716" spans="1:48" ht="27.9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</row>
    <row r="717" spans="1:48" ht="27.9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</row>
    <row r="718" spans="1:48" ht="27.9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</row>
    <row r="719" spans="1:48" ht="27.9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</row>
    <row r="720" spans="1:48" ht="27.9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</row>
    <row r="721" spans="1:48" ht="27.9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</row>
    <row r="722" spans="1:48" ht="27.9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</row>
    <row r="723" spans="1:48" ht="27.9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</row>
    <row r="724" spans="1:48" ht="27.9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</row>
    <row r="725" spans="1:48" ht="27.9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</row>
    <row r="726" spans="1:48" ht="27.9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</row>
    <row r="727" spans="1:48" ht="27.9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</row>
    <row r="728" spans="1:48" ht="27.9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</row>
    <row r="729" spans="1:48" ht="27.9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</row>
    <row r="730" spans="1:48" ht="27.9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</row>
    <row r="731" spans="1:48" ht="27.95" customHeight="1" x14ac:dyDescent="0.3">
      <c r="A731" s="8" t="s">
        <v>90</v>
      </c>
      <c r="B731" s="9"/>
      <c r="C731" s="9"/>
      <c r="D731" s="9"/>
      <c r="E731" s="9"/>
      <c r="F731" s="11">
        <f>SUM(F707:F730)</f>
        <v>0</v>
      </c>
      <c r="G731" s="9"/>
      <c r="H731" s="11">
        <f>SUM(H707:H730)</f>
        <v>0</v>
      </c>
      <c r="I731" s="9"/>
      <c r="J731" s="11">
        <f>SUM(J707:J730)</f>
        <v>0</v>
      </c>
      <c r="K731" s="9"/>
      <c r="L731" s="11">
        <f>SUM(L707:L730)</f>
        <v>0</v>
      </c>
      <c r="M731" s="9"/>
      <c r="N731" t="s">
        <v>91</v>
      </c>
    </row>
    <row r="732" spans="1:48" ht="27.95" customHeight="1" x14ac:dyDescent="0.3">
      <c r="A732" s="8" t="s">
        <v>618</v>
      </c>
      <c r="B732" s="8" t="s">
        <v>52</v>
      </c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2"/>
      <c r="O732" s="2"/>
      <c r="P732" s="2"/>
      <c r="Q732" s="1" t="s">
        <v>619</v>
      </c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</row>
    <row r="733" spans="1:48" ht="27.95" customHeight="1" x14ac:dyDescent="0.3">
      <c r="A733" s="8" t="s">
        <v>434</v>
      </c>
      <c r="B733" s="8" t="s">
        <v>435</v>
      </c>
      <c r="C733" s="8" t="s">
        <v>131</v>
      </c>
      <c r="D733" s="9">
        <v>0.112</v>
      </c>
      <c r="E733" s="11"/>
      <c r="F733" s="11"/>
      <c r="G733" s="11"/>
      <c r="H733" s="11"/>
      <c r="I733" s="11"/>
      <c r="J733" s="11"/>
      <c r="K733" s="11"/>
      <c r="L733" s="11"/>
      <c r="M733" s="8"/>
      <c r="N733" s="1" t="s">
        <v>436</v>
      </c>
      <c r="O733" s="1" t="s">
        <v>52</v>
      </c>
      <c r="P733" s="1" t="s">
        <v>52</v>
      </c>
      <c r="Q733" s="1" t="s">
        <v>619</v>
      </c>
      <c r="R733" s="1" t="s">
        <v>63</v>
      </c>
      <c r="S733" s="1" t="s">
        <v>63</v>
      </c>
      <c r="T733" s="1" t="s">
        <v>62</v>
      </c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1" t="s">
        <v>52</v>
      </c>
      <c r="AS733" s="1" t="s">
        <v>52</v>
      </c>
      <c r="AT733" s="2"/>
      <c r="AU733" s="1" t="s">
        <v>620</v>
      </c>
      <c r="AV733" s="2">
        <v>246</v>
      </c>
    </row>
    <row r="734" spans="1:48" ht="27.9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</row>
    <row r="735" spans="1:48" ht="27.9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</row>
    <row r="736" spans="1:48" ht="27.9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</row>
    <row r="737" spans="1:13" ht="27.9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</row>
    <row r="738" spans="1:13" ht="27.9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</row>
    <row r="739" spans="1:13" ht="27.9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</row>
    <row r="740" spans="1:13" ht="27.9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</row>
    <row r="741" spans="1:13" ht="27.9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</row>
    <row r="742" spans="1:13" ht="27.9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</row>
    <row r="743" spans="1:13" ht="27.9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</row>
    <row r="744" spans="1:13" ht="27.9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</row>
    <row r="745" spans="1:13" ht="27.9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</row>
    <row r="746" spans="1:13" ht="27.9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</row>
    <row r="747" spans="1:13" ht="27.9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</row>
    <row r="748" spans="1:13" ht="27.9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</row>
    <row r="749" spans="1:13" ht="27.9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</row>
    <row r="750" spans="1:13" ht="27.9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</row>
    <row r="751" spans="1:13" ht="27.9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</row>
    <row r="752" spans="1:13" ht="27.9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</row>
    <row r="753" spans="1:48" ht="27.9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</row>
    <row r="754" spans="1:48" ht="27.9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</row>
    <row r="755" spans="1:48" ht="27.9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</row>
    <row r="756" spans="1:48" ht="27.9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</row>
    <row r="757" spans="1:48" ht="27.95" customHeight="1" x14ac:dyDescent="0.3">
      <c r="A757" s="8" t="s">
        <v>90</v>
      </c>
      <c r="B757" s="9"/>
      <c r="C757" s="9"/>
      <c r="D757" s="9"/>
      <c r="E757" s="9"/>
      <c r="F757" s="11">
        <f>SUM(F733:F756)</f>
        <v>0</v>
      </c>
      <c r="G757" s="9"/>
      <c r="H757" s="11">
        <f>SUM(H733:H756)</f>
        <v>0</v>
      </c>
      <c r="I757" s="9"/>
      <c r="J757" s="11">
        <f>SUM(J733:J756)</f>
        <v>0</v>
      </c>
      <c r="K757" s="9"/>
      <c r="L757" s="11">
        <f>SUM(L733:L756)</f>
        <v>0</v>
      </c>
      <c r="M757" s="9"/>
      <c r="N757" t="s">
        <v>91</v>
      </c>
    </row>
    <row r="758" spans="1:48" ht="27.95" customHeight="1" x14ac:dyDescent="0.3">
      <c r="A758" s="8" t="s">
        <v>621</v>
      </c>
      <c r="B758" s="8" t="s">
        <v>52</v>
      </c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2"/>
      <c r="O758" s="2"/>
      <c r="P758" s="2"/>
      <c r="Q758" s="1" t="s">
        <v>622</v>
      </c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</row>
    <row r="759" spans="1:48" ht="27.95" customHeight="1" x14ac:dyDescent="0.3">
      <c r="A759" s="8" t="s">
        <v>441</v>
      </c>
      <c r="B759" s="8" t="s">
        <v>52</v>
      </c>
      <c r="C759" s="8" t="s">
        <v>131</v>
      </c>
      <c r="D759" s="9">
        <v>37.631999999999998</v>
      </c>
      <c r="E759" s="11"/>
      <c r="F759" s="11"/>
      <c r="G759" s="11"/>
      <c r="H759" s="11"/>
      <c r="I759" s="11"/>
      <c r="J759" s="11"/>
      <c r="K759" s="11"/>
      <c r="L759" s="11"/>
      <c r="M759" s="8" t="s">
        <v>52</v>
      </c>
      <c r="N759" s="1" t="s">
        <v>623</v>
      </c>
      <c r="O759" s="1" t="s">
        <v>52</v>
      </c>
      <c r="P759" s="1" t="s">
        <v>52</v>
      </c>
      <c r="Q759" s="1" t="s">
        <v>622</v>
      </c>
      <c r="R759" s="1" t="s">
        <v>63</v>
      </c>
      <c r="S759" s="1" t="s">
        <v>63</v>
      </c>
      <c r="T759" s="1" t="s">
        <v>62</v>
      </c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1" t="s">
        <v>52</v>
      </c>
      <c r="AS759" s="1" t="s">
        <v>52</v>
      </c>
      <c r="AT759" s="2"/>
      <c r="AU759" s="1" t="s">
        <v>624</v>
      </c>
      <c r="AV759" s="2">
        <v>309</v>
      </c>
    </row>
    <row r="760" spans="1:48" ht="27.95" customHeight="1" x14ac:dyDescent="0.3">
      <c r="A760" s="8" t="s">
        <v>444</v>
      </c>
      <c r="B760" s="8" t="s">
        <v>52</v>
      </c>
      <c r="C760" s="8" t="s">
        <v>131</v>
      </c>
      <c r="D760" s="9">
        <v>0.11799999999999999</v>
      </c>
      <c r="E760" s="11"/>
      <c r="F760" s="11"/>
      <c r="G760" s="11"/>
      <c r="H760" s="11"/>
      <c r="I760" s="11"/>
      <c r="J760" s="11"/>
      <c r="K760" s="11"/>
      <c r="L760" s="11"/>
      <c r="M760" s="8" t="s">
        <v>52</v>
      </c>
      <c r="N760" s="1" t="s">
        <v>625</v>
      </c>
      <c r="O760" s="1" t="s">
        <v>52</v>
      </c>
      <c r="P760" s="1" t="s">
        <v>52</v>
      </c>
      <c r="Q760" s="1" t="s">
        <v>622</v>
      </c>
      <c r="R760" s="1" t="s">
        <v>63</v>
      </c>
      <c r="S760" s="1" t="s">
        <v>63</v>
      </c>
      <c r="T760" s="1" t="s">
        <v>62</v>
      </c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1" t="s">
        <v>52</v>
      </c>
      <c r="AS760" s="1" t="s">
        <v>52</v>
      </c>
      <c r="AT760" s="2"/>
      <c r="AU760" s="1" t="s">
        <v>626</v>
      </c>
      <c r="AV760" s="2">
        <v>310</v>
      </c>
    </row>
    <row r="761" spans="1:48" ht="27.95" customHeight="1" x14ac:dyDescent="0.3">
      <c r="A761" s="8" t="s">
        <v>447</v>
      </c>
      <c r="B761" s="8" t="s">
        <v>52</v>
      </c>
      <c r="C761" s="8" t="s">
        <v>131</v>
      </c>
      <c r="D761" s="9">
        <v>8.4000000000000005E-2</v>
      </c>
      <c r="E761" s="11"/>
      <c r="F761" s="11"/>
      <c r="G761" s="11"/>
      <c r="H761" s="11"/>
      <c r="I761" s="11"/>
      <c r="J761" s="11"/>
      <c r="K761" s="11"/>
      <c r="L761" s="11"/>
      <c r="M761" s="8" t="s">
        <v>52</v>
      </c>
      <c r="N761" s="1" t="s">
        <v>627</v>
      </c>
      <c r="O761" s="1" t="s">
        <v>52</v>
      </c>
      <c r="P761" s="1" t="s">
        <v>52</v>
      </c>
      <c r="Q761" s="1" t="s">
        <v>622</v>
      </c>
      <c r="R761" s="1" t="s">
        <v>63</v>
      </c>
      <c r="S761" s="1" t="s">
        <v>63</v>
      </c>
      <c r="T761" s="1" t="s">
        <v>62</v>
      </c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1" t="s">
        <v>52</v>
      </c>
      <c r="AS761" s="1" t="s">
        <v>52</v>
      </c>
      <c r="AT761" s="2"/>
      <c r="AU761" s="1" t="s">
        <v>628</v>
      </c>
      <c r="AV761" s="2">
        <v>311</v>
      </c>
    </row>
    <row r="762" spans="1:48" ht="27.95" customHeight="1" x14ac:dyDescent="0.3">
      <c r="A762" s="8" t="s">
        <v>450</v>
      </c>
      <c r="B762" s="8" t="s">
        <v>451</v>
      </c>
      <c r="C762" s="8" t="s">
        <v>131</v>
      </c>
      <c r="D762" s="9">
        <v>37.75</v>
      </c>
      <c r="E762" s="11"/>
      <c r="F762" s="11"/>
      <c r="G762" s="11"/>
      <c r="H762" s="11"/>
      <c r="I762" s="11"/>
      <c r="J762" s="11"/>
      <c r="K762" s="11"/>
      <c r="L762" s="11"/>
      <c r="M762" s="8" t="s">
        <v>52</v>
      </c>
      <c r="N762" s="1" t="s">
        <v>629</v>
      </c>
      <c r="O762" s="1" t="s">
        <v>52</v>
      </c>
      <c r="P762" s="1" t="s">
        <v>52</v>
      </c>
      <c r="Q762" s="1" t="s">
        <v>622</v>
      </c>
      <c r="R762" s="1" t="s">
        <v>63</v>
      </c>
      <c r="S762" s="1" t="s">
        <v>63</v>
      </c>
      <c r="T762" s="1" t="s">
        <v>62</v>
      </c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1" t="s">
        <v>52</v>
      </c>
      <c r="AS762" s="1" t="s">
        <v>52</v>
      </c>
      <c r="AT762" s="2"/>
      <c r="AU762" s="1" t="s">
        <v>630</v>
      </c>
      <c r="AV762" s="2">
        <v>312</v>
      </c>
    </row>
    <row r="763" spans="1:48" ht="27.95" customHeight="1" x14ac:dyDescent="0.3">
      <c r="A763" s="8" t="s">
        <v>454</v>
      </c>
      <c r="B763" s="8" t="s">
        <v>631</v>
      </c>
      <c r="C763" s="8" t="s">
        <v>131</v>
      </c>
      <c r="D763" s="9">
        <v>8.4000000000000005E-2</v>
      </c>
      <c r="E763" s="11"/>
      <c r="F763" s="11"/>
      <c r="G763" s="11"/>
      <c r="H763" s="11"/>
      <c r="I763" s="11"/>
      <c r="J763" s="11"/>
      <c r="K763" s="11"/>
      <c r="L763" s="11"/>
      <c r="M763" s="8" t="s">
        <v>52</v>
      </c>
      <c r="N763" s="1" t="s">
        <v>632</v>
      </c>
      <c r="O763" s="1" t="s">
        <v>52</v>
      </c>
      <c r="P763" s="1" t="s">
        <v>52</v>
      </c>
      <c r="Q763" s="1" t="s">
        <v>622</v>
      </c>
      <c r="R763" s="1" t="s">
        <v>63</v>
      </c>
      <c r="S763" s="1" t="s">
        <v>63</v>
      </c>
      <c r="T763" s="1" t="s">
        <v>62</v>
      </c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1" t="s">
        <v>52</v>
      </c>
      <c r="AS763" s="1" t="s">
        <v>52</v>
      </c>
      <c r="AT763" s="2"/>
      <c r="AU763" s="1" t="s">
        <v>633</v>
      </c>
      <c r="AV763" s="2">
        <v>313</v>
      </c>
    </row>
    <row r="764" spans="1:48" ht="27.9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</row>
    <row r="765" spans="1:48" ht="27.9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</row>
    <row r="766" spans="1:48" ht="27.9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</row>
    <row r="767" spans="1:48" ht="27.9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</row>
    <row r="768" spans="1:48" ht="27.9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</row>
    <row r="769" spans="1:14" ht="27.9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</row>
    <row r="770" spans="1:14" ht="27.9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</row>
    <row r="771" spans="1:14" ht="27.9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</row>
    <row r="772" spans="1:14" ht="27.9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</row>
    <row r="773" spans="1:14" ht="27.9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</row>
    <row r="774" spans="1:14" ht="27.9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</row>
    <row r="775" spans="1:14" ht="27.9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</row>
    <row r="776" spans="1:14" ht="27.9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</row>
    <row r="777" spans="1:14" ht="27.9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</row>
    <row r="778" spans="1:14" ht="27.9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</row>
    <row r="779" spans="1:14" ht="27.9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</row>
    <row r="780" spans="1:14" ht="27.9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</row>
    <row r="781" spans="1:14" ht="27.9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</row>
    <row r="782" spans="1:14" ht="27.9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</row>
    <row r="783" spans="1:14" ht="27.95" customHeight="1" x14ac:dyDescent="0.3">
      <c r="A783" s="8" t="s">
        <v>90</v>
      </c>
      <c r="B783" s="9"/>
      <c r="C783" s="9"/>
      <c r="D783" s="9"/>
      <c r="E783" s="9"/>
      <c r="F783" s="11">
        <f>SUM(F759:F782)</f>
        <v>0</v>
      </c>
      <c r="G783" s="9"/>
      <c r="H783" s="11">
        <f>SUM(H759:H782)</f>
        <v>0</v>
      </c>
      <c r="I783" s="9"/>
      <c r="J783" s="11">
        <f>SUM(J759:J782)</f>
        <v>0</v>
      </c>
      <c r="K783" s="9"/>
      <c r="L783" s="11">
        <f>SUM(L759:L782)</f>
        <v>0</v>
      </c>
      <c r="M783" s="9"/>
      <c r="N783" t="s">
        <v>91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rintOptions horizontalCentered="1" verticalCentered="1"/>
  <pageMargins left="0.78740157480314998" right="0.39370078740157499" top="0.39370078740157499" bottom="0.39370078740157499" header="0" footer="0"/>
  <pageSetup paperSize="9" scale="62" fitToHeight="0" orientation="landscape" cellComments="atEnd" r:id="rId1"/>
  <rowBreaks count="30" manualBreakCount="30">
    <brk id="29" max="16383" man="1"/>
    <brk id="55" max="16383" man="1"/>
    <brk id="81" max="16383" man="1"/>
    <brk id="107" max="16383" man="1"/>
    <brk id="133" max="16383" man="1"/>
    <brk id="159" max="16383" man="1"/>
    <brk id="185" max="16383" man="1"/>
    <brk id="211" max="16383" man="1"/>
    <brk id="237" max="16383" man="1"/>
    <brk id="263" max="16383" man="1"/>
    <brk id="289" max="16383" man="1"/>
    <brk id="315" max="16383" man="1"/>
    <brk id="341" max="16383" man="1"/>
    <brk id="367" max="16383" man="1"/>
    <brk id="393" max="16383" man="1"/>
    <brk id="419" max="16383" man="1"/>
    <brk id="445" max="16383" man="1"/>
    <brk id="471" max="16383" man="1"/>
    <brk id="497" max="16383" man="1"/>
    <brk id="523" max="16383" man="1"/>
    <brk id="549" max="16383" man="1"/>
    <brk id="575" max="16383" man="1"/>
    <brk id="601" max="16383" man="1"/>
    <brk id="627" max="16383" man="1"/>
    <brk id="653" max="16383" man="1"/>
    <brk id="679" max="16383" man="1"/>
    <brk id="705" max="16383" man="1"/>
    <brk id="731" max="16383" man="1"/>
    <brk id="757" max="16383" man="1"/>
    <brk id="7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원가계산서</vt:lpstr>
      <vt:lpstr>공종별집계표</vt:lpstr>
      <vt:lpstr>공종별내역서</vt:lpstr>
      <vt:lpstr>Sheet1</vt:lpstr>
      <vt:lpstr>공종별내역서!Print_Area</vt:lpstr>
      <vt:lpstr>공종별집계표!Print_Area</vt:lpstr>
      <vt:lpstr>원가계산서!Print_Area</vt:lpstr>
      <vt:lpstr>공종별내역서!Print_Titles</vt:lpstr>
      <vt:lpstr>공종별집계표!Print_Titles</vt:lpstr>
      <vt:lpstr>원가계산서!Print_Titles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아키적산</dc:creator>
  <cp:lastModifiedBy>user01</cp:lastModifiedBy>
  <cp:lastPrinted>2021-05-10T05:19:46Z</cp:lastPrinted>
  <dcterms:created xsi:type="dcterms:W3CDTF">2021-05-07T02:44:34Z</dcterms:created>
  <dcterms:modified xsi:type="dcterms:W3CDTF">2021-05-12T00:39:25Z</dcterms:modified>
</cp:coreProperties>
</file>