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27975" windowHeight="15210"/>
  </bookViews>
  <sheets>
    <sheet name="내역서" sheetId="9" r:id="rId1"/>
  </sheets>
  <definedNames>
    <definedName name="_xlnm.Print_Area" localSheetId="0">내역서!$A$1:$M$20</definedName>
    <definedName name="_xlnm.Print_Titles" localSheetId="0">내역서!$1:$4</definedName>
  </definedNames>
  <calcPr calcId="124519" iterate="1"/>
</workbook>
</file>

<file path=xl/calcChain.xml><?xml version="1.0" encoding="utf-8"?>
<calcChain xmlns="http://schemas.openxmlformats.org/spreadsheetml/2006/main">
  <c r="AL20" i="9"/>
  <c r="O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O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O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O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O6"/>
  <c r="S6"/>
  <c r="S20" s="1"/>
  <c r="T6"/>
  <c r="T20" s="1"/>
  <c r="U6"/>
  <c r="U20" s="1"/>
  <c r="V6"/>
  <c r="V20" s="1"/>
  <c r="W6"/>
  <c r="W20" s="1"/>
  <c r="X6"/>
  <c r="X20" s="1"/>
  <c r="Y6"/>
  <c r="Y20" s="1"/>
  <c r="Z6"/>
  <c r="Z20" s="1"/>
  <c r="AA6"/>
  <c r="AA20" s="1"/>
  <c r="AB6"/>
  <c r="AB20" s="1"/>
  <c r="AC6"/>
  <c r="AD6"/>
  <c r="AD20" s="1"/>
  <c r="AE6"/>
  <c r="AE20" s="1"/>
  <c r="AF6"/>
  <c r="AF20" s="1"/>
  <c r="AG6"/>
  <c r="AG20" s="1"/>
  <c r="AH6"/>
  <c r="AH20" s="1"/>
  <c r="AI6"/>
  <c r="AI20" s="1"/>
  <c r="AJ6"/>
  <c r="AJ20" s="1"/>
  <c r="AK6"/>
  <c r="AK20" s="1"/>
  <c r="AC20" l="1"/>
  <c r="R8"/>
  <c r="R10"/>
  <c r="R6" l="1"/>
  <c r="R9"/>
  <c r="R7"/>
  <c r="J20" l="1"/>
  <c r="R20"/>
  <c r="H20" l="1"/>
  <c r="F20" l="1"/>
  <c r="L20" l="1"/>
</calcChain>
</file>

<file path=xl/sharedStrings.xml><?xml version="1.0" encoding="utf-8"?>
<sst xmlns="http://schemas.openxmlformats.org/spreadsheetml/2006/main" count="66" uniqueCount="47">
  <si>
    <t>공사명 : 신천둔치 통행로 노면표시 정비공사</t>
  </si>
  <si>
    <t>단위</t>
  </si>
  <si>
    <t>수  량</t>
  </si>
  <si>
    <t>단  가</t>
  </si>
  <si>
    <t>금   액</t>
  </si>
  <si>
    <t>손료요율</t>
  </si>
  <si>
    <t>손료구분</t>
  </si>
  <si>
    <t>적용구분</t>
  </si>
  <si>
    <t>합계구분</t>
  </si>
  <si>
    <t>기계경비</t>
  </si>
  <si>
    <t>합  계</t>
  </si>
  <si>
    <t>차선도색-수용성형 페인트 수동식</t>
  </si>
  <si>
    <t>백색실선(W:150), 시공에 지장을 받는경우</t>
  </si>
  <si>
    <t>M</t>
  </si>
  <si>
    <t>황색실선(W:150), 시공에 지장을 받는경우</t>
  </si>
  <si>
    <t>백색파선(W:150), 시공에 지장을 받는경우</t>
  </si>
  <si>
    <t>횡단보도(W:150), 시공에 지장을 받는경우</t>
  </si>
  <si>
    <t>문자기호(W:150), 시공에 지장을 받는경우</t>
  </si>
  <si>
    <t>공 사 내 역 서</t>
  </si>
  <si>
    <t>품      명</t>
  </si>
  <si>
    <t>규      격</t>
  </si>
  <si>
    <t>재  료  비</t>
  </si>
  <si>
    <t>노  무  비</t>
  </si>
  <si>
    <t>경      비</t>
  </si>
  <si>
    <t>합      계</t>
  </si>
  <si>
    <t>비고</t>
  </si>
  <si>
    <t>운반비</t>
  </si>
  <si>
    <t>작업부산물</t>
  </si>
  <si>
    <t>관급</t>
  </si>
  <si>
    <t>외주비</t>
  </si>
  <si>
    <t>장비비</t>
  </si>
  <si>
    <t>폐기물처리비</t>
  </si>
  <si>
    <t>가설비</t>
  </si>
  <si>
    <t>잡비제외분</t>
  </si>
  <si>
    <t>사급자재대</t>
  </si>
  <si>
    <t>관급자재대</t>
  </si>
  <si>
    <t>사용자항목1</t>
  </si>
  <si>
    <t>사용자항목2</t>
  </si>
  <si>
    <t>사용자항목3</t>
  </si>
  <si>
    <t>사용자항목4</t>
  </si>
  <si>
    <t>사용자항목5</t>
  </si>
  <si>
    <t>사용자항목6</t>
  </si>
  <si>
    <t>사용자항목7</t>
  </si>
  <si>
    <t>사용자항목8</t>
  </si>
  <si>
    <t>사용자항목9</t>
  </si>
  <si>
    <t>간접재료비</t>
  </si>
  <si>
    <t>01. 노면표시 도색</t>
  </si>
</sst>
</file>

<file path=xl/styles.xml><?xml version="1.0" encoding="utf-8"?>
<styleSheet xmlns="http://schemas.openxmlformats.org/spreadsheetml/2006/main"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굴림체"/>
      <family val="3"/>
      <charset val="129"/>
    </font>
    <font>
      <b/>
      <u/>
      <sz val="9"/>
      <color rgb="FF0000FF"/>
      <name val="굴림체"/>
      <family val="3"/>
      <charset val="129"/>
    </font>
    <font>
      <b/>
      <u/>
      <sz val="9"/>
      <color rgb="FF0000FF"/>
      <name val="맑은 고딕"/>
      <family val="2"/>
      <charset val="129"/>
      <scheme val="minor"/>
    </font>
    <font>
      <sz val="8"/>
      <color rgb="FF000080"/>
      <name val="굴림체"/>
      <family val="3"/>
      <charset val="129"/>
    </font>
    <font>
      <sz val="8"/>
      <color theme="1"/>
      <name val="굴림체"/>
      <family val="3"/>
      <charset val="129"/>
    </font>
    <font>
      <b/>
      <sz val="8"/>
      <color rgb="FF000000"/>
      <name val="굴림체"/>
      <family val="3"/>
      <charset val="129"/>
    </font>
    <font>
      <b/>
      <sz val="8"/>
      <color rgb="FF80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4F4F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quotePrefix="1">
      <alignment vertical="center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 vertical="center" shrinkToFit="1"/>
    </xf>
    <xf numFmtId="0" fontId="7" fillId="2" borderId="1" xfId="0" quotePrefix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left" vertical="center" shrinkToFit="1"/>
    </xf>
    <xf numFmtId="0" fontId="8" fillId="4" borderId="3" xfId="0" quotePrefix="1" applyFont="1" applyFill="1" applyBorder="1" applyAlignment="1">
      <alignment horizontal="left" vertical="center" shrinkToFit="1"/>
    </xf>
    <xf numFmtId="0" fontId="8" fillId="4" borderId="4" xfId="0" quotePrefix="1" applyFont="1" applyFill="1" applyBorder="1" applyAlignment="1">
      <alignment horizontal="left" vertical="center" shrinkToFit="1"/>
    </xf>
  </cellXfs>
  <cellStyles count="1">
    <cellStyle name="표준" xfId="0" builtinId="0"/>
  </cellStyles>
  <dxfs count="2">
    <dxf>
      <numFmt numFmtId="176" formatCode="#,###"/>
    </dxf>
    <dxf>
      <numFmt numFmtId="177" formatCode="#,##0.0#####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B7"/>
  </sheetPr>
  <dimension ref="A1:AL20"/>
  <sheetViews>
    <sheetView tabSelected="1" view="pageBreakPreview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14" sqref="H14"/>
    </sheetView>
  </sheetViews>
  <sheetFormatPr defaultRowHeight="16.5"/>
  <cols>
    <col min="1" max="2" width="20.625" style="1" customWidth="1"/>
    <col min="3" max="3" width="4.625" style="2" customWidth="1"/>
    <col min="4" max="5" width="6.625" style="3" customWidth="1"/>
    <col min="6" max="6" width="9.625" style="3" customWidth="1"/>
    <col min="7" max="7" width="6.625" style="3" customWidth="1"/>
    <col min="8" max="8" width="9.625" style="3" customWidth="1"/>
    <col min="9" max="9" width="6.625" style="3" customWidth="1"/>
    <col min="10" max="10" width="9.625" style="3" customWidth="1"/>
    <col min="11" max="11" width="6.625" style="3" customWidth="1"/>
    <col min="12" max="12" width="9.625" style="3" customWidth="1"/>
    <col min="13" max="13" width="8.625" style="3" customWidth="1"/>
    <col min="14" max="38" width="9" hidden="1" customWidth="1"/>
  </cols>
  <sheetData>
    <row r="1" spans="1:38" ht="30" customHeight="1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38" ht="23.1" customHeight="1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38" ht="23.1" customHeight="1">
      <c r="A3" s="19" t="s">
        <v>19</v>
      </c>
      <c r="B3" s="19" t="s">
        <v>20</v>
      </c>
      <c r="C3" s="19" t="s">
        <v>1</v>
      </c>
      <c r="D3" s="19" t="s">
        <v>2</v>
      </c>
      <c r="E3" s="19" t="s">
        <v>21</v>
      </c>
      <c r="F3" s="19"/>
      <c r="G3" s="19" t="s">
        <v>22</v>
      </c>
      <c r="H3" s="19"/>
      <c r="I3" s="19" t="s">
        <v>23</v>
      </c>
      <c r="J3" s="19"/>
      <c r="K3" s="19" t="s">
        <v>24</v>
      </c>
      <c r="L3" s="19"/>
      <c r="M3" s="19" t="s">
        <v>25</v>
      </c>
    </row>
    <row r="4" spans="1:38" ht="23.1" customHeight="1">
      <c r="A4" s="19"/>
      <c r="B4" s="19"/>
      <c r="C4" s="19"/>
      <c r="D4" s="19"/>
      <c r="E4" s="15" t="s">
        <v>3</v>
      </c>
      <c r="F4" s="15" t="s">
        <v>4</v>
      </c>
      <c r="G4" s="15" t="s">
        <v>3</v>
      </c>
      <c r="H4" s="15" t="s">
        <v>4</v>
      </c>
      <c r="I4" s="15" t="s">
        <v>3</v>
      </c>
      <c r="J4" s="15" t="s">
        <v>4</v>
      </c>
      <c r="K4" s="15" t="s">
        <v>3</v>
      </c>
      <c r="L4" s="15" t="s">
        <v>4</v>
      </c>
      <c r="M4" s="19"/>
      <c r="N4" t="s">
        <v>5</v>
      </c>
      <c r="O4" t="s">
        <v>6</v>
      </c>
      <c r="P4" t="s">
        <v>7</v>
      </c>
      <c r="Q4" t="s">
        <v>8</v>
      </c>
      <c r="R4" t="s">
        <v>9</v>
      </c>
      <c r="S4" t="s">
        <v>26</v>
      </c>
      <c r="T4" t="s">
        <v>27</v>
      </c>
      <c r="U4" t="s">
        <v>28</v>
      </c>
      <c r="V4" t="s">
        <v>29</v>
      </c>
      <c r="W4" t="s">
        <v>30</v>
      </c>
      <c r="X4" t="s">
        <v>31</v>
      </c>
      <c r="Y4" t="s">
        <v>32</v>
      </c>
      <c r="Z4" t="s">
        <v>33</v>
      </c>
      <c r="AA4" t="s">
        <v>34</v>
      </c>
      <c r="AB4" t="s">
        <v>35</v>
      </c>
      <c r="AC4" t="s">
        <v>36</v>
      </c>
      <c r="AD4" t="s">
        <v>37</v>
      </c>
      <c r="AE4" t="s">
        <v>38</v>
      </c>
      <c r="AF4" t="s">
        <v>39</v>
      </c>
      <c r="AG4" t="s">
        <v>40</v>
      </c>
      <c r="AH4" t="s">
        <v>41</v>
      </c>
      <c r="AI4" t="s">
        <v>42</v>
      </c>
      <c r="AJ4" t="s">
        <v>43</v>
      </c>
      <c r="AK4" t="s">
        <v>44</v>
      </c>
      <c r="AL4" t="s">
        <v>45</v>
      </c>
    </row>
    <row r="5" spans="1:38" ht="23.1" customHeight="1">
      <c r="A5" s="20" t="s">
        <v>46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38" ht="23.1" customHeight="1">
      <c r="A6" s="5" t="s">
        <v>11</v>
      </c>
      <c r="B6" s="5" t="s">
        <v>12</v>
      </c>
      <c r="C6" s="7" t="s">
        <v>13</v>
      </c>
      <c r="D6" s="8">
        <v>6800</v>
      </c>
      <c r="E6" s="8"/>
      <c r="F6" s="8"/>
      <c r="G6" s="8"/>
      <c r="H6" s="8"/>
      <c r="I6" s="8"/>
      <c r="J6" s="8"/>
      <c r="K6" s="8"/>
      <c r="L6" s="8"/>
      <c r="M6" s="14"/>
      <c r="O6" t="str">
        <f>""</f>
        <v/>
      </c>
      <c r="P6" s="4" t="s">
        <v>9</v>
      </c>
      <c r="Q6">
        <v>1</v>
      </c>
      <c r="R6">
        <f>IF(P6="기계경비", J6, 0)</f>
        <v>0</v>
      </c>
      <c r="S6">
        <f>IF(P6="운반비", J6, 0)</f>
        <v>0</v>
      </c>
      <c r="T6">
        <f>IF(P6="작업부산물", F6, 0)</f>
        <v>0</v>
      </c>
      <c r="U6">
        <f>IF(P6="관급", F6, 0)</f>
        <v>0</v>
      </c>
      <c r="V6">
        <f>IF(P6="외주비", J6, 0)</f>
        <v>0</v>
      </c>
      <c r="W6">
        <f>IF(P6="장비비", J6, 0)</f>
        <v>0</v>
      </c>
      <c r="X6">
        <f>IF(P6="폐기물처리비", J6, 0)</f>
        <v>0</v>
      </c>
      <c r="Y6">
        <f>IF(P6="가설비", J6, 0)</f>
        <v>0</v>
      </c>
      <c r="Z6">
        <f>IF(P6="잡비제외분", F6, 0)</f>
        <v>0</v>
      </c>
      <c r="AA6">
        <f>IF(P6="사급자재대", L6, 0)</f>
        <v>0</v>
      </c>
      <c r="AB6">
        <f>IF(P6="관급자재대", L6, 0)</f>
        <v>0</v>
      </c>
      <c r="AC6">
        <f>IF(P6="사용자항목1", L6, 0)</f>
        <v>0</v>
      </c>
      <c r="AD6">
        <f>IF(P6="사용자항목2", L6, 0)</f>
        <v>0</v>
      </c>
      <c r="AE6">
        <f>IF(P6="사용자항목3", L6, 0)</f>
        <v>0</v>
      </c>
      <c r="AF6">
        <f>IF(P6="사용자항목4", L6, 0)</f>
        <v>0</v>
      </c>
      <c r="AG6">
        <f>IF(P6="사용자항목5", L6, 0)</f>
        <v>0</v>
      </c>
      <c r="AH6">
        <f>IF(P6="사용자항목6", L6, 0)</f>
        <v>0</v>
      </c>
      <c r="AI6">
        <f>IF(P6="사용자항목7", L6, 0)</f>
        <v>0</v>
      </c>
      <c r="AJ6">
        <f>IF(P6="사용자항목8", L6, 0)</f>
        <v>0</v>
      </c>
      <c r="AK6">
        <f>IF(P6="사용자항목9", L6, 0)</f>
        <v>0</v>
      </c>
    </row>
    <row r="7" spans="1:38" ht="23.1" customHeight="1">
      <c r="A7" s="5" t="s">
        <v>11</v>
      </c>
      <c r="B7" s="5" t="s">
        <v>14</v>
      </c>
      <c r="C7" s="7" t="s">
        <v>13</v>
      </c>
      <c r="D7" s="8">
        <v>51520</v>
      </c>
      <c r="E7" s="8"/>
      <c r="F7" s="8"/>
      <c r="G7" s="8"/>
      <c r="H7" s="8"/>
      <c r="I7" s="8"/>
      <c r="J7" s="8"/>
      <c r="K7" s="8"/>
      <c r="L7" s="8"/>
      <c r="M7" s="14"/>
      <c r="O7" t="str">
        <f>""</f>
        <v/>
      </c>
      <c r="P7" s="4" t="s">
        <v>9</v>
      </c>
      <c r="Q7">
        <v>1</v>
      </c>
      <c r="R7">
        <f>IF(P7="기계경비", J7, 0)</f>
        <v>0</v>
      </c>
      <c r="S7">
        <f>IF(P7="운반비", J7, 0)</f>
        <v>0</v>
      </c>
      <c r="T7">
        <f>IF(P7="작업부산물", F7, 0)</f>
        <v>0</v>
      </c>
      <c r="U7">
        <f>IF(P7="관급", F7, 0)</f>
        <v>0</v>
      </c>
      <c r="V7">
        <f>IF(P7="외주비", J7, 0)</f>
        <v>0</v>
      </c>
      <c r="W7">
        <f>IF(P7="장비비", J7, 0)</f>
        <v>0</v>
      </c>
      <c r="X7">
        <f>IF(P7="폐기물처리비", J7, 0)</f>
        <v>0</v>
      </c>
      <c r="Y7">
        <f>IF(P7="가설비", J7, 0)</f>
        <v>0</v>
      </c>
      <c r="Z7">
        <f>IF(P7="잡비제외분", F7, 0)</f>
        <v>0</v>
      </c>
      <c r="AA7">
        <f>IF(P7="사급자재대", L7, 0)</f>
        <v>0</v>
      </c>
      <c r="AB7">
        <f>IF(P7="관급자재대", L7, 0)</f>
        <v>0</v>
      </c>
      <c r="AC7">
        <f>IF(P7="사용자항목1", L7, 0)</f>
        <v>0</v>
      </c>
      <c r="AD7">
        <f>IF(P7="사용자항목2", L7, 0)</f>
        <v>0</v>
      </c>
      <c r="AE7">
        <f>IF(P7="사용자항목3", L7, 0)</f>
        <v>0</v>
      </c>
      <c r="AF7">
        <f>IF(P7="사용자항목4", L7, 0)</f>
        <v>0</v>
      </c>
      <c r="AG7">
        <f>IF(P7="사용자항목5", L7, 0)</f>
        <v>0</v>
      </c>
      <c r="AH7">
        <f>IF(P7="사용자항목6", L7, 0)</f>
        <v>0</v>
      </c>
      <c r="AI7">
        <f>IF(P7="사용자항목7", L7, 0)</f>
        <v>0</v>
      </c>
      <c r="AJ7">
        <f>IF(P7="사용자항목8", L7, 0)</f>
        <v>0</v>
      </c>
      <c r="AK7">
        <f>IF(P7="사용자항목9", L7, 0)</f>
        <v>0</v>
      </c>
    </row>
    <row r="8" spans="1:38" ht="23.1" customHeight="1">
      <c r="A8" s="5" t="s">
        <v>11</v>
      </c>
      <c r="B8" s="5" t="s">
        <v>15</v>
      </c>
      <c r="C8" s="7" t="s">
        <v>13</v>
      </c>
      <c r="D8" s="8">
        <v>10640</v>
      </c>
      <c r="E8" s="8"/>
      <c r="F8" s="8"/>
      <c r="G8" s="8"/>
      <c r="H8" s="8"/>
      <c r="I8" s="8"/>
      <c r="J8" s="8"/>
      <c r="K8" s="8"/>
      <c r="L8" s="8"/>
      <c r="M8" s="14"/>
      <c r="O8" t="str">
        <f>""</f>
        <v/>
      </c>
      <c r="P8" s="4" t="s">
        <v>9</v>
      </c>
      <c r="Q8">
        <v>1</v>
      </c>
      <c r="R8">
        <f>IF(P8="기계경비", J8, 0)</f>
        <v>0</v>
      </c>
      <c r="S8">
        <f>IF(P8="운반비", J8, 0)</f>
        <v>0</v>
      </c>
      <c r="T8">
        <f>IF(P8="작업부산물", F8, 0)</f>
        <v>0</v>
      </c>
      <c r="U8">
        <f>IF(P8="관급", F8, 0)</f>
        <v>0</v>
      </c>
      <c r="V8">
        <f>IF(P8="외주비", J8, 0)</f>
        <v>0</v>
      </c>
      <c r="W8">
        <f>IF(P8="장비비", J8, 0)</f>
        <v>0</v>
      </c>
      <c r="X8">
        <f>IF(P8="폐기물처리비", J8, 0)</f>
        <v>0</v>
      </c>
      <c r="Y8">
        <f>IF(P8="가설비", J8, 0)</f>
        <v>0</v>
      </c>
      <c r="Z8">
        <f>IF(P8="잡비제외분", F8, 0)</f>
        <v>0</v>
      </c>
      <c r="AA8">
        <f>IF(P8="사급자재대", L8, 0)</f>
        <v>0</v>
      </c>
      <c r="AB8">
        <f>IF(P8="관급자재대", L8, 0)</f>
        <v>0</v>
      </c>
      <c r="AC8">
        <f>IF(P8="사용자항목1", L8, 0)</f>
        <v>0</v>
      </c>
      <c r="AD8">
        <f>IF(P8="사용자항목2", L8, 0)</f>
        <v>0</v>
      </c>
      <c r="AE8">
        <f>IF(P8="사용자항목3", L8, 0)</f>
        <v>0</v>
      </c>
      <c r="AF8">
        <f>IF(P8="사용자항목4", L8, 0)</f>
        <v>0</v>
      </c>
      <c r="AG8">
        <f>IF(P8="사용자항목5", L8, 0)</f>
        <v>0</v>
      </c>
      <c r="AH8">
        <f>IF(P8="사용자항목6", L8, 0)</f>
        <v>0</v>
      </c>
      <c r="AI8">
        <f>IF(P8="사용자항목7", L8, 0)</f>
        <v>0</v>
      </c>
      <c r="AJ8">
        <f>IF(P8="사용자항목8", L8, 0)</f>
        <v>0</v>
      </c>
      <c r="AK8">
        <f>IF(P8="사용자항목9", L8, 0)</f>
        <v>0</v>
      </c>
    </row>
    <row r="9" spans="1:38" ht="23.1" customHeight="1">
      <c r="A9" s="5" t="s">
        <v>11</v>
      </c>
      <c r="B9" s="5" t="s">
        <v>16</v>
      </c>
      <c r="C9" s="7" t="s">
        <v>13</v>
      </c>
      <c r="D9" s="8">
        <v>2633</v>
      </c>
      <c r="E9" s="8"/>
      <c r="F9" s="8"/>
      <c r="G9" s="8"/>
      <c r="H9" s="8"/>
      <c r="I9" s="8"/>
      <c r="J9" s="8"/>
      <c r="K9" s="8"/>
      <c r="L9" s="8"/>
      <c r="M9" s="14"/>
      <c r="O9" t="str">
        <f>""</f>
        <v/>
      </c>
      <c r="P9" s="4" t="s">
        <v>9</v>
      </c>
      <c r="Q9">
        <v>1</v>
      </c>
      <c r="R9">
        <f>IF(P9="기계경비", J9, 0)</f>
        <v>0</v>
      </c>
      <c r="S9">
        <f>IF(P9="운반비", J9, 0)</f>
        <v>0</v>
      </c>
      <c r="T9">
        <f>IF(P9="작업부산물", F9, 0)</f>
        <v>0</v>
      </c>
      <c r="U9">
        <f>IF(P9="관급", F9, 0)</f>
        <v>0</v>
      </c>
      <c r="V9">
        <f>IF(P9="외주비", J9, 0)</f>
        <v>0</v>
      </c>
      <c r="W9">
        <f>IF(P9="장비비", J9, 0)</f>
        <v>0</v>
      </c>
      <c r="X9">
        <f>IF(P9="폐기물처리비", J9, 0)</f>
        <v>0</v>
      </c>
      <c r="Y9">
        <f>IF(P9="가설비", J9, 0)</f>
        <v>0</v>
      </c>
      <c r="Z9">
        <f>IF(P9="잡비제외분", F9, 0)</f>
        <v>0</v>
      </c>
      <c r="AA9">
        <f>IF(P9="사급자재대", L9, 0)</f>
        <v>0</v>
      </c>
      <c r="AB9">
        <f>IF(P9="관급자재대", L9, 0)</f>
        <v>0</v>
      </c>
      <c r="AC9">
        <f>IF(P9="사용자항목1", L9, 0)</f>
        <v>0</v>
      </c>
      <c r="AD9">
        <f>IF(P9="사용자항목2", L9, 0)</f>
        <v>0</v>
      </c>
      <c r="AE9">
        <f>IF(P9="사용자항목3", L9, 0)</f>
        <v>0</v>
      </c>
      <c r="AF9">
        <f>IF(P9="사용자항목4", L9, 0)</f>
        <v>0</v>
      </c>
      <c r="AG9">
        <f>IF(P9="사용자항목5", L9, 0)</f>
        <v>0</v>
      </c>
      <c r="AH9">
        <f>IF(P9="사용자항목6", L9, 0)</f>
        <v>0</v>
      </c>
      <c r="AI9">
        <f>IF(P9="사용자항목7", L9, 0)</f>
        <v>0</v>
      </c>
      <c r="AJ9">
        <f>IF(P9="사용자항목8", L9, 0)</f>
        <v>0</v>
      </c>
      <c r="AK9">
        <f>IF(P9="사용자항목9", L9, 0)</f>
        <v>0</v>
      </c>
    </row>
    <row r="10" spans="1:38" ht="23.1" customHeight="1">
      <c r="A10" s="5" t="s">
        <v>11</v>
      </c>
      <c r="B10" s="5" t="s">
        <v>17</v>
      </c>
      <c r="C10" s="7" t="s">
        <v>13</v>
      </c>
      <c r="D10" s="8">
        <v>8530</v>
      </c>
      <c r="E10" s="8"/>
      <c r="F10" s="8"/>
      <c r="G10" s="8"/>
      <c r="H10" s="8"/>
      <c r="I10" s="8"/>
      <c r="J10" s="8"/>
      <c r="K10" s="8"/>
      <c r="L10" s="8"/>
      <c r="M10" s="14"/>
      <c r="O10" t="str">
        <f>""</f>
        <v/>
      </c>
      <c r="P10" s="4" t="s">
        <v>9</v>
      </c>
      <c r="Q10">
        <v>1</v>
      </c>
      <c r="R10">
        <f>IF(P10="기계경비", J10, 0)</f>
        <v>0</v>
      </c>
      <c r="S10">
        <f>IF(P10="운반비", J10, 0)</f>
        <v>0</v>
      </c>
      <c r="T10">
        <f>IF(P10="작업부산물", F10, 0)</f>
        <v>0</v>
      </c>
      <c r="U10">
        <f>IF(P10="관급", F10, 0)</f>
        <v>0</v>
      </c>
      <c r="V10">
        <f>IF(P10="외주비", J10, 0)</f>
        <v>0</v>
      </c>
      <c r="W10">
        <f>IF(P10="장비비", J10, 0)</f>
        <v>0</v>
      </c>
      <c r="X10">
        <f>IF(P10="폐기물처리비", J10, 0)</f>
        <v>0</v>
      </c>
      <c r="Y10">
        <f>IF(P10="가설비", J10, 0)</f>
        <v>0</v>
      </c>
      <c r="Z10">
        <f>IF(P10="잡비제외분", F10, 0)</f>
        <v>0</v>
      </c>
      <c r="AA10">
        <f>IF(P10="사급자재대", L10, 0)</f>
        <v>0</v>
      </c>
      <c r="AB10">
        <f>IF(P10="관급자재대", L10, 0)</f>
        <v>0</v>
      </c>
      <c r="AC10">
        <f>IF(P10="사용자항목1", L10, 0)</f>
        <v>0</v>
      </c>
      <c r="AD10">
        <f>IF(P10="사용자항목2", L10, 0)</f>
        <v>0</v>
      </c>
      <c r="AE10">
        <f>IF(P10="사용자항목3", L10, 0)</f>
        <v>0</v>
      </c>
      <c r="AF10">
        <f>IF(P10="사용자항목4", L10, 0)</f>
        <v>0</v>
      </c>
      <c r="AG10">
        <f>IF(P10="사용자항목5", L10, 0)</f>
        <v>0</v>
      </c>
      <c r="AH10">
        <f>IF(P10="사용자항목6", L10, 0)</f>
        <v>0</v>
      </c>
      <c r="AI10">
        <f>IF(P10="사용자항목7", L10, 0)</f>
        <v>0</v>
      </c>
      <c r="AJ10">
        <f>IF(P10="사용자항목8", L10, 0)</f>
        <v>0</v>
      </c>
      <c r="AK10">
        <f>IF(P10="사용자항목9", L10, 0)</f>
        <v>0</v>
      </c>
    </row>
    <row r="11" spans="1:38" ht="23.1" customHeight="1">
      <c r="A11" s="6"/>
      <c r="B11" s="6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38" ht="23.1" customHeight="1">
      <c r="A12" s="6"/>
      <c r="B12" s="6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38" ht="23.1" customHeight="1">
      <c r="A13" s="6"/>
      <c r="B13" s="6"/>
      <c r="C13" s="13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38" ht="23.1" customHeight="1">
      <c r="A14" s="6"/>
      <c r="B14" s="6"/>
      <c r="C14" s="13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38" ht="23.1" customHeight="1">
      <c r="A15" s="6"/>
      <c r="B15" s="6"/>
      <c r="C15" s="13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38" ht="23.1" customHeight="1">
      <c r="A16" s="6"/>
      <c r="B16" s="6"/>
      <c r="C16" s="13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38" ht="23.1" customHeight="1">
      <c r="A17" s="6"/>
      <c r="B17" s="6"/>
      <c r="C17" s="13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38" ht="23.1" customHeight="1">
      <c r="A18" s="6"/>
      <c r="B18" s="6"/>
      <c r="C18" s="13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38" ht="23.1" customHeight="1">
      <c r="A19" s="6"/>
      <c r="B19" s="6"/>
      <c r="C19" s="13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38" ht="23.1" customHeight="1">
      <c r="A20" s="9" t="s">
        <v>10</v>
      </c>
      <c r="B20" s="10"/>
      <c r="C20" s="11"/>
      <c r="D20" s="12"/>
      <c r="E20" s="12"/>
      <c r="F20" s="12">
        <f>ROUNDDOWN(SUMIF(Q6:Q10, "1", F6:F10), 0)</f>
        <v>0</v>
      </c>
      <c r="G20" s="12"/>
      <c r="H20" s="12">
        <f>ROUNDDOWN(SUMIF(Q6:Q10, "1", H6:H10), 0)</f>
        <v>0</v>
      </c>
      <c r="I20" s="12"/>
      <c r="J20" s="12">
        <f>ROUNDDOWN(SUMIF(Q6:Q10, "1", J6:J10), 0)</f>
        <v>0</v>
      </c>
      <c r="K20" s="12"/>
      <c r="L20" s="12">
        <f>F20+H20+J20</f>
        <v>0</v>
      </c>
      <c r="M20" s="12"/>
      <c r="R20">
        <f t="shared" ref="R20:AL20" si="0">ROUNDDOWN(SUM(R6:R10), 0)</f>
        <v>0</v>
      </c>
      <c r="S20">
        <f t="shared" si="0"/>
        <v>0</v>
      </c>
      <c r="T20">
        <f t="shared" si="0"/>
        <v>0</v>
      </c>
      <c r="U20">
        <f t="shared" si="0"/>
        <v>0</v>
      </c>
      <c r="V20">
        <f t="shared" si="0"/>
        <v>0</v>
      </c>
      <c r="W20">
        <f t="shared" si="0"/>
        <v>0</v>
      </c>
      <c r="X20">
        <f t="shared" si="0"/>
        <v>0</v>
      </c>
      <c r="Y20">
        <f t="shared" si="0"/>
        <v>0</v>
      </c>
      <c r="Z20">
        <f t="shared" si="0"/>
        <v>0</v>
      </c>
      <c r="AA20">
        <f t="shared" si="0"/>
        <v>0</v>
      </c>
      <c r="AB20">
        <f t="shared" si="0"/>
        <v>0</v>
      </c>
      <c r="AC20">
        <f t="shared" si="0"/>
        <v>0</v>
      </c>
      <c r="AD20">
        <f t="shared" si="0"/>
        <v>0</v>
      </c>
      <c r="AE20">
        <f t="shared" si="0"/>
        <v>0</v>
      </c>
      <c r="AF20">
        <f t="shared" si="0"/>
        <v>0</v>
      </c>
      <c r="AG20">
        <f t="shared" si="0"/>
        <v>0</v>
      </c>
      <c r="AH20">
        <f t="shared" si="0"/>
        <v>0</v>
      </c>
      <c r="AI20">
        <f t="shared" si="0"/>
        <v>0</v>
      </c>
      <c r="AJ20">
        <f t="shared" si="0"/>
        <v>0</v>
      </c>
      <c r="AK20">
        <f t="shared" si="0"/>
        <v>0</v>
      </c>
      <c r="AL20">
        <f t="shared" si="0"/>
        <v>0</v>
      </c>
    </row>
  </sheetData>
  <mergeCells count="12">
    <mergeCell ref="K3:L3"/>
    <mergeCell ref="A5:M5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</mergeCells>
  <phoneticPr fontId="1" type="noConversion"/>
  <conditionalFormatting sqref="A5:A20 B6:M20">
    <cfRule type="containsText" dxfId="1" priority="1" stopIfTrue="1" operator="containsText" text=".">
      <formula>NOT(ISERROR(SEARCH(".",A5)))</formula>
    </cfRule>
    <cfRule type="notContainsText" dxfId="0" priority="2" stopIfTrue="1" operator="notContains" text=".">
      <formula>ISERROR(SEARCH(".",A5))</formula>
    </cfRule>
  </conditionalFormatting>
  <pageMargins left="0.74555149110298213" right="0" top="0.54870109740219475" bottom="0.1388888888888889" header="0.3" footer="0.1388888888888889"/>
  <pageSetup paperSize="9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내역서</vt:lpstr>
      <vt:lpstr>내역서!Print_Area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pc00</cp:lastModifiedBy>
  <cp:lastPrinted>2021-04-13T06:50:21Z</cp:lastPrinted>
  <dcterms:created xsi:type="dcterms:W3CDTF">2021-04-13T02:31:54Z</dcterms:created>
  <dcterms:modified xsi:type="dcterms:W3CDTF">2021-04-13T08:42:53Z</dcterms:modified>
</cp:coreProperties>
</file>