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45" windowWidth="14010" windowHeight="12600" tabRatio="886"/>
  </bookViews>
  <sheets>
    <sheet name="공사원가계산서" sheetId="63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[1]집계표!#REF!</definedName>
    <definedName name="__123Graph_B" hidden="1">[1]집계표!#REF!</definedName>
    <definedName name="__123Graph_D" localSheetId="0" hidden="1">[1]집계표!#REF!</definedName>
    <definedName name="__123Graph_D" hidden="1">[1]집계표!#REF!</definedName>
    <definedName name="__123Graph_F" localSheetId="0" hidden="1">[1]집계표!#REF!</definedName>
    <definedName name="__123Graph_F" hidden="1">[1]집계표!#REF!</definedName>
    <definedName name="__123Graph_X" localSheetId="0" hidden="1">[1]집계표!#REF!</definedName>
    <definedName name="__123Graph_X" hidden="1">[1]집계표!#REF!</definedName>
    <definedName name="_11G_0Extr" localSheetId="0">#REF!</definedName>
    <definedName name="_11G_0Extr">#REF!</definedName>
    <definedName name="_12G_0Extr" localSheetId="0">#REF!</definedName>
    <definedName name="_12G_0Extr">#REF!</definedName>
    <definedName name="_15G_0Extract" localSheetId="0">#REF!</definedName>
    <definedName name="_15G_0Extract">#REF!</definedName>
    <definedName name="_16G_0Extract" localSheetId="0">#REF!</definedName>
    <definedName name="_16G_0Extract">#REF!</definedName>
    <definedName name="_3_3_0Crite" localSheetId="0">#REF!</definedName>
    <definedName name="_3_3_0Crite">#REF!</definedName>
    <definedName name="_4_3_0Crite" localSheetId="0">#REF!</definedName>
    <definedName name="_4_3_0Crite">#REF!</definedName>
    <definedName name="_7_3_0Criteria" localSheetId="0">#REF!</definedName>
    <definedName name="_7_3_0Criteria">#REF!</definedName>
    <definedName name="_8_3_0Criteria" localSheetId="0">#REF!</definedName>
    <definedName name="_8_3_0Criteria">#REF!</definedName>
    <definedName name="_Fill" localSheetId="0" hidden="1">#REF!</definedName>
    <definedName name="_Fill" hidden="1">#REF!</definedName>
    <definedName name="_xlnm._FilterDatabase" localSheetId="0" hidden="1">공사원가계산서!$A$1:$A$77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ID" localSheetId="0">#REF!,#REF!</definedName>
    <definedName name="ID">#REF!,#REF!</definedName>
    <definedName name="KA">[2]MOTOR!$B$61:$E$68</definedName>
    <definedName name="Macro10" localSheetId="0">[3]!Macro10</definedName>
    <definedName name="Macro10">[3]!Macro10</definedName>
    <definedName name="Macro12" localSheetId="0">[3]!Macro12</definedName>
    <definedName name="Macro12">[3]!Macro12</definedName>
    <definedName name="Macro13" localSheetId="0">[3]!Macro13</definedName>
    <definedName name="Macro13">[3]!Macro13</definedName>
    <definedName name="Macro14" localSheetId="0">[3]!Macro14</definedName>
    <definedName name="Macro14">[3]!Macro14</definedName>
    <definedName name="Macro2" localSheetId="0">[3]!Macro2</definedName>
    <definedName name="Macro2">[3]!Macro2</definedName>
    <definedName name="Macro5" localSheetId="0">[3]!Macro5</definedName>
    <definedName name="Macro5">[3]!Macro5</definedName>
    <definedName name="Macro6" localSheetId="0">[3]!Macro6</definedName>
    <definedName name="Macro6">[3]!Macro6</definedName>
    <definedName name="Macro7" localSheetId="0">[3]!Macro7</definedName>
    <definedName name="Macro7">[3]!Macro7</definedName>
    <definedName name="Macro8" localSheetId="0">[3]!Macro8</definedName>
    <definedName name="Macro8">[3]!Macro8</definedName>
    <definedName name="Macro9" localSheetId="0">[3]!Macro9</definedName>
    <definedName name="Macro9">[3]!Macro9</definedName>
    <definedName name="MONEY" localSheetId="0">#REF!,#REF!</definedName>
    <definedName name="MONEY">#REF!,#REF!</definedName>
    <definedName name="_xlnm.Print_Area" localSheetId="0">공사원가계산서!$B$1:$T$58</definedName>
    <definedName name="_xlnm.Print_Titles" localSheetId="0">공사원가계산서!$1:$4</definedName>
    <definedName name="_xlnm.Print_Titles">#REF!</definedName>
    <definedName name="공사명" localSheetId="0">#REF!</definedName>
    <definedName name="공사명">#REF!</definedName>
    <definedName name="공통복사" localSheetId="0">[3]!Macro13</definedName>
    <definedName name="공통복사">[3]!Macro13</definedName>
    <definedName name="관급" localSheetId="0">#REF!,#REF!,#REF!</definedName>
    <definedName name="관급">#REF!,#REF!,#REF!</definedName>
    <definedName name="내역서" localSheetId="0">#REF!</definedName>
    <definedName name="내역서">#REF!</definedName>
    <definedName name="니여" localSheetId="0">#REF!,#REF!</definedName>
    <definedName name="니여">#REF!,#REF!</definedName>
    <definedName name="단가비교표" localSheetId="0">#REF!,#REF!</definedName>
    <definedName name="단가비교표">#REF!,#REF!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샘플">[4]내역서!$A$1:$IV$4</definedName>
    <definedName name="위치도" localSheetId="0">#REF!</definedName>
    <definedName name="위치도">#REF!</definedName>
    <definedName name="일위" localSheetId="0">#REF!,#REF!</definedName>
    <definedName name="일위">#REF!,#REF!</definedName>
    <definedName name="ㅈㅈㅈ" localSheetId="0">[3]!Macro12</definedName>
    <definedName name="ㅈㅈㅈ">[3]!Macro12</definedName>
    <definedName name="장성" localSheetId="0">#REF!,#REF!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K50" i="63" l="1"/>
  <c r="K44" i="63" l="1"/>
  <c r="K42" i="63" l="1"/>
  <c r="K40" i="63"/>
  <c r="K48" i="63" l="1"/>
  <c r="R5" i="63"/>
  <c r="R6" i="63" s="1"/>
  <c r="R7" i="63" s="1"/>
  <c r="R8" i="63" s="1"/>
  <c r="R9" i="63" s="1"/>
  <c r="R10" i="63" s="1"/>
  <c r="R11" i="63" s="1"/>
  <c r="R12" i="63" s="1"/>
  <c r="R13" i="63" s="1"/>
  <c r="R14" i="63" s="1"/>
  <c r="R15" i="63" s="1"/>
  <c r="R16" i="63" s="1"/>
  <c r="R17" i="63" s="1"/>
  <c r="R18" i="63" s="1"/>
  <c r="R19" i="63" s="1"/>
  <c r="R20" i="63" s="1"/>
  <c r="R21" i="63" s="1"/>
  <c r="R22" i="63" s="1"/>
  <c r="R23" i="63" s="1"/>
  <c r="R24" i="63" s="1"/>
  <c r="R25" i="63" s="1"/>
  <c r="O5" i="63"/>
  <c r="O6" i="63" s="1"/>
  <c r="O7" i="63" s="1"/>
  <c r="O8" i="63" s="1"/>
  <c r="O9" i="63" s="1"/>
  <c r="O10" i="63" s="1"/>
  <c r="O11" i="63" s="1"/>
  <c r="O12" i="63" s="1"/>
  <c r="O13" i="63" s="1"/>
  <c r="O14" i="63" s="1"/>
  <c r="O15" i="63" s="1"/>
  <c r="O16" i="63" s="1"/>
  <c r="O17" i="63" s="1"/>
  <c r="O18" i="63" s="1"/>
  <c r="O19" i="63" s="1"/>
  <c r="O20" i="63" s="1"/>
  <c r="O21" i="63" s="1"/>
  <c r="O22" i="63" s="1"/>
  <c r="O23" i="63" s="1"/>
  <c r="O24" i="63" s="1"/>
  <c r="O25" i="63" s="1"/>
  <c r="L6" i="63"/>
  <c r="L7" i="63" s="1"/>
  <c r="L8" i="63" s="1"/>
  <c r="L9" i="63" s="1"/>
  <c r="L10" i="63" s="1"/>
  <c r="L11" i="63" s="1"/>
  <c r="L12" i="63" s="1"/>
  <c r="L13" i="63" s="1"/>
  <c r="L14" i="63" s="1"/>
  <c r="L15" i="63" s="1"/>
  <c r="L16" i="63" s="1"/>
  <c r="L17" i="63" s="1"/>
  <c r="L18" i="63" s="1"/>
  <c r="L19" i="63" s="1"/>
  <c r="L20" i="63" s="1"/>
  <c r="L21" i="63" s="1"/>
  <c r="L22" i="63" s="1"/>
  <c r="L23" i="63" s="1"/>
  <c r="L24" i="63" s="1"/>
  <c r="L25" i="63" s="1"/>
  <c r="Z6" i="63"/>
  <c r="Z7" i="63"/>
  <c r="Z8" i="63"/>
  <c r="Z9" i="63"/>
  <c r="Z10" i="63"/>
  <c r="Z11" i="63"/>
  <c r="Z12" i="63"/>
  <c r="Z13" i="63"/>
  <c r="Z14" i="63"/>
  <c r="Z15" i="63"/>
  <c r="Z16" i="63"/>
  <c r="Z17" i="63"/>
  <c r="Z18" i="63"/>
  <c r="Z19" i="63"/>
  <c r="Z20" i="63"/>
  <c r="Z21" i="63"/>
  <c r="Z22" i="63"/>
  <c r="Z23" i="63"/>
  <c r="Z24" i="63"/>
  <c r="Z25" i="63"/>
  <c r="K36" i="63" l="1"/>
  <c r="B6" i="63" l="1"/>
  <c r="B7" i="63" s="1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l="1"/>
  <c r="B22" i="63" s="1"/>
  <c r="B23" i="63" s="1"/>
  <c r="B24" i="63" s="1"/>
  <c r="B25" i="63" s="1"/>
  <c r="K55" i="63" l="1"/>
  <c r="K52" i="63"/>
  <c r="K46" i="63"/>
  <c r="K38" i="63"/>
  <c r="K34" i="63"/>
  <c r="K32" i="63"/>
  <c r="K30" i="63"/>
  <c r="K27" i="63"/>
  <c r="B2" i="63" l="1"/>
  <c r="AB5" i="63" l="1"/>
  <c r="M21" i="63"/>
  <c r="J22" i="63"/>
  <c r="J24" i="63"/>
  <c r="M17" i="63"/>
  <c r="AD5" i="63"/>
  <c r="J21" i="63" l="1"/>
  <c r="M5" i="63"/>
  <c r="J23" i="63"/>
  <c r="J25" i="63"/>
  <c r="M13" i="63"/>
  <c r="M19" i="63"/>
  <c r="M16" i="63" l="1"/>
  <c r="M15" i="63"/>
  <c r="P14" i="63"/>
  <c r="P5" i="63"/>
  <c r="P18" i="63"/>
  <c r="P10" i="63"/>
  <c r="P13" i="63"/>
  <c r="P7" i="63"/>
  <c r="P15" i="63"/>
  <c r="P6" i="63"/>
  <c r="P11" i="63"/>
  <c r="P20" i="63"/>
  <c r="P12" i="63"/>
  <c r="P8" i="63"/>
  <c r="P19" i="63"/>
  <c r="P16" i="63"/>
  <c r="P17" i="63"/>
  <c r="P21" i="63"/>
  <c r="M20" i="63"/>
  <c r="M11" i="63"/>
  <c r="M14" i="63"/>
  <c r="AF5" i="63" l="1"/>
  <c r="S21" i="63"/>
  <c r="M9" i="63"/>
  <c r="M6" i="63"/>
  <c r="M8" i="63"/>
  <c r="M10" i="63"/>
  <c r="M12" i="63"/>
  <c r="M7" i="63"/>
  <c r="M18" i="63"/>
  <c r="Z5" i="63" l="1"/>
  <c r="J18" i="63"/>
  <c r="J6" i="63"/>
  <c r="J10" i="63"/>
  <c r="P9" i="63"/>
  <c r="S13" i="63"/>
  <c r="J13" i="63"/>
  <c r="J17" i="63"/>
  <c r="S17" i="63"/>
  <c r="S11" i="63"/>
  <c r="J11" i="63"/>
  <c r="S19" i="63"/>
  <c r="J19" i="63"/>
  <c r="J5" i="63" l="1"/>
  <c r="S5" i="63"/>
  <c r="S18" i="63"/>
  <c r="S6" i="63"/>
  <c r="S10" i="63"/>
  <c r="S12" i="63"/>
  <c r="J12" i="63"/>
  <c r="S7" i="63"/>
  <c r="J7" i="63"/>
  <c r="J20" i="63"/>
  <c r="S20" i="63"/>
  <c r="S14" i="63"/>
  <c r="J14" i="63"/>
  <c r="J16" i="63"/>
  <c r="S16" i="63"/>
  <c r="S15" i="63"/>
  <c r="J15" i="63"/>
  <c r="S8" i="63"/>
  <c r="J8" i="63"/>
  <c r="S9" i="63" l="1"/>
  <c r="J9" i="63"/>
  <c r="M22" i="63" l="1"/>
  <c r="S22" i="63"/>
  <c r="S23" i="63" l="1"/>
  <c r="M23" i="63"/>
  <c r="S24" i="63" l="1"/>
  <c r="M24" i="63"/>
  <c r="P22" i="63" l="1"/>
  <c r="M25" i="63"/>
  <c r="S25" i="63"/>
  <c r="P23" i="63" l="1"/>
  <c r="P24" i="63" l="1"/>
  <c r="P25" i="63" l="1"/>
  <c r="M26" i="63"/>
  <c r="K41" i="63" s="1"/>
  <c r="S26" i="63"/>
  <c r="K37" i="63" l="1"/>
  <c r="K28" i="63"/>
  <c r="Q28" i="63" s="1"/>
  <c r="K35" i="63"/>
  <c r="P26" i="63" l="1"/>
  <c r="K47" i="63" s="1"/>
  <c r="Q37" i="63" l="1"/>
  <c r="J37" i="63" s="1"/>
  <c r="Q41" i="63" s="1"/>
  <c r="J41" i="63" s="1"/>
  <c r="Q35" i="63"/>
  <c r="J35" i="63" s="1"/>
  <c r="K39" i="63" s="1"/>
  <c r="J28" i="63"/>
  <c r="Q47" i="63"/>
  <c r="J47" i="63" s="1"/>
  <c r="J26" i="63"/>
  <c r="K45" i="63" s="1"/>
  <c r="Q45" i="63" l="1"/>
  <c r="J45" i="63" s="1"/>
  <c r="K49" i="63"/>
  <c r="Q49" i="63" s="1"/>
  <c r="J49" i="63" s="1"/>
  <c r="K31" i="63"/>
  <c r="Q31" i="63" s="1"/>
  <c r="J31" i="63" s="1"/>
  <c r="K33" i="63"/>
  <c r="Q33" i="63" s="1"/>
  <c r="J33" i="63" s="1"/>
  <c r="Q39" i="63"/>
  <c r="J39" i="63" s="1"/>
  <c r="K43" i="63" s="1"/>
  <c r="Q43" i="63" s="1"/>
  <c r="J43" i="63" s="1"/>
  <c r="J29" i="63" l="1"/>
  <c r="K51" i="63" l="1"/>
  <c r="Q51" i="63" s="1"/>
  <c r="J51" i="63" s="1"/>
  <c r="V54" i="63" l="1"/>
  <c r="K53" i="63"/>
  <c r="Q53" i="63" s="1"/>
  <c r="K56" i="63" l="1"/>
  <c r="Q56" i="63" s="1"/>
</calcChain>
</file>

<file path=xl/sharedStrings.xml><?xml version="1.0" encoding="utf-8"?>
<sst xmlns="http://schemas.openxmlformats.org/spreadsheetml/2006/main" count="192" uniqueCount="82">
  <si>
    <t>종류</t>
    <phoneticPr fontId="2" type="noConversion"/>
  </si>
  <si>
    <t>호표</t>
    <phoneticPr fontId="2" type="noConversion"/>
  </si>
  <si>
    <t>색
상</t>
    <phoneticPr fontId="2" type="noConversion"/>
  </si>
  <si>
    <t>구
분</t>
    <phoneticPr fontId="2" type="noConversion"/>
  </si>
  <si>
    <t>=</t>
    <phoneticPr fontId="2" type="noConversion"/>
  </si>
  <si>
    <t>재도색</t>
    <phoneticPr fontId="2" type="noConversion"/>
  </si>
  <si>
    <t>황색</t>
    <phoneticPr fontId="2" type="noConversion"/>
  </si>
  <si>
    <t>백색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</si>
  <si>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</si>
  <si>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</si>
  <si>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</si>
  <si>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청색</t>
    <phoneticPr fontId="2" type="noConversion"/>
  </si>
  <si>
    <t>공 사 원 가 계 산 서</t>
    <phoneticPr fontId="43" type="noConversion"/>
  </si>
  <si>
    <t>단
위</t>
    <phoneticPr fontId="2" type="noConversion"/>
  </si>
  <si>
    <t>총액
합계</t>
    <phoneticPr fontId="2" type="noConversion"/>
  </si>
  <si>
    <t>등
급</t>
    <phoneticPr fontId="2" type="noConversion"/>
  </si>
  <si>
    <t>폭</t>
    <phoneticPr fontId="2" type="noConversion"/>
  </si>
  <si>
    <t>직접
재료비</t>
    <phoneticPr fontId="43" type="noConversion"/>
  </si>
  <si>
    <t>소계</t>
    <phoneticPr fontId="43" type="noConversion"/>
  </si>
  <si>
    <t>직접
노무비</t>
    <phoneticPr fontId="43" type="noConversion"/>
  </si>
  <si>
    <t>산출
경비</t>
    <phoneticPr fontId="27" type="noConversion"/>
  </si>
  <si>
    <t>M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</si>
  <si>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</si>
  <si>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</si>
  <si>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</si>
  <si>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</si>
  <si>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자
재</t>
    <phoneticPr fontId="2" type="noConversion"/>
  </si>
  <si>
    <t>차선제거</t>
    <phoneticPr fontId="2" type="noConversion"/>
  </si>
  <si>
    <t>신설</t>
    <phoneticPr fontId="2" type="noConversion"/>
  </si>
  <si>
    <t>녹색</t>
    <phoneticPr fontId="2" type="noConversion"/>
  </si>
  <si>
    <t>분홍색</t>
    <phoneticPr fontId="2" type="noConversion"/>
  </si>
  <si>
    <t>수량</t>
    <phoneticPr fontId="43" type="noConversion"/>
  </si>
  <si>
    <t>합     계</t>
    <phoneticPr fontId="2" type="noConversion"/>
  </si>
  <si>
    <t>식</t>
    <phoneticPr fontId="2" type="noConversion"/>
  </si>
  <si>
    <t>X</t>
    <phoneticPr fontId="2" type="noConversion"/>
  </si>
  <si>
    <t>=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</si>
  <si>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</si>
  <si>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</si>
  <si>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</si>
  <si>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</si>
  <si>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</si>
  <si>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</si>
  <si>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</si>
  <si>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</si>
  <si>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</si>
  <si>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</si>
  <si>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부가가치세</t>
    <phoneticPr fontId="2" type="noConversion"/>
  </si>
  <si>
    <t>도 급 액</t>
    <phoneticPr fontId="2" type="noConversion"/>
  </si>
  <si>
    <t>총 공사비</t>
    <phoneticPr fontId="2" type="noConversion"/>
  </si>
  <si>
    <t>공급가액</t>
    <phoneticPr fontId="2" type="noConversion"/>
  </si>
  <si>
    <t>(1,000원이하 절사)</t>
    <phoneticPr fontId="2" type="noConversion"/>
  </si>
  <si>
    <t>연금보험료</t>
    <phoneticPr fontId="2" type="noConversion"/>
  </si>
  <si>
    <t>3호표</t>
  </si>
  <si>
    <t>4호표</t>
  </si>
  <si>
    <t>5호표</t>
  </si>
  <si>
    <t>6호표</t>
  </si>
  <si>
    <t>7호표</t>
  </si>
  <si>
    <t>8호표</t>
  </si>
  <si>
    <t>9호표</t>
  </si>
  <si>
    <t>10호표</t>
  </si>
  <si>
    <t>11호표</t>
  </si>
  <si>
    <t>12호표</t>
  </si>
  <si>
    <t>13호표</t>
  </si>
  <si>
    <t>14호표</t>
  </si>
  <si>
    <t>15호표</t>
  </si>
  <si>
    <t>16호표</t>
  </si>
  <si>
    <t>17호표</t>
  </si>
  <si>
    <t>18호표</t>
  </si>
  <si>
    <t>19호표</t>
  </si>
  <si>
    <t>20호표</t>
  </si>
  <si>
    <t>21호표</t>
  </si>
  <si>
    <t>1호표</t>
  </si>
  <si>
    <t>2호표</t>
  </si>
  <si>
    <t>노무비</t>
    <phoneticPr fontId="43" type="noConversion"/>
  </si>
  <si>
    <t>재료비</t>
    <phoneticPr fontId="43" type="noConversion"/>
  </si>
  <si>
    <t>경비</t>
    <phoneticPr fontId="43" type="noConversion"/>
  </si>
  <si>
    <t>구분</t>
    <phoneticPr fontId="2" type="noConversion"/>
  </si>
  <si>
    <t>비고</t>
    <phoneticPr fontId="2" type="noConversion"/>
  </si>
  <si>
    <t>신설</t>
    <phoneticPr fontId="2" type="noConversion"/>
  </si>
  <si>
    <t>퇴직공제부금비</t>
    <phoneticPr fontId="2" type="noConversion"/>
  </si>
  <si>
    <t>환경보전비</t>
    <phoneticPr fontId="2" type="noConversion"/>
  </si>
  <si>
    <t>건설기계대여대금 지급보증액 발급금액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</si>
</sst>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;[Red]#,##0"/>
    <numFmt numFmtId="182" formatCode="#,##0.00000;[Red]#,##0.00000"/>
    <numFmt numFmtId="183" formatCode="0.0%"/>
    <numFmt numFmtId="184" formatCode="#,##0_);[Red]\(#,##0\)"/>
    <numFmt numFmtId="185" formatCode="_-* #,##0.0_-;\-* #,##0.0_-;_-* &quot;-&quot;_-;_-@_-"/>
    <numFmt numFmtId="186" formatCode="_-* #,##0.00_-;\-* #,##0.00_-;_-* &quot;-&quot;_-;_-@_-"/>
    <numFmt numFmtId="187" formatCode="&quot;₩&quot;#,##0;&quot;₩&quot;&quot;₩&quot;&quot;₩&quot;&quot;₩&quot;\-#,##0"/>
    <numFmt numFmtId="188" formatCode="#,##0;[Red]&quot;-&quot;#,##0"/>
    <numFmt numFmtId="189" formatCode="&quot;₩&quot;#,##0;[Red]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&quot;제&quot;#&quot;호표&quot;"/>
    <numFmt numFmtId="194" formatCode="#&quot;cm&quot;"/>
    <numFmt numFmtId="195" formatCode="_-* #,##0.000_-;\-* #,##0.000_-;_-* &quot;-&quot;_-;_-@_-"/>
    <numFmt numFmtId="196" formatCode="_-* #,##0.0000_-;\-* #,##0.0000_-;_-* &quot;-&quot;_-;_-@_-"/>
    <numFmt numFmtId="197" formatCode="_-* #,##0.0_-;\-* #,##0.0_-;_-* &quot;-&quot;?_-;_-@_-"/>
    <numFmt numFmtId="198" formatCode="_-* #,##0_-;\-* #,##0_-;_-* &quot;-&quot;??_-;_-@_-"/>
    <numFmt numFmtId="199" formatCode="_-* #,##0.00000_-;\-* #,##0.00000_-;_-* &quot;-&quot;_-;_-@_-"/>
    <numFmt numFmtId="200" formatCode="0.000%"/>
  </numFmts>
  <fonts count="4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24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sz val="13"/>
      <color rgb="FF000000"/>
      <name val="휴먼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1" fontId="5" fillId="0" borderId="0">
      <protection locked="0"/>
    </xf>
    <xf numFmtId="19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3" fontId="37" fillId="0" borderId="1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center" vertical="center" shrinkToFit="1"/>
    </xf>
    <xf numFmtId="0" fontId="37" fillId="0" borderId="1" xfId="0" applyFont="1" applyFill="1" applyBorder="1" applyAlignment="1">
      <alignment vertical="center" shrinkToFit="1"/>
    </xf>
    <xf numFmtId="41" fontId="37" fillId="0" borderId="1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>
      <alignment vertical="center"/>
    </xf>
    <xf numFmtId="0" fontId="37" fillId="0" borderId="1" xfId="0" applyFont="1" applyFill="1" applyBorder="1" applyAlignment="1">
      <alignment horizontal="distributed" vertical="center" wrapText="1" shrinkToFit="1"/>
    </xf>
    <xf numFmtId="0" fontId="36" fillId="0" borderId="0" xfId="0" applyFont="1" applyFill="1" applyBorder="1">
      <alignment vertical="center"/>
    </xf>
    <xf numFmtId="193" fontId="37" fillId="0" borderId="1" xfId="0" applyNumberFormat="1" applyFont="1" applyFill="1" applyBorder="1" applyAlignment="1">
      <alignment horizontal="right" vertical="center" shrinkToFit="1"/>
    </xf>
    <xf numFmtId="194" fontId="37" fillId="0" borderId="1" xfId="0" applyNumberFormat="1" applyFont="1" applyFill="1" applyBorder="1" applyAlignment="1">
      <alignment horizontal="center" vertical="center" shrinkToFit="1"/>
    </xf>
    <xf numFmtId="3" fontId="37" fillId="0" borderId="1" xfId="0" applyNumberFormat="1" applyFont="1" applyFill="1" applyBorder="1" applyAlignment="1">
      <alignment horizontal="centerContinuous" vertical="center"/>
    </xf>
    <xf numFmtId="4" fontId="37" fillId="0" borderId="1" xfId="0" applyNumberFormat="1" applyFont="1" applyFill="1" applyBorder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shrinkToFit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wrapText="1" justifyLastLine="1"/>
    </xf>
    <xf numFmtId="41" fontId="41" fillId="0" borderId="1" xfId="94" applyFont="1" applyFill="1" applyBorder="1" applyAlignment="1">
      <alignment horizontal="center" vertical="center"/>
    </xf>
    <xf numFmtId="41" fontId="41" fillId="0" borderId="1" xfId="94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vertical="center" shrinkToFit="1"/>
    </xf>
    <xf numFmtId="0" fontId="37" fillId="0" borderId="0" xfId="0" applyFont="1" applyFill="1" applyAlignment="1">
      <alignment horizontal="center" vertical="center" shrinkToFit="1"/>
    </xf>
    <xf numFmtId="41" fontId="37" fillId="0" borderId="0" xfId="94" applyFont="1" applyFill="1" applyAlignment="1">
      <alignment vertical="center"/>
    </xf>
    <xf numFmtId="41" fontId="37" fillId="0" borderId="0" xfId="94" applyFont="1" applyFill="1" applyAlignment="1">
      <alignment vertical="center" shrinkToFit="1"/>
    </xf>
    <xf numFmtId="4" fontId="37" fillId="0" borderId="1" xfId="0" applyNumberFormat="1" applyFont="1" applyFill="1" applyBorder="1" applyAlignment="1">
      <alignment horizontal="center" vertical="center" shrinkToFit="1"/>
    </xf>
    <xf numFmtId="41" fontId="41" fillId="0" borderId="1" xfId="94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 shrinkToFit="1"/>
    </xf>
    <xf numFmtId="41" fontId="36" fillId="0" borderId="0" xfId="0" applyNumberFormat="1" applyFont="1" applyFill="1">
      <alignment vertical="center"/>
    </xf>
    <xf numFmtId="197" fontId="36" fillId="0" borderId="0" xfId="0" applyNumberFormat="1" applyFont="1" applyFill="1">
      <alignment vertical="center"/>
    </xf>
    <xf numFmtId="198" fontId="36" fillId="0" borderId="0" xfId="0" applyNumberFormat="1" applyFont="1" applyFill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 shrinkToFit="1"/>
    </xf>
    <xf numFmtId="41" fontId="37" fillId="0" borderId="0" xfId="0" applyNumberFormat="1" applyFont="1" applyFill="1" applyBorder="1" applyAlignment="1">
      <alignment horizontal="center" vertical="center" shrinkToFit="1"/>
    </xf>
    <xf numFmtId="41" fontId="36" fillId="0" borderId="0" xfId="94" applyFont="1" applyFill="1" applyBorder="1" applyAlignment="1">
      <alignment horizontal="center" vertical="center"/>
    </xf>
    <xf numFmtId="198" fontId="36" fillId="0" borderId="0" xfId="0" applyNumberFormat="1" applyFont="1" applyFill="1" applyBorder="1" applyAlignment="1">
      <alignment horizontal="center" vertical="center"/>
    </xf>
    <xf numFmtId="41" fontId="36" fillId="0" borderId="0" xfId="0" applyNumberFormat="1" applyFont="1" applyFill="1" applyBorder="1">
      <alignment vertical="center"/>
    </xf>
    <xf numFmtId="198" fontId="36" fillId="0" borderId="0" xfId="0" applyNumberFormat="1" applyFont="1" applyFill="1" applyBorder="1">
      <alignment vertical="center"/>
    </xf>
    <xf numFmtId="3" fontId="44" fillId="0" borderId="0" xfId="0" applyNumberFormat="1" applyFont="1" applyBorder="1" applyAlignment="1">
      <alignment horizontal="center" vertical="center" wrapText="1"/>
    </xf>
    <xf numFmtId="3" fontId="36" fillId="0" borderId="0" xfId="0" applyNumberFormat="1" applyFont="1" applyFill="1" applyBorder="1">
      <alignment vertical="center"/>
    </xf>
    <xf numFmtId="181" fontId="37" fillId="0" borderId="0" xfId="37" applyNumberFormat="1" applyFont="1" applyFill="1" applyBorder="1" applyAlignment="1">
      <alignment horizontal="center" vertical="center" wrapText="1"/>
    </xf>
    <xf numFmtId="182" fontId="37" fillId="0" borderId="0" xfId="37" applyNumberFormat="1" applyFont="1" applyFill="1" applyBorder="1" applyAlignment="1">
      <alignment horizontal="center" vertical="center" shrinkToFit="1"/>
    </xf>
    <xf numFmtId="184" fontId="36" fillId="0" borderId="1" xfId="0" applyNumberFormat="1" applyFont="1" applyFill="1" applyBorder="1" applyAlignment="1">
      <alignment vertical="center"/>
    </xf>
    <xf numFmtId="184" fontId="37" fillId="0" borderId="1" xfId="37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41" fontId="41" fillId="0" borderId="1" xfId="94" applyFont="1" applyFill="1" applyBorder="1" applyAlignment="1">
      <alignment vertical="center" shrinkToFit="1"/>
    </xf>
    <xf numFmtId="0" fontId="37" fillId="0" borderId="1" xfId="0" applyFont="1" applyFill="1" applyBorder="1" applyAlignment="1">
      <alignment vertical="center"/>
    </xf>
    <xf numFmtId="41" fontId="41" fillId="0" borderId="1" xfId="0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 shrinkToFit="1"/>
    </xf>
    <xf numFmtId="0" fontId="36" fillId="0" borderId="1" xfId="0" applyFont="1" applyFill="1" applyBorder="1" applyAlignment="1">
      <alignment vertical="center"/>
    </xf>
    <xf numFmtId="41" fontId="37" fillId="0" borderId="1" xfId="94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183" fontId="37" fillId="0" borderId="1" xfId="0" applyNumberFormat="1" applyFont="1" applyFill="1" applyBorder="1" applyAlignment="1">
      <alignment horizontal="center" vertical="center" shrinkToFit="1"/>
    </xf>
    <xf numFmtId="195" fontId="37" fillId="0" borderId="1" xfId="94" applyNumberFormat="1" applyFont="1" applyFill="1" applyBorder="1" applyAlignment="1">
      <alignment vertical="center"/>
    </xf>
    <xf numFmtId="41" fontId="41" fillId="0" borderId="1" xfId="94" applyFont="1" applyFill="1" applyBorder="1" applyAlignment="1">
      <alignment horizontal="center" vertical="center"/>
    </xf>
    <xf numFmtId="10" fontId="37" fillId="0" borderId="1" xfId="0" applyNumberFormat="1" applyFont="1" applyFill="1" applyBorder="1" applyAlignment="1">
      <alignment horizontal="center" vertical="center" shrinkToFit="1"/>
    </xf>
    <xf numFmtId="196" fontId="37" fillId="0" borderId="1" xfId="94" applyNumberFormat="1" applyFont="1" applyFill="1" applyBorder="1" applyAlignment="1">
      <alignment vertical="center"/>
    </xf>
    <xf numFmtId="200" fontId="37" fillId="0" borderId="1" xfId="0" applyNumberFormat="1" applyFont="1" applyFill="1" applyBorder="1" applyAlignment="1">
      <alignment horizontal="center" vertical="center" shrinkToFit="1"/>
    </xf>
    <xf numFmtId="199" fontId="37" fillId="0" borderId="1" xfId="94" applyNumberFormat="1" applyFont="1" applyFill="1" applyBorder="1" applyAlignment="1">
      <alignment vertical="center"/>
    </xf>
    <xf numFmtId="0" fontId="38" fillId="0" borderId="7" xfId="0" applyFont="1" applyFill="1" applyBorder="1" applyAlignment="1">
      <alignment horizontal="left"/>
    </xf>
    <xf numFmtId="0" fontId="38" fillId="0" borderId="5" xfId="0" applyFont="1" applyFill="1" applyBorder="1" applyAlignment="1">
      <alignment horizontal="left"/>
    </xf>
    <xf numFmtId="0" fontId="38" fillId="0" borderId="8" xfId="0" applyFont="1" applyFill="1" applyBorder="1" applyAlignment="1">
      <alignment horizontal="left"/>
    </xf>
    <xf numFmtId="41" fontId="37" fillId="0" borderId="1" xfId="94" applyFont="1" applyFill="1" applyBorder="1" applyAlignment="1">
      <alignment horizontal="left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185" fontId="37" fillId="0" borderId="1" xfId="94" applyNumberFormat="1" applyFont="1" applyFill="1" applyBorder="1" applyAlignment="1">
      <alignment vertical="center"/>
    </xf>
    <xf numFmtId="186" fontId="37" fillId="0" borderId="1" xfId="94" applyNumberFormat="1" applyFont="1" applyFill="1" applyBorder="1" applyAlignment="1">
      <alignment vertical="center"/>
    </xf>
  </cellXfs>
  <cellStyles count="95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view="pageBreakPreview" zoomScale="85" zoomScaleNormal="85" zoomScaleSheetLayoutView="85" workbookViewId="0">
      <pane ySplit="4" topLeftCell="A5" activePane="bottomLeft" state="frozen"/>
      <selection activeCell="AU4" sqref="AU4"/>
      <selection pane="bottomLeft" activeCell="J19" sqref="J19"/>
    </sheetView>
  </sheetViews>
  <sheetFormatPr defaultRowHeight="24" customHeight="1"/>
  <cols>
    <col min="1" max="1" width="8" style="5" customWidth="1"/>
    <col min="2" max="2" width="10.6640625" style="16" customWidth="1"/>
    <col min="3" max="3" width="32.5" style="17" customWidth="1"/>
    <col min="4" max="4" width="6.5" style="2" customWidth="1"/>
    <col min="5" max="8" width="6.5" style="17" customWidth="1"/>
    <col min="9" max="9" width="6.33203125" style="16" customWidth="1"/>
    <col min="10" max="10" width="21.33203125" style="16" bestFit="1" customWidth="1"/>
    <col min="11" max="11" width="15.83203125" style="6" customWidth="1"/>
    <col min="12" max="12" width="8.83203125" style="6" customWidth="1"/>
    <col min="13" max="13" width="20.33203125" style="6" bestFit="1" customWidth="1"/>
    <col min="14" max="14" width="15.83203125" style="6" customWidth="1"/>
    <col min="15" max="15" width="8.83203125" style="6" customWidth="1"/>
    <col min="16" max="16" width="20.33203125" style="6" bestFit="1" customWidth="1"/>
    <col min="17" max="17" width="15.83203125" style="15" customWidth="1"/>
    <col min="18" max="18" width="8.83203125" style="15" customWidth="1"/>
    <col min="19" max="19" width="20.33203125" style="15" bestFit="1" customWidth="1"/>
    <col min="20" max="20" width="15.83203125" style="29" customWidth="1"/>
    <col min="21" max="21" width="9.33203125" style="6"/>
    <col min="22" max="22" width="19.83203125" style="6" bestFit="1" customWidth="1"/>
    <col min="23" max="23" width="29" style="6" bestFit="1" customWidth="1"/>
    <col min="24" max="26" width="9.33203125" style="6"/>
    <col min="27" max="27" width="14.83203125" style="6" bestFit="1" customWidth="1"/>
    <col min="28" max="28" width="20" style="6" bestFit="1" customWidth="1"/>
    <col min="29" max="29" width="14.83203125" style="6" bestFit="1" customWidth="1"/>
    <col min="30" max="30" width="12" style="6" bestFit="1" customWidth="1"/>
    <col min="31" max="31" width="14.83203125" style="6" bestFit="1" customWidth="1"/>
    <col min="32" max="16384" width="9.33203125" style="6"/>
  </cols>
  <sheetData>
    <row r="1" spans="1:32" ht="39.950000000000003" customHeight="1">
      <c r="A1" s="5">
        <v>1</v>
      </c>
      <c r="B1" s="58" t="s">
        <v>12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8" customFormat="1" ht="30" customHeight="1">
      <c r="A2" s="7">
        <v>1</v>
      </c>
      <c r="B2" s="72" t="e">
        <f>#REF!</f>
        <v>#REF!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1:32" ht="39.950000000000003" customHeight="1">
      <c r="A3" s="7">
        <v>1</v>
      </c>
      <c r="B3" s="59" t="s">
        <v>1</v>
      </c>
      <c r="C3" s="60" t="s">
        <v>76</v>
      </c>
      <c r="D3" s="60"/>
      <c r="E3" s="60"/>
      <c r="F3" s="60"/>
      <c r="G3" s="60"/>
      <c r="H3" s="60"/>
      <c r="I3" s="61" t="s">
        <v>13</v>
      </c>
      <c r="J3" s="61" t="s">
        <v>14</v>
      </c>
      <c r="K3" s="59" t="s">
        <v>73</v>
      </c>
      <c r="L3" s="59"/>
      <c r="M3" s="59"/>
      <c r="N3" s="59" t="s">
        <v>74</v>
      </c>
      <c r="O3" s="59"/>
      <c r="P3" s="59"/>
      <c r="Q3" s="60" t="s">
        <v>75</v>
      </c>
      <c r="R3" s="60"/>
      <c r="S3" s="60"/>
      <c r="T3" s="60" t="s">
        <v>77</v>
      </c>
    </row>
    <row r="4" spans="1:32" ht="39.950000000000003" customHeight="1">
      <c r="A4" s="7">
        <v>1</v>
      </c>
      <c r="B4" s="59"/>
      <c r="C4" s="53" t="s">
        <v>0</v>
      </c>
      <c r="D4" s="54" t="s">
        <v>15</v>
      </c>
      <c r="E4" s="54" t="s">
        <v>3</v>
      </c>
      <c r="F4" s="54" t="s">
        <v>2</v>
      </c>
      <c r="G4" s="54" t="s">
        <v>26</v>
      </c>
      <c r="H4" s="53" t="s">
        <v>16</v>
      </c>
      <c r="I4" s="59"/>
      <c r="J4" s="59"/>
      <c r="K4" s="19" t="s">
        <v>17</v>
      </c>
      <c r="L4" s="19" t="s">
        <v>31</v>
      </c>
      <c r="M4" s="18" t="s">
        <v>18</v>
      </c>
      <c r="N4" s="19" t="s">
        <v>19</v>
      </c>
      <c r="O4" s="19" t="s">
        <v>31</v>
      </c>
      <c r="P4" s="18" t="s">
        <v>18</v>
      </c>
      <c r="Q4" s="9" t="s">
        <v>20</v>
      </c>
      <c r="R4" s="19" t="s">
        <v>31</v>
      </c>
      <c r="S4" s="18" t="s">
        <v>18</v>
      </c>
      <c r="T4" s="60"/>
    </row>
    <row r="5" spans="1:32" ht="24" customHeight="1">
      <c r="A5" s="7">
        <v>1</v>
      </c>
      <c r="B5" s="11">
        <v>1</v>
      </c>
      <c r="C5" s="3" t="s">
        <v>24</v>
      </c>
      <c r="D5" s="4" t="s">
        <v>9</v>
      </c>
      <c r="E5" s="4" t="s">
        <v>8</v>
      </c>
      <c r="F5" s="4" t="s">
        <v>7</v>
      </c>
      <c r="G5" s="4"/>
      <c r="H5" s="12">
        <v>15</v>
      </c>
      <c r="I5" s="46" t="s">
        <v>21</v>
      </c>
      <c r="J5" s="13">
        <f>SUM(K5,N5,Q5)</f>
        <v>0</v>
      </c>
      <c r="K5" s="1"/>
      <c r="L5" s="1">
        <v>8170</v>
      </c>
      <c r="M5" s="1">
        <f>K5*L5</f>
        <v>0</v>
      </c>
      <c r="N5" s="1"/>
      <c r="O5" s="1">
        <f>L5</f>
        <v>8170</v>
      </c>
      <c r="P5" s="1">
        <f>N5*O5</f>
        <v>0</v>
      </c>
      <c r="Q5" s="1"/>
      <c r="R5" s="1">
        <f>L5</f>
        <v>8170</v>
      </c>
      <c r="S5" s="1">
        <f>Q5*R5</f>
        <v>0</v>
      </c>
      <c r="T5" s="27"/>
      <c r="Y5" s="55" t="s">
        <v>71</v>
      </c>
      <c r="Z5" s="44" t="e">
        <f>AB5+AD5+AF5</f>
        <v>#REF!</v>
      </c>
      <c r="AA5" s="44"/>
      <c r="AB5" s="44" t="e">
        <f>#REF!</f>
        <v>#REF!</v>
      </c>
      <c r="AC5" s="44"/>
      <c r="AD5" s="44" t="e">
        <f>#REF!</f>
        <v>#REF!</v>
      </c>
      <c r="AE5" s="44"/>
      <c r="AF5" s="44" t="e">
        <f>#REF!</f>
        <v>#REF!</v>
      </c>
    </row>
    <row r="6" spans="1:32" ht="24" customHeight="1">
      <c r="A6" s="7">
        <v>1</v>
      </c>
      <c r="B6" s="11">
        <f>B5+1</f>
        <v>2</v>
      </c>
      <c r="C6" s="3" t="s">
        <v>22</v>
      </c>
      <c r="D6" s="4" t="s">
        <v>9</v>
      </c>
      <c r="E6" s="4" t="s">
        <v>8</v>
      </c>
      <c r="F6" s="4" t="s">
        <v>7</v>
      </c>
      <c r="G6" s="4"/>
      <c r="H6" s="12">
        <v>15</v>
      </c>
      <c r="I6" s="46" t="s">
        <v>21</v>
      </c>
      <c r="J6" s="13">
        <f t="shared" ref="J6:J20" si="0">SUM(K6,N6,Q6)</f>
        <v>0</v>
      </c>
      <c r="K6" s="1"/>
      <c r="L6" s="1">
        <f>L5</f>
        <v>8170</v>
      </c>
      <c r="M6" s="1">
        <f t="shared" ref="M6:M20" si="1">K6*L6</f>
        <v>0</v>
      </c>
      <c r="N6" s="1"/>
      <c r="O6" s="1">
        <f>O5</f>
        <v>8170</v>
      </c>
      <c r="P6" s="1">
        <f t="shared" ref="P6:P20" si="2">N6*O6</f>
        <v>0</v>
      </c>
      <c r="Q6" s="1"/>
      <c r="R6" s="1">
        <f>R5</f>
        <v>8170</v>
      </c>
      <c r="S6" s="1">
        <f t="shared" ref="S6:S20" si="3">Q6*R6</f>
        <v>0</v>
      </c>
      <c r="T6" s="14"/>
      <c r="Y6" s="55" t="s">
        <v>72</v>
      </c>
      <c r="Z6" s="44">
        <f t="shared" ref="Z6:Z25" si="4">AB6+AD6+AF6</f>
        <v>3240</v>
      </c>
      <c r="AA6" s="44"/>
      <c r="AB6" s="44">
        <v>1174</v>
      </c>
      <c r="AC6" s="44"/>
      <c r="AD6" s="44">
        <v>1293</v>
      </c>
      <c r="AE6" s="44"/>
      <c r="AF6" s="44">
        <v>773</v>
      </c>
    </row>
    <row r="7" spans="1:32" ht="24" customHeight="1">
      <c r="A7" s="7">
        <v>1</v>
      </c>
      <c r="B7" s="11">
        <f>B6+1</f>
        <v>3</v>
      </c>
      <c r="C7" s="3" t="s">
        <v>25</v>
      </c>
      <c r="D7" s="4" t="s">
        <v>9</v>
      </c>
      <c r="E7" s="4" t="s">
        <v>8</v>
      </c>
      <c r="F7" s="4" t="s">
        <v>7</v>
      </c>
      <c r="G7" s="4"/>
      <c r="H7" s="12">
        <v>15</v>
      </c>
      <c r="I7" s="46" t="s">
        <v>21</v>
      </c>
      <c r="J7" s="13">
        <f t="shared" si="0"/>
        <v>0</v>
      </c>
      <c r="K7" s="1"/>
      <c r="L7" s="1">
        <f t="shared" ref="L7:L25" si="5">L6</f>
        <v>8170</v>
      </c>
      <c r="M7" s="1">
        <f t="shared" si="1"/>
        <v>0</v>
      </c>
      <c r="N7" s="1"/>
      <c r="O7" s="1">
        <f t="shared" ref="O7:O25" si="6">O6</f>
        <v>8170</v>
      </c>
      <c r="P7" s="1">
        <f t="shared" si="2"/>
        <v>0</v>
      </c>
      <c r="Q7" s="1"/>
      <c r="R7" s="1">
        <f t="shared" ref="R7:R25" si="7">R6</f>
        <v>8170</v>
      </c>
      <c r="S7" s="1">
        <f t="shared" si="3"/>
        <v>0</v>
      </c>
      <c r="T7" s="14"/>
      <c r="Y7" s="55" t="s">
        <v>52</v>
      </c>
      <c r="Z7" s="44">
        <f t="shared" si="4"/>
        <v>3882</v>
      </c>
      <c r="AA7" s="44"/>
      <c r="AB7" s="44">
        <v>1541</v>
      </c>
      <c r="AC7" s="44"/>
      <c r="AD7" s="44">
        <v>1326</v>
      </c>
      <c r="AE7" s="44"/>
      <c r="AF7" s="44">
        <v>1015</v>
      </c>
    </row>
    <row r="8" spans="1:32" ht="24" customHeight="1">
      <c r="A8" s="7">
        <v>1</v>
      </c>
      <c r="B8" s="11">
        <f t="shared" ref="B8:B20" si="8">B7+1</f>
        <v>4</v>
      </c>
      <c r="C8" s="3" t="s">
        <v>23</v>
      </c>
      <c r="D8" s="4" t="s">
        <v>9</v>
      </c>
      <c r="E8" s="4" t="s">
        <v>8</v>
      </c>
      <c r="F8" s="4" t="s">
        <v>7</v>
      </c>
      <c r="G8" s="4"/>
      <c r="H8" s="12">
        <v>15</v>
      </c>
      <c r="I8" s="46" t="s">
        <v>21</v>
      </c>
      <c r="J8" s="13">
        <f t="shared" si="0"/>
        <v>0</v>
      </c>
      <c r="K8" s="1"/>
      <c r="L8" s="1">
        <f t="shared" si="5"/>
        <v>8170</v>
      </c>
      <c r="M8" s="1">
        <f t="shared" si="1"/>
        <v>0</v>
      </c>
      <c r="N8" s="1"/>
      <c r="O8" s="1">
        <f t="shared" si="6"/>
        <v>8170</v>
      </c>
      <c r="P8" s="1">
        <f t="shared" si="2"/>
        <v>0</v>
      </c>
      <c r="Q8" s="1"/>
      <c r="R8" s="1">
        <f t="shared" si="7"/>
        <v>8170</v>
      </c>
      <c r="S8" s="1">
        <f t="shared" si="3"/>
        <v>0</v>
      </c>
      <c r="T8" s="14"/>
      <c r="Y8" s="55" t="s">
        <v>53</v>
      </c>
      <c r="Z8" s="44">
        <f t="shared" si="4"/>
        <v>6823</v>
      </c>
      <c r="AA8" s="44"/>
      <c r="AB8" s="44">
        <v>3262</v>
      </c>
      <c r="AC8" s="44"/>
      <c r="AD8" s="44">
        <v>1414</v>
      </c>
      <c r="AE8" s="44"/>
      <c r="AF8" s="44">
        <v>2147</v>
      </c>
    </row>
    <row r="9" spans="1:32" ht="24" customHeight="1">
      <c r="A9" s="7">
        <v>1</v>
      </c>
      <c r="B9" s="11">
        <f t="shared" si="8"/>
        <v>5</v>
      </c>
      <c r="C9" s="3" t="s">
        <v>24</v>
      </c>
      <c r="D9" s="4" t="s">
        <v>10</v>
      </c>
      <c r="E9" s="4" t="s">
        <v>8</v>
      </c>
      <c r="F9" s="4" t="s">
        <v>6</v>
      </c>
      <c r="G9" s="4"/>
      <c r="H9" s="12">
        <v>15</v>
      </c>
      <c r="I9" s="46" t="s">
        <v>21</v>
      </c>
      <c r="J9" s="13">
        <f t="shared" si="0"/>
        <v>0</v>
      </c>
      <c r="K9" s="1"/>
      <c r="L9" s="1">
        <f t="shared" si="5"/>
        <v>8170</v>
      </c>
      <c r="M9" s="1">
        <f t="shared" si="1"/>
        <v>0</v>
      </c>
      <c r="N9" s="1"/>
      <c r="O9" s="1">
        <f t="shared" si="6"/>
        <v>8170</v>
      </c>
      <c r="P9" s="1">
        <f t="shared" si="2"/>
        <v>0</v>
      </c>
      <c r="Q9" s="1"/>
      <c r="R9" s="1">
        <f t="shared" si="7"/>
        <v>8170</v>
      </c>
      <c r="S9" s="1">
        <f t="shared" si="3"/>
        <v>0</v>
      </c>
      <c r="T9" s="14"/>
      <c r="Y9" s="55" t="s">
        <v>54</v>
      </c>
      <c r="Z9" s="44">
        <f t="shared" si="4"/>
        <v>2379</v>
      </c>
      <c r="AA9" s="44"/>
      <c r="AB9" s="44">
        <v>586</v>
      </c>
      <c r="AC9" s="44"/>
      <c r="AD9" s="44">
        <v>1408</v>
      </c>
      <c r="AE9" s="44"/>
      <c r="AF9" s="44">
        <v>385</v>
      </c>
    </row>
    <row r="10" spans="1:32" ht="24" customHeight="1">
      <c r="A10" s="7">
        <v>1</v>
      </c>
      <c r="B10" s="11">
        <f t="shared" si="8"/>
        <v>6</v>
      </c>
      <c r="C10" s="3" t="s">
        <v>22</v>
      </c>
      <c r="D10" s="4" t="s">
        <v>10</v>
      </c>
      <c r="E10" s="4" t="s">
        <v>8</v>
      </c>
      <c r="F10" s="4" t="s">
        <v>6</v>
      </c>
      <c r="G10" s="4"/>
      <c r="H10" s="12">
        <v>15</v>
      </c>
      <c r="I10" s="46" t="s">
        <v>21</v>
      </c>
      <c r="J10" s="13">
        <f t="shared" si="0"/>
        <v>0</v>
      </c>
      <c r="K10" s="1"/>
      <c r="L10" s="1">
        <f t="shared" si="5"/>
        <v>8170</v>
      </c>
      <c r="M10" s="1">
        <f t="shared" si="1"/>
        <v>0</v>
      </c>
      <c r="N10" s="1"/>
      <c r="O10" s="1">
        <f t="shared" si="6"/>
        <v>8170</v>
      </c>
      <c r="P10" s="1">
        <f t="shared" si="2"/>
        <v>0</v>
      </c>
      <c r="Q10" s="1"/>
      <c r="R10" s="1">
        <f t="shared" si="7"/>
        <v>8170</v>
      </c>
      <c r="S10" s="1">
        <f t="shared" si="3"/>
        <v>0</v>
      </c>
      <c r="T10" s="14"/>
      <c r="Y10" s="55" t="s">
        <v>55</v>
      </c>
      <c r="Z10" s="44">
        <f t="shared" si="4"/>
        <v>3389</v>
      </c>
      <c r="AA10" s="44"/>
      <c r="AB10" s="44">
        <v>1174</v>
      </c>
      <c r="AC10" s="44"/>
      <c r="AD10" s="44">
        <v>1442</v>
      </c>
      <c r="AE10" s="44"/>
      <c r="AF10" s="44">
        <v>773</v>
      </c>
    </row>
    <row r="11" spans="1:32" ht="24" customHeight="1">
      <c r="A11" s="7">
        <v>1</v>
      </c>
      <c r="B11" s="11">
        <f t="shared" si="8"/>
        <v>7</v>
      </c>
      <c r="C11" s="3" t="s">
        <v>24</v>
      </c>
      <c r="D11" s="4"/>
      <c r="E11" s="4" t="s">
        <v>8</v>
      </c>
      <c r="F11" s="4" t="s">
        <v>11</v>
      </c>
      <c r="G11" s="4"/>
      <c r="H11" s="12">
        <v>15</v>
      </c>
      <c r="I11" s="46" t="s">
        <v>21</v>
      </c>
      <c r="J11" s="13">
        <f t="shared" si="0"/>
        <v>0</v>
      </c>
      <c r="K11" s="1"/>
      <c r="L11" s="1">
        <f t="shared" si="5"/>
        <v>8170</v>
      </c>
      <c r="M11" s="1">
        <f t="shared" si="1"/>
        <v>0</v>
      </c>
      <c r="N11" s="1"/>
      <c r="O11" s="1">
        <f t="shared" si="6"/>
        <v>8170</v>
      </c>
      <c r="P11" s="1">
        <f t="shared" si="2"/>
        <v>0</v>
      </c>
      <c r="Q11" s="1"/>
      <c r="R11" s="1">
        <f t="shared" si="7"/>
        <v>8170</v>
      </c>
      <c r="S11" s="1">
        <f t="shared" si="3"/>
        <v>0</v>
      </c>
      <c r="T11" s="14"/>
      <c r="Y11" s="55" t="s">
        <v>56</v>
      </c>
      <c r="Z11" s="44">
        <f t="shared" si="4"/>
        <v>4041</v>
      </c>
      <c r="AA11" s="44"/>
      <c r="AB11" s="44">
        <v>586</v>
      </c>
      <c r="AC11" s="44"/>
      <c r="AD11" s="44">
        <v>3057</v>
      </c>
      <c r="AE11" s="44"/>
      <c r="AF11" s="44">
        <v>398</v>
      </c>
    </row>
    <row r="12" spans="1:32" ht="24" customHeight="1">
      <c r="A12" s="7">
        <v>1</v>
      </c>
      <c r="B12" s="11">
        <f t="shared" si="8"/>
        <v>8</v>
      </c>
      <c r="C12" s="3" t="s">
        <v>22</v>
      </c>
      <c r="D12" s="4"/>
      <c r="E12" s="4" t="s">
        <v>8</v>
      </c>
      <c r="F12" s="4" t="s">
        <v>11</v>
      </c>
      <c r="G12" s="4"/>
      <c r="H12" s="12">
        <v>15</v>
      </c>
      <c r="I12" s="46" t="s">
        <v>21</v>
      </c>
      <c r="J12" s="13">
        <f t="shared" si="0"/>
        <v>0</v>
      </c>
      <c r="K12" s="1"/>
      <c r="L12" s="1">
        <f t="shared" si="5"/>
        <v>8170</v>
      </c>
      <c r="M12" s="1">
        <f t="shared" si="1"/>
        <v>0</v>
      </c>
      <c r="N12" s="1"/>
      <c r="O12" s="1">
        <f t="shared" si="6"/>
        <v>8170</v>
      </c>
      <c r="P12" s="1">
        <f t="shared" si="2"/>
        <v>0</v>
      </c>
      <c r="Q12" s="1"/>
      <c r="R12" s="1">
        <f t="shared" si="7"/>
        <v>8170</v>
      </c>
      <c r="S12" s="1">
        <f t="shared" si="3"/>
        <v>0</v>
      </c>
      <c r="T12" s="14"/>
      <c r="Y12" s="55" t="s">
        <v>57</v>
      </c>
      <c r="Z12" s="44">
        <f t="shared" si="4"/>
        <v>5038</v>
      </c>
      <c r="AA12" s="44"/>
      <c r="AB12" s="44">
        <v>1174</v>
      </c>
      <c r="AC12" s="44"/>
      <c r="AD12" s="44">
        <v>3091</v>
      </c>
      <c r="AE12" s="44"/>
      <c r="AF12" s="44">
        <v>773</v>
      </c>
    </row>
    <row r="13" spans="1:32" ht="24" customHeight="1">
      <c r="A13" s="7">
        <v>1</v>
      </c>
      <c r="B13" s="11">
        <f t="shared" si="8"/>
        <v>9</v>
      </c>
      <c r="C13" s="3" t="s">
        <v>24</v>
      </c>
      <c r="D13" s="4" t="s">
        <v>9</v>
      </c>
      <c r="E13" s="4" t="s">
        <v>5</v>
      </c>
      <c r="F13" s="4" t="s">
        <v>7</v>
      </c>
      <c r="G13" s="4"/>
      <c r="H13" s="12">
        <v>15</v>
      </c>
      <c r="I13" s="46" t="s">
        <v>21</v>
      </c>
      <c r="J13" s="13">
        <f t="shared" si="0"/>
        <v>0</v>
      </c>
      <c r="K13" s="1"/>
      <c r="L13" s="1">
        <f t="shared" si="5"/>
        <v>8170</v>
      </c>
      <c r="M13" s="1">
        <f t="shared" si="1"/>
        <v>0</v>
      </c>
      <c r="N13" s="1"/>
      <c r="O13" s="1">
        <f t="shared" si="6"/>
        <v>8170</v>
      </c>
      <c r="P13" s="1">
        <f t="shared" si="2"/>
        <v>0</v>
      </c>
      <c r="Q13" s="1"/>
      <c r="R13" s="1">
        <f t="shared" si="7"/>
        <v>8170</v>
      </c>
      <c r="S13" s="1">
        <f t="shared" si="3"/>
        <v>0</v>
      </c>
      <c r="T13" s="14"/>
      <c r="Y13" s="55" t="s">
        <v>58</v>
      </c>
      <c r="Z13" s="44">
        <f t="shared" si="4"/>
        <v>1838</v>
      </c>
      <c r="AA13" s="44"/>
      <c r="AB13" s="44">
        <v>359</v>
      </c>
      <c r="AC13" s="44"/>
      <c r="AD13" s="44">
        <v>1262</v>
      </c>
      <c r="AE13" s="44"/>
      <c r="AF13" s="44">
        <v>217</v>
      </c>
    </row>
    <row r="14" spans="1:32" ht="24" customHeight="1">
      <c r="A14" s="7">
        <v>1</v>
      </c>
      <c r="B14" s="11">
        <f t="shared" si="8"/>
        <v>10</v>
      </c>
      <c r="C14" s="3" t="s">
        <v>22</v>
      </c>
      <c r="D14" s="4" t="s">
        <v>9</v>
      </c>
      <c r="E14" s="4" t="s">
        <v>5</v>
      </c>
      <c r="F14" s="4" t="s">
        <v>7</v>
      </c>
      <c r="G14" s="4"/>
      <c r="H14" s="12">
        <v>15</v>
      </c>
      <c r="I14" s="46" t="s">
        <v>21</v>
      </c>
      <c r="J14" s="13">
        <f t="shared" si="0"/>
        <v>0</v>
      </c>
      <c r="K14" s="1"/>
      <c r="L14" s="1">
        <f t="shared" si="5"/>
        <v>8170</v>
      </c>
      <c r="M14" s="1">
        <f t="shared" si="1"/>
        <v>0</v>
      </c>
      <c r="N14" s="1"/>
      <c r="O14" s="1">
        <f t="shared" si="6"/>
        <v>8170</v>
      </c>
      <c r="P14" s="1">
        <f t="shared" si="2"/>
        <v>0</v>
      </c>
      <c r="Q14" s="1"/>
      <c r="R14" s="1">
        <f t="shared" si="7"/>
        <v>8170</v>
      </c>
      <c r="S14" s="1">
        <f t="shared" si="3"/>
        <v>0</v>
      </c>
      <c r="T14" s="14"/>
      <c r="Y14" s="55" t="s">
        <v>59</v>
      </c>
      <c r="Z14" s="44">
        <f t="shared" si="4"/>
        <v>2442</v>
      </c>
      <c r="AA14" s="44"/>
      <c r="AB14" s="44">
        <v>719</v>
      </c>
      <c r="AC14" s="44"/>
      <c r="AD14" s="44">
        <v>1288</v>
      </c>
      <c r="AE14" s="44"/>
      <c r="AF14" s="44">
        <v>435</v>
      </c>
    </row>
    <row r="15" spans="1:32" ht="24" customHeight="1">
      <c r="A15" s="7">
        <v>1</v>
      </c>
      <c r="B15" s="11">
        <f t="shared" si="8"/>
        <v>11</v>
      </c>
      <c r="C15" s="3" t="s">
        <v>25</v>
      </c>
      <c r="D15" s="4" t="s">
        <v>9</v>
      </c>
      <c r="E15" s="4" t="s">
        <v>5</v>
      </c>
      <c r="F15" s="4" t="s">
        <v>7</v>
      </c>
      <c r="G15" s="4"/>
      <c r="H15" s="12">
        <v>15</v>
      </c>
      <c r="I15" s="46" t="s">
        <v>21</v>
      </c>
      <c r="J15" s="13">
        <f t="shared" si="0"/>
        <v>0</v>
      </c>
      <c r="K15" s="1"/>
      <c r="L15" s="1">
        <f t="shared" si="5"/>
        <v>8170</v>
      </c>
      <c r="M15" s="1">
        <f t="shared" si="1"/>
        <v>0</v>
      </c>
      <c r="N15" s="1"/>
      <c r="O15" s="1">
        <f t="shared" si="6"/>
        <v>8170</v>
      </c>
      <c r="P15" s="1">
        <f t="shared" si="2"/>
        <v>0</v>
      </c>
      <c r="Q15" s="1"/>
      <c r="R15" s="1">
        <f t="shared" si="7"/>
        <v>8170</v>
      </c>
      <c r="S15" s="1">
        <f t="shared" si="3"/>
        <v>0</v>
      </c>
      <c r="T15" s="14"/>
      <c r="Y15" s="55" t="s">
        <v>60</v>
      </c>
      <c r="Z15" s="44">
        <f t="shared" si="4"/>
        <v>2822</v>
      </c>
      <c r="AA15" s="44"/>
      <c r="AB15" s="44">
        <v>945</v>
      </c>
      <c r="AC15" s="44"/>
      <c r="AD15" s="44">
        <v>1305</v>
      </c>
      <c r="AE15" s="44"/>
      <c r="AF15" s="44">
        <v>572</v>
      </c>
    </row>
    <row r="16" spans="1:32" ht="24" customHeight="1">
      <c r="A16" s="7">
        <v>1</v>
      </c>
      <c r="B16" s="11">
        <f t="shared" si="8"/>
        <v>12</v>
      </c>
      <c r="C16" s="3" t="s">
        <v>23</v>
      </c>
      <c r="D16" s="4" t="s">
        <v>9</v>
      </c>
      <c r="E16" s="4" t="s">
        <v>5</v>
      </c>
      <c r="F16" s="4" t="s">
        <v>7</v>
      </c>
      <c r="G16" s="4"/>
      <c r="H16" s="12">
        <v>15</v>
      </c>
      <c r="I16" s="46" t="s">
        <v>21</v>
      </c>
      <c r="J16" s="13">
        <f>SUM(K16,N16,Q16)</f>
        <v>0</v>
      </c>
      <c r="K16" s="1"/>
      <c r="L16" s="1">
        <f t="shared" si="5"/>
        <v>8170</v>
      </c>
      <c r="M16" s="1">
        <f t="shared" si="1"/>
        <v>0</v>
      </c>
      <c r="N16" s="1"/>
      <c r="O16" s="1">
        <f t="shared" si="6"/>
        <v>8170</v>
      </c>
      <c r="P16" s="1">
        <f t="shared" si="2"/>
        <v>0</v>
      </c>
      <c r="Q16" s="1"/>
      <c r="R16" s="1">
        <f t="shared" si="7"/>
        <v>8170</v>
      </c>
      <c r="S16" s="1">
        <f t="shared" si="3"/>
        <v>0</v>
      </c>
      <c r="T16" s="14"/>
      <c r="Y16" s="55" t="s">
        <v>61</v>
      </c>
      <c r="Z16" s="44">
        <f t="shared" si="4"/>
        <v>4596</v>
      </c>
      <c r="AA16" s="44"/>
      <c r="AB16" s="44">
        <v>2003</v>
      </c>
      <c r="AC16" s="44"/>
      <c r="AD16" s="44">
        <v>1381</v>
      </c>
      <c r="AE16" s="44"/>
      <c r="AF16" s="44">
        <v>1212</v>
      </c>
    </row>
    <row r="17" spans="1:32" ht="24" customHeight="1">
      <c r="A17" s="7">
        <v>1</v>
      </c>
      <c r="B17" s="11">
        <f t="shared" si="8"/>
        <v>13</v>
      </c>
      <c r="C17" s="3" t="s">
        <v>24</v>
      </c>
      <c r="D17" s="4" t="s">
        <v>10</v>
      </c>
      <c r="E17" s="4" t="s">
        <v>5</v>
      </c>
      <c r="F17" s="4" t="s">
        <v>6</v>
      </c>
      <c r="G17" s="4"/>
      <c r="H17" s="12">
        <v>15</v>
      </c>
      <c r="I17" s="46" t="s">
        <v>21</v>
      </c>
      <c r="J17" s="13">
        <f t="shared" si="0"/>
        <v>0</v>
      </c>
      <c r="K17" s="1"/>
      <c r="L17" s="1">
        <f t="shared" si="5"/>
        <v>8170</v>
      </c>
      <c r="M17" s="1">
        <f t="shared" si="1"/>
        <v>0</v>
      </c>
      <c r="N17" s="1"/>
      <c r="O17" s="1">
        <f t="shared" si="6"/>
        <v>8170</v>
      </c>
      <c r="P17" s="1">
        <f t="shared" si="2"/>
        <v>0</v>
      </c>
      <c r="Q17" s="1"/>
      <c r="R17" s="1">
        <f t="shared" si="7"/>
        <v>8170</v>
      </c>
      <c r="S17" s="1">
        <f t="shared" si="3"/>
        <v>0</v>
      </c>
      <c r="T17" s="14"/>
      <c r="Y17" s="55" t="s">
        <v>62</v>
      </c>
      <c r="Z17" s="44">
        <f t="shared" si="4"/>
        <v>1989</v>
      </c>
      <c r="AA17" s="44"/>
      <c r="AB17" s="44">
        <v>359</v>
      </c>
      <c r="AC17" s="44"/>
      <c r="AD17" s="44">
        <v>1413</v>
      </c>
      <c r="AE17" s="44"/>
      <c r="AF17" s="44">
        <v>217</v>
      </c>
    </row>
    <row r="18" spans="1:32" ht="24" customHeight="1">
      <c r="A18" s="7">
        <v>1</v>
      </c>
      <c r="B18" s="11">
        <f t="shared" si="8"/>
        <v>14</v>
      </c>
      <c r="C18" s="3" t="s">
        <v>22</v>
      </c>
      <c r="D18" s="4" t="s">
        <v>10</v>
      </c>
      <c r="E18" s="4" t="s">
        <v>5</v>
      </c>
      <c r="F18" s="4" t="s">
        <v>6</v>
      </c>
      <c r="G18" s="4"/>
      <c r="H18" s="12">
        <v>15</v>
      </c>
      <c r="I18" s="46" t="s">
        <v>21</v>
      </c>
      <c r="J18" s="13">
        <f t="shared" si="0"/>
        <v>0</v>
      </c>
      <c r="K18" s="1"/>
      <c r="L18" s="1">
        <f t="shared" si="5"/>
        <v>8170</v>
      </c>
      <c r="M18" s="1">
        <f t="shared" si="1"/>
        <v>0</v>
      </c>
      <c r="N18" s="1"/>
      <c r="O18" s="1">
        <f t="shared" si="6"/>
        <v>8170</v>
      </c>
      <c r="P18" s="1">
        <f t="shared" si="2"/>
        <v>0</v>
      </c>
      <c r="Q18" s="1"/>
      <c r="R18" s="1">
        <f t="shared" si="7"/>
        <v>8170</v>
      </c>
      <c r="S18" s="1">
        <f t="shared" si="3"/>
        <v>0</v>
      </c>
      <c r="T18" s="14"/>
      <c r="Y18" s="55" t="s">
        <v>63</v>
      </c>
      <c r="Z18" s="44">
        <f t="shared" si="4"/>
        <v>2593</v>
      </c>
      <c r="AA18" s="44"/>
      <c r="AB18" s="44">
        <v>719</v>
      </c>
      <c r="AC18" s="44"/>
      <c r="AD18" s="44">
        <v>1439</v>
      </c>
      <c r="AE18" s="44"/>
      <c r="AF18" s="44">
        <v>435</v>
      </c>
    </row>
    <row r="19" spans="1:32" ht="24" customHeight="1">
      <c r="A19" s="7">
        <v>1</v>
      </c>
      <c r="B19" s="11">
        <f t="shared" si="8"/>
        <v>15</v>
      </c>
      <c r="C19" s="3" t="s">
        <v>24</v>
      </c>
      <c r="D19" s="4"/>
      <c r="E19" s="4" t="s">
        <v>5</v>
      </c>
      <c r="F19" s="4" t="s">
        <v>11</v>
      </c>
      <c r="G19" s="4"/>
      <c r="H19" s="12">
        <v>15</v>
      </c>
      <c r="I19" s="46" t="s">
        <v>21</v>
      </c>
      <c r="J19" s="13">
        <f t="shared" si="0"/>
        <v>0</v>
      </c>
      <c r="K19" s="1"/>
      <c r="L19" s="1">
        <f t="shared" si="5"/>
        <v>8170</v>
      </c>
      <c r="M19" s="1">
        <f t="shared" si="1"/>
        <v>0</v>
      </c>
      <c r="N19" s="1"/>
      <c r="O19" s="1">
        <f t="shared" si="6"/>
        <v>8170</v>
      </c>
      <c r="P19" s="1">
        <f t="shared" si="2"/>
        <v>0</v>
      </c>
      <c r="Q19" s="1"/>
      <c r="R19" s="1">
        <f t="shared" si="7"/>
        <v>8170</v>
      </c>
      <c r="S19" s="1">
        <f t="shared" si="3"/>
        <v>0</v>
      </c>
      <c r="T19" s="14"/>
      <c r="Y19" s="55" t="s">
        <v>64</v>
      </c>
      <c r="Z19" s="44">
        <f t="shared" si="4"/>
        <v>3625</v>
      </c>
      <c r="AA19" s="44"/>
      <c r="AB19" s="44">
        <v>359</v>
      </c>
      <c r="AC19" s="44"/>
      <c r="AD19" s="44">
        <v>3049</v>
      </c>
      <c r="AE19" s="44"/>
      <c r="AF19" s="44">
        <v>217</v>
      </c>
    </row>
    <row r="20" spans="1:32" ht="24" customHeight="1">
      <c r="A20" s="7">
        <v>1</v>
      </c>
      <c r="B20" s="11">
        <f t="shared" si="8"/>
        <v>16</v>
      </c>
      <c r="C20" s="3" t="s">
        <v>22</v>
      </c>
      <c r="D20" s="4"/>
      <c r="E20" s="4" t="s">
        <v>5</v>
      </c>
      <c r="F20" s="4" t="s">
        <v>11</v>
      </c>
      <c r="G20" s="4"/>
      <c r="H20" s="12">
        <v>15</v>
      </c>
      <c r="I20" s="46" t="s">
        <v>21</v>
      </c>
      <c r="J20" s="13">
        <f t="shared" si="0"/>
        <v>0</v>
      </c>
      <c r="K20" s="1"/>
      <c r="L20" s="1">
        <f t="shared" si="5"/>
        <v>8170</v>
      </c>
      <c r="M20" s="1">
        <f t="shared" si="1"/>
        <v>0</v>
      </c>
      <c r="N20" s="1"/>
      <c r="O20" s="1">
        <f t="shared" si="6"/>
        <v>8170</v>
      </c>
      <c r="P20" s="1">
        <f t="shared" si="2"/>
        <v>0</v>
      </c>
      <c r="Q20" s="1"/>
      <c r="R20" s="1">
        <f t="shared" si="7"/>
        <v>8170</v>
      </c>
      <c r="S20" s="1">
        <f t="shared" si="3"/>
        <v>0</v>
      </c>
      <c r="T20" s="14"/>
      <c r="Y20" s="55" t="s">
        <v>65</v>
      </c>
      <c r="Z20" s="44">
        <f t="shared" si="4"/>
        <v>4229</v>
      </c>
      <c r="AA20" s="44"/>
      <c r="AB20" s="44">
        <v>719</v>
      </c>
      <c r="AC20" s="44"/>
      <c r="AD20" s="44">
        <v>3075</v>
      </c>
      <c r="AE20" s="44"/>
      <c r="AF20" s="44">
        <v>435</v>
      </c>
    </row>
    <row r="21" spans="1:32" ht="24" customHeight="1">
      <c r="A21" s="7">
        <v>1</v>
      </c>
      <c r="B21" s="11">
        <f>B20+1</f>
        <v>17</v>
      </c>
      <c r="C21" s="3" t="s">
        <v>27</v>
      </c>
      <c r="D21" s="4"/>
      <c r="E21" s="4"/>
      <c r="F21" s="4"/>
      <c r="G21" s="4"/>
      <c r="H21" s="12">
        <v>15</v>
      </c>
      <c r="I21" s="46" t="s">
        <v>21</v>
      </c>
      <c r="J21" s="13">
        <f>SUM(K21,N21,Q21)</f>
        <v>0</v>
      </c>
      <c r="K21" s="1"/>
      <c r="L21" s="1">
        <f t="shared" si="5"/>
        <v>8170</v>
      </c>
      <c r="M21" s="1">
        <f t="shared" ref="M21" si="9">K21*L21</f>
        <v>0</v>
      </c>
      <c r="N21" s="1"/>
      <c r="O21" s="1">
        <f t="shared" si="6"/>
        <v>8170</v>
      </c>
      <c r="P21" s="1">
        <f t="shared" ref="P21" si="10">N21*O21</f>
        <v>0</v>
      </c>
      <c r="Q21" s="1"/>
      <c r="R21" s="1">
        <f t="shared" si="7"/>
        <v>8170</v>
      </c>
      <c r="S21" s="1">
        <f t="shared" ref="S21" si="11">Q21*R21</f>
        <v>0</v>
      </c>
      <c r="T21" s="14"/>
      <c r="Y21" s="55" t="s">
        <v>66</v>
      </c>
      <c r="Z21" s="44">
        <f t="shared" si="4"/>
        <v>7449</v>
      </c>
      <c r="AA21" s="44"/>
      <c r="AB21" s="44">
        <v>4039</v>
      </c>
      <c r="AC21" s="44"/>
      <c r="AD21" s="44">
        <v>405</v>
      </c>
      <c r="AE21" s="44"/>
      <c r="AF21" s="44">
        <v>3005</v>
      </c>
    </row>
    <row r="22" spans="1:32" ht="24" customHeight="1">
      <c r="A22" s="5">
        <v>1</v>
      </c>
      <c r="B22" s="11">
        <f>B21+1</f>
        <v>18</v>
      </c>
      <c r="C22" s="3" t="s">
        <v>24</v>
      </c>
      <c r="D22" s="4"/>
      <c r="E22" s="4" t="s">
        <v>28</v>
      </c>
      <c r="F22" s="4" t="s">
        <v>29</v>
      </c>
      <c r="G22" s="4"/>
      <c r="H22" s="12">
        <v>15</v>
      </c>
      <c r="I22" s="46" t="s">
        <v>21</v>
      </c>
      <c r="J22" s="13">
        <f t="shared" ref="J22:J25" si="12">SUM(K22,N22,Q22)</f>
        <v>0</v>
      </c>
      <c r="K22" s="1"/>
      <c r="L22" s="1">
        <f t="shared" si="5"/>
        <v>8170</v>
      </c>
      <c r="M22" s="1">
        <f t="shared" ref="M22:M25" si="13">K22*L22</f>
        <v>0</v>
      </c>
      <c r="N22" s="1"/>
      <c r="O22" s="1">
        <f t="shared" si="6"/>
        <v>8170</v>
      </c>
      <c r="P22" s="1">
        <f t="shared" ref="P22:P25" si="14">N22*O22</f>
        <v>0</v>
      </c>
      <c r="Q22" s="1"/>
      <c r="R22" s="1">
        <f t="shared" si="7"/>
        <v>8170</v>
      </c>
      <c r="S22" s="1">
        <f t="shared" ref="S22:S25" si="15">Q22*R22</f>
        <v>0</v>
      </c>
      <c r="T22" s="27"/>
      <c r="V22" s="42"/>
      <c r="W22" s="43"/>
      <c r="X22" s="42"/>
      <c r="Y22" s="55" t="s">
        <v>67</v>
      </c>
      <c r="Z22" s="44">
        <f t="shared" si="4"/>
        <v>4118</v>
      </c>
      <c r="AA22" s="44"/>
      <c r="AB22" s="45">
        <v>586</v>
      </c>
      <c r="AC22" s="45"/>
      <c r="AD22" s="44">
        <v>3147</v>
      </c>
      <c r="AE22" s="45"/>
      <c r="AF22" s="45">
        <v>385</v>
      </c>
    </row>
    <row r="23" spans="1:32" ht="24" customHeight="1">
      <c r="A23" s="5">
        <v>1</v>
      </c>
      <c r="B23" s="11">
        <f t="shared" ref="B23:B25" si="16">B22+1</f>
        <v>19</v>
      </c>
      <c r="C23" s="3" t="s">
        <v>22</v>
      </c>
      <c r="D23" s="4"/>
      <c r="E23" s="4" t="s">
        <v>78</v>
      </c>
      <c r="F23" s="4" t="s">
        <v>29</v>
      </c>
      <c r="G23" s="4"/>
      <c r="H23" s="12">
        <v>15</v>
      </c>
      <c r="I23" s="46" t="s">
        <v>21</v>
      </c>
      <c r="J23" s="13">
        <f t="shared" si="12"/>
        <v>0</v>
      </c>
      <c r="K23" s="1"/>
      <c r="L23" s="1">
        <f t="shared" si="5"/>
        <v>8170</v>
      </c>
      <c r="M23" s="1">
        <f t="shared" si="13"/>
        <v>0</v>
      </c>
      <c r="N23" s="1"/>
      <c r="O23" s="1">
        <f t="shared" si="6"/>
        <v>8170</v>
      </c>
      <c r="P23" s="1">
        <f t="shared" si="14"/>
        <v>0</v>
      </c>
      <c r="Q23" s="1"/>
      <c r="R23" s="1">
        <f t="shared" si="7"/>
        <v>8170</v>
      </c>
      <c r="S23" s="1">
        <f t="shared" si="15"/>
        <v>0</v>
      </c>
      <c r="T23" s="27"/>
      <c r="V23" s="42"/>
      <c r="W23" s="43"/>
      <c r="X23" s="42"/>
      <c r="Y23" s="55" t="s">
        <v>68</v>
      </c>
      <c r="Z23" s="44">
        <f t="shared" si="4"/>
        <v>5128</v>
      </c>
      <c r="AA23" s="44"/>
      <c r="AB23" s="45">
        <v>1174</v>
      </c>
      <c r="AC23" s="45"/>
      <c r="AD23" s="44">
        <v>3181</v>
      </c>
      <c r="AE23" s="45"/>
      <c r="AF23" s="45">
        <v>773</v>
      </c>
    </row>
    <row r="24" spans="1:32" ht="24" customHeight="1">
      <c r="A24" s="5">
        <v>1</v>
      </c>
      <c r="B24" s="11">
        <f t="shared" si="16"/>
        <v>20</v>
      </c>
      <c r="C24" s="3" t="s">
        <v>24</v>
      </c>
      <c r="D24" s="4"/>
      <c r="E24" s="4" t="s">
        <v>28</v>
      </c>
      <c r="F24" s="4" t="s">
        <v>30</v>
      </c>
      <c r="G24" s="4"/>
      <c r="H24" s="12">
        <v>15</v>
      </c>
      <c r="I24" s="46" t="s">
        <v>21</v>
      </c>
      <c r="J24" s="13">
        <f t="shared" si="12"/>
        <v>0</v>
      </c>
      <c r="K24" s="1"/>
      <c r="L24" s="1">
        <f t="shared" si="5"/>
        <v>8170</v>
      </c>
      <c r="M24" s="1">
        <f t="shared" si="13"/>
        <v>0</v>
      </c>
      <c r="N24" s="1"/>
      <c r="O24" s="1">
        <f t="shared" si="6"/>
        <v>8170</v>
      </c>
      <c r="P24" s="1">
        <f t="shared" si="14"/>
        <v>0</v>
      </c>
      <c r="Q24" s="1"/>
      <c r="R24" s="1">
        <f t="shared" si="7"/>
        <v>8170</v>
      </c>
      <c r="S24" s="1">
        <f t="shared" si="15"/>
        <v>0</v>
      </c>
      <c r="T24" s="27"/>
      <c r="V24" s="42"/>
      <c r="W24" s="43"/>
      <c r="X24" s="42"/>
      <c r="Y24" s="55" t="s">
        <v>69</v>
      </c>
      <c r="Z24" s="44">
        <f t="shared" si="4"/>
        <v>4118</v>
      </c>
      <c r="AA24" s="44"/>
      <c r="AB24" s="45">
        <v>586</v>
      </c>
      <c r="AC24" s="45"/>
      <c r="AD24" s="44">
        <v>3147</v>
      </c>
      <c r="AE24" s="45"/>
      <c r="AF24" s="45">
        <v>385</v>
      </c>
    </row>
    <row r="25" spans="1:32" ht="24" customHeight="1">
      <c r="A25" s="5">
        <v>1</v>
      </c>
      <c r="B25" s="11">
        <f t="shared" si="16"/>
        <v>21</v>
      </c>
      <c r="C25" s="3" t="s">
        <v>22</v>
      </c>
      <c r="D25" s="4"/>
      <c r="E25" s="4" t="s">
        <v>78</v>
      </c>
      <c r="F25" s="4" t="s">
        <v>30</v>
      </c>
      <c r="G25" s="4"/>
      <c r="H25" s="12">
        <v>15</v>
      </c>
      <c r="I25" s="46" t="s">
        <v>21</v>
      </c>
      <c r="J25" s="13">
        <f t="shared" si="12"/>
        <v>0</v>
      </c>
      <c r="K25" s="1"/>
      <c r="L25" s="1">
        <f t="shared" si="5"/>
        <v>8170</v>
      </c>
      <c r="M25" s="1">
        <f t="shared" si="13"/>
        <v>0</v>
      </c>
      <c r="N25" s="1"/>
      <c r="O25" s="1">
        <f t="shared" si="6"/>
        <v>8170</v>
      </c>
      <c r="P25" s="1">
        <f t="shared" si="14"/>
        <v>0</v>
      </c>
      <c r="Q25" s="1"/>
      <c r="R25" s="1">
        <f t="shared" si="7"/>
        <v>8170</v>
      </c>
      <c r="S25" s="1">
        <f t="shared" si="15"/>
        <v>0</v>
      </c>
      <c r="T25" s="27"/>
      <c r="V25" s="42"/>
      <c r="W25" s="43"/>
      <c r="X25" s="42"/>
      <c r="Y25" s="55" t="s">
        <v>70</v>
      </c>
      <c r="Z25" s="44">
        <f t="shared" si="4"/>
        <v>5128</v>
      </c>
      <c r="AA25" s="44"/>
      <c r="AB25" s="45">
        <v>1174</v>
      </c>
      <c r="AC25" s="45"/>
      <c r="AD25" s="44">
        <v>3181</v>
      </c>
      <c r="AE25" s="45"/>
      <c r="AF25" s="45">
        <v>773</v>
      </c>
    </row>
    <row r="26" spans="1:32" ht="24" customHeight="1">
      <c r="A26" s="5">
        <v>1</v>
      </c>
      <c r="B26" s="67" t="s">
        <v>32</v>
      </c>
      <c r="C26" s="67"/>
      <c r="D26" s="67"/>
      <c r="E26" s="67"/>
      <c r="F26" s="67"/>
      <c r="G26" s="67"/>
      <c r="H26" s="67"/>
      <c r="I26" s="20"/>
      <c r="J26" s="20">
        <f>M26+P26+S26</f>
        <v>0</v>
      </c>
      <c r="K26" s="20"/>
      <c r="L26" s="21"/>
      <c r="M26" s="20">
        <f>SUBTOTAL(9,M5:M25)</f>
        <v>0</v>
      </c>
      <c r="N26" s="21"/>
      <c r="O26" s="21"/>
      <c r="P26" s="20">
        <f>SUBTOTAL(9,P5:P25)</f>
        <v>0</v>
      </c>
      <c r="Q26" s="48"/>
      <c r="R26" s="48"/>
      <c r="S26" s="20">
        <f>SUBTOTAL(9,S5:S25)</f>
        <v>0</v>
      </c>
      <c r="T26" s="28"/>
      <c r="V26" s="42"/>
      <c r="W26" s="43"/>
      <c r="X26" s="42"/>
      <c r="Y26" s="42"/>
    </row>
    <row r="27" spans="1:32" ht="24" customHeight="1">
      <c r="A27" s="5">
        <v>1</v>
      </c>
      <c r="B27" s="62" t="s">
        <v>42</v>
      </c>
      <c r="C27" s="62"/>
      <c r="D27" s="62"/>
      <c r="E27" s="62"/>
      <c r="F27" s="62"/>
      <c r="G27" s="62"/>
      <c r="H27" s="59">
        <v>1</v>
      </c>
      <c r="I27" s="59" t="s">
        <v>33</v>
      </c>
      <c r="J27" s="49"/>
      <c r="K27" s="64" t="str">
        <f>" ☞간접노무비 : 직접노무비의 "&amp;(N28*100)&amp;"%"</f>
        <v xml:space="preserve"> ☞간접노무비 : 직접노무비의 13%</v>
      </c>
      <c r="L27" s="64"/>
      <c r="M27" s="64"/>
      <c r="N27" s="64"/>
      <c r="O27" s="64"/>
      <c r="P27" s="64"/>
      <c r="Q27" s="64"/>
      <c r="R27" s="64"/>
      <c r="S27" s="64"/>
      <c r="T27" s="65">
        <v>0.13</v>
      </c>
      <c r="V27" s="42"/>
      <c r="W27" s="43"/>
      <c r="X27" s="42"/>
      <c r="Y27" s="42"/>
    </row>
    <row r="28" spans="1:32" ht="24" customHeight="1">
      <c r="A28" s="5">
        <v>1</v>
      </c>
      <c r="B28" s="62"/>
      <c r="C28" s="62"/>
      <c r="D28" s="62"/>
      <c r="E28" s="62"/>
      <c r="F28" s="62"/>
      <c r="G28" s="62"/>
      <c r="H28" s="59"/>
      <c r="I28" s="59"/>
      <c r="J28" s="50">
        <f>Q28</f>
        <v>0</v>
      </c>
      <c r="K28" s="63">
        <f>M26</f>
        <v>0</v>
      </c>
      <c r="L28" s="63"/>
      <c r="M28" s="51" t="s">
        <v>34</v>
      </c>
      <c r="N28" s="66">
        <v>0.13</v>
      </c>
      <c r="O28" s="66"/>
      <c r="P28" s="51" t="s">
        <v>35</v>
      </c>
      <c r="Q28" s="63">
        <f>INT(K28*N28)</f>
        <v>0</v>
      </c>
      <c r="R28" s="63"/>
      <c r="S28" s="52"/>
      <c r="T28" s="65"/>
      <c r="V28" s="42"/>
      <c r="W28" s="43"/>
      <c r="X28" s="42"/>
      <c r="Y28" s="42"/>
    </row>
    <row r="29" spans="1:32" ht="24" customHeight="1">
      <c r="A29" s="5">
        <v>1</v>
      </c>
      <c r="B29" s="62" t="s">
        <v>43</v>
      </c>
      <c r="C29" s="62"/>
      <c r="D29" s="62"/>
      <c r="E29" s="62"/>
      <c r="F29" s="62"/>
      <c r="G29" s="62"/>
      <c r="H29" s="47">
        <v>1</v>
      </c>
      <c r="I29" s="46" t="s">
        <v>33</v>
      </c>
      <c r="J29" s="21">
        <f>SUM(J30:J49)</f>
        <v>0</v>
      </c>
      <c r="K29" s="63"/>
      <c r="L29" s="63"/>
      <c r="M29" s="63"/>
      <c r="N29" s="63"/>
      <c r="O29" s="63"/>
      <c r="P29" s="63"/>
      <c r="Q29" s="63"/>
      <c r="R29" s="63"/>
      <c r="S29" s="63"/>
      <c r="T29" s="47"/>
      <c r="V29" s="42"/>
      <c r="W29" s="43"/>
      <c r="X29" s="42"/>
      <c r="Y29" s="42"/>
    </row>
    <row r="30" spans="1:32" ht="24" customHeight="1">
      <c r="A30" s="5">
        <v>1</v>
      </c>
      <c r="B30" s="59" t="s">
        <v>36</v>
      </c>
      <c r="C30" s="59"/>
      <c r="D30" s="59"/>
      <c r="E30" s="59"/>
      <c r="F30" s="59"/>
      <c r="G30" s="59"/>
      <c r="H30" s="59"/>
      <c r="I30" s="59"/>
      <c r="J30" s="49"/>
      <c r="K30" s="64" t="str">
        <f>" ☞산재보험료 : (직접노무비+간접노무비)의 "&amp;(N31*100)&amp;"%"</f>
        <v xml:space="preserve"> ☞산재보험료 : (직접노무비+간접노무비)의 3.73%</v>
      </c>
      <c r="L30" s="64"/>
      <c r="M30" s="64"/>
      <c r="N30" s="64"/>
      <c r="O30" s="64"/>
      <c r="P30" s="64"/>
      <c r="Q30" s="64"/>
      <c r="R30" s="64"/>
      <c r="S30" s="64"/>
      <c r="T30" s="68">
        <v>3.73E-2</v>
      </c>
      <c r="V30" s="10"/>
      <c r="W30" s="10"/>
      <c r="X30" s="10"/>
      <c r="Y30" s="10"/>
    </row>
    <row r="31" spans="1:32" ht="24" customHeight="1">
      <c r="A31" s="5">
        <v>1</v>
      </c>
      <c r="B31" s="59"/>
      <c r="C31" s="59"/>
      <c r="D31" s="59"/>
      <c r="E31" s="59"/>
      <c r="F31" s="59"/>
      <c r="G31" s="59"/>
      <c r="H31" s="59"/>
      <c r="I31" s="59"/>
      <c r="J31" s="50">
        <f>Q31</f>
        <v>0</v>
      </c>
      <c r="K31" s="63">
        <f>M26+J28</f>
        <v>0</v>
      </c>
      <c r="L31" s="63"/>
      <c r="M31" s="51" t="s">
        <v>34</v>
      </c>
      <c r="N31" s="69">
        <v>3.73E-2</v>
      </c>
      <c r="O31" s="69"/>
      <c r="P31" s="51" t="s">
        <v>35</v>
      </c>
      <c r="Q31" s="63">
        <f>INT(K31*N31)</f>
        <v>0</v>
      </c>
      <c r="R31" s="63"/>
      <c r="S31" s="52"/>
      <c r="T31" s="68"/>
      <c r="V31" s="10"/>
      <c r="W31" s="10"/>
      <c r="X31" s="10"/>
    </row>
    <row r="32" spans="1:32" ht="24" customHeight="1">
      <c r="A32" s="5">
        <v>1</v>
      </c>
      <c r="B32" s="59" t="s">
        <v>37</v>
      </c>
      <c r="C32" s="59"/>
      <c r="D32" s="59"/>
      <c r="E32" s="59"/>
      <c r="F32" s="59"/>
      <c r="G32" s="59"/>
      <c r="H32" s="59"/>
      <c r="I32" s="59"/>
      <c r="J32" s="49"/>
      <c r="K32" s="64" t="str">
        <f>" ☞고용보험료 : (직접노무비+간접노무비)의 "&amp;(N33*100)&amp;"%"</f>
        <v xml:space="preserve"> ☞고용보험료 : (직접노무비+간접노무비)의 0.87%</v>
      </c>
      <c r="L32" s="64"/>
      <c r="M32" s="64"/>
      <c r="N32" s="64"/>
      <c r="O32" s="64"/>
      <c r="P32" s="64"/>
      <c r="Q32" s="64"/>
      <c r="R32" s="64"/>
      <c r="S32" s="64"/>
      <c r="T32" s="68">
        <v>8.6999999999999994E-3</v>
      </c>
    </row>
    <row r="33" spans="1:20" ht="24" customHeight="1">
      <c r="A33" s="5">
        <v>1</v>
      </c>
      <c r="B33" s="59"/>
      <c r="C33" s="59"/>
      <c r="D33" s="59"/>
      <c r="E33" s="59"/>
      <c r="F33" s="59"/>
      <c r="G33" s="59"/>
      <c r="H33" s="59"/>
      <c r="I33" s="59"/>
      <c r="J33" s="50">
        <f>Q33</f>
        <v>0</v>
      </c>
      <c r="K33" s="63">
        <f>M26+J28</f>
        <v>0</v>
      </c>
      <c r="L33" s="63"/>
      <c r="M33" s="51" t="s">
        <v>34</v>
      </c>
      <c r="N33" s="69">
        <v>8.6999999999999994E-3</v>
      </c>
      <c r="O33" s="69"/>
      <c r="P33" s="51" t="s">
        <v>35</v>
      </c>
      <c r="Q33" s="63">
        <f>INT(K33*N33)</f>
        <v>0</v>
      </c>
      <c r="R33" s="63"/>
      <c r="S33" s="52"/>
      <c r="T33" s="68"/>
    </row>
    <row r="34" spans="1:20" ht="24" customHeight="1">
      <c r="A34" s="5">
        <v>1</v>
      </c>
      <c r="B34" s="59" t="s">
        <v>38</v>
      </c>
      <c r="C34" s="59"/>
      <c r="D34" s="59"/>
      <c r="E34" s="59"/>
      <c r="F34" s="59"/>
      <c r="G34" s="59"/>
      <c r="H34" s="59"/>
      <c r="I34" s="59"/>
      <c r="J34" s="49"/>
      <c r="K34" s="64" t="str">
        <f>" ☞국민건강보험료 : 직접노무비의 "&amp;(N35*100)&amp;"%"</f>
        <v xml:space="preserve"> ☞국민건강보험료 : 직접노무비의 3.335%</v>
      </c>
      <c r="L34" s="64"/>
      <c r="M34" s="64"/>
      <c r="N34" s="64"/>
      <c r="O34" s="64"/>
      <c r="P34" s="64"/>
      <c r="Q34" s="64"/>
      <c r="R34" s="64"/>
      <c r="S34" s="64"/>
      <c r="T34" s="70">
        <v>3.3349999999999998E-2</v>
      </c>
    </row>
    <row r="35" spans="1:20" ht="24" customHeight="1">
      <c r="A35" s="5">
        <v>1</v>
      </c>
      <c r="B35" s="59"/>
      <c r="C35" s="59"/>
      <c r="D35" s="59"/>
      <c r="E35" s="59"/>
      <c r="F35" s="59"/>
      <c r="G35" s="59"/>
      <c r="H35" s="59"/>
      <c r="I35" s="59"/>
      <c r="J35" s="50">
        <f>Q35</f>
        <v>0</v>
      </c>
      <c r="K35" s="63">
        <f>M26</f>
        <v>0</v>
      </c>
      <c r="L35" s="63"/>
      <c r="M35" s="51" t="s">
        <v>34</v>
      </c>
      <c r="N35" s="71">
        <v>3.3349999999999998E-2</v>
      </c>
      <c r="O35" s="71"/>
      <c r="P35" s="51" t="s">
        <v>35</v>
      </c>
      <c r="Q35" s="63">
        <f>INT(K35*N35)</f>
        <v>0</v>
      </c>
      <c r="R35" s="63"/>
      <c r="S35" s="52"/>
      <c r="T35" s="70"/>
    </row>
    <row r="36" spans="1:20" ht="24" customHeight="1">
      <c r="A36" s="5">
        <v>1</v>
      </c>
      <c r="B36" s="59" t="s">
        <v>51</v>
      </c>
      <c r="C36" s="59"/>
      <c r="D36" s="59"/>
      <c r="E36" s="59"/>
      <c r="F36" s="59"/>
      <c r="G36" s="59"/>
      <c r="H36" s="59"/>
      <c r="I36" s="59"/>
      <c r="J36" s="49"/>
      <c r="K36" s="64" t="str">
        <f>" ☞연금보험료 : 직접노무비의 "&amp;(N37*100)&amp;"%"</f>
        <v xml:space="preserve"> ☞연금보험료 : 직접노무비의 4.5%</v>
      </c>
      <c r="L36" s="64"/>
      <c r="M36" s="64"/>
      <c r="N36" s="64"/>
      <c r="O36" s="64"/>
      <c r="P36" s="64"/>
      <c r="Q36" s="64"/>
      <c r="R36" s="64"/>
      <c r="S36" s="64"/>
      <c r="T36" s="65">
        <v>4.4999999999999998E-2</v>
      </c>
    </row>
    <row r="37" spans="1:20" ht="24" customHeight="1">
      <c r="A37" s="5">
        <v>1</v>
      </c>
      <c r="B37" s="59"/>
      <c r="C37" s="59"/>
      <c r="D37" s="59"/>
      <c r="E37" s="59"/>
      <c r="F37" s="59"/>
      <c r="G37" s="59"/>
      <c r="H37" s="59"/>
      <c r="I37" s="59"/>
      <c r="J37" s="50">
        <f>Q37</f>
        <v>0</v>
      </c>
      <c r="K37" s="63">
        <f>M26</f>
        <v>0</v>
      </c>
      <c r="L37" s="63"/>
      <c r="M37" s="51" t="s">
        <v>34</v>
      </c>
      <c r="N37" s="71">
        <v>4.4999999999999998E-2</v>
      </c>
      <c r="O37" s="71"/>
      <c r="P37" s="51" t="s">
        <v>4</v>
      </c>
      <c r="Q37" s="63">
        <f>INT(K37*N37)</f>
        <v>0</v>
      </c>
      <c r="R37" s="63"/>
      <c r="S37" s="52"/>
      <c r="T37" s="65"/>
    </row>
    <row r="38" spans="1:20" ht="24" customHeight="1">
      <c r="A38" s="5">
        <v>1</v>
      </c>
      <c r="B38" s="59" t="s">
        <v>39</v>
      </c>
      <c r="C38" s="59"/>
      <c r="D38" s="59"/>
      <c r="E38" s="59"/>
      <c r="F38" s="59"/>
      <c r="G38" s="59"/>
      <c r="H38" s="59"/>
      <c r="I38" s="59"/>
      <c r="J38" s="49"/>
      <c r="K38" s="64" t="str">
        <f>" ☞노인장기요양보험료 : 국민건강보험료의 "&amp;(N39*100)&amp;"%"</f>
        <v xml:space="preserve"> ☞노인장기요양보험료 : 국민건강보험료의 10.25%</v>
      </c>
      <c r="L38" s="64"/>
      <c r="M38" s="64"/>
      <c r="N38" s="64"/>
      <c r="O38" s="64"/>
      <c r="P38" s="64"/>
      <c r="Q38" s="64"/>
      <c r="R38" s="64"/>
      <c r="S38" s="64"/>
      <c r="T38" s="68">
        <v>0.10249999999999999</v>
      </c>
    </row>
    <row r="39" spans="1:20" ht="24" customHeight="1">
      <c r="A39" s="5">
        <v>1</v>
      </c>
      <c r="B39" s="59"/>
      <c r="C39" s="59"/>
      <c r="D39" s="59"/>
      <c r="E39" s="59"/>
      <c r="F39" s="59"/>
      <c r="G39" s="59"/>
      <c r="H39" s="59"/>
      <c r="I39" s="59"/>
      <c r="J39" s="50">
        <f>Q39</f>
        <v>0</v>
      </c>
      <c r="K39" s="63">
        <f>J35</f>
        <v>0</v>
      </c>
      <c r="L39" s="63"/>
      <c r="M39" s="51" t="s">
        <v>34</v>
      </c>
      <c r="N39" s="69">
        <v>0.10249999999999999</v>
      </c>
      <c r="O39" s="69"/>
      <c r="P39" s="51" t="s">
        <v>35</v>
      </c>
      <c r="Q39" s="63">
        <f>INT(K39*N39)</f>
        <v>0</v>
      </c>
      <c r="R39" s="63"/>
      <c r="S39" s="52"/>
      <c r="T39" s="68"/>
    </row>
    <row r="40" spans="1:20" ht="24" customHeight="1">
      <c r="A40" s="5">
        <v>1</v>
      </c>
      <c r="B40" s="59" t="s">
        <v>79</v>
      </c>
      <c r="C40" s="59"/>
      <c r="D40" s="59"/>
      <c r="E40" s="59"/>
      <c r="F40" s="59"/>
      <c r="G40" s="59"/>
      <c r="H40" s="59"/>
      <c r="I40" s="59"/>
      <c r="J40" s="49"/>
      <c r="K40" s="64" t="str">
        <f>" ☞퇴직공제부금비 : 직접노무비의 "&amp;(N41*100)&amp;"%"</f>
        <v xml:space="preserve"> ☞퇴직공제부금비 : 직접노무비의 2.3%</v>
      </c>
      <c r="L40" s="64"/>
      <c r="M40" s="64"/>
      <c r="N40" s="64"/>
      <c r="O40" s="64"/>
      <c r="P40" s="64"/>
      <c r="Q40" s="64"/>
      <c r="R40" s="64"/>
      <c r="S40" s="64"/>
      <c r="T40" s="68">
        <v>2.3E-2</v>
      </c>
    </row>
    <row r="41" spans="1:20" ht="24" customHeight="1">
      <c r="A41" s="5">
        <v>1</v>
      </c>
      <c r="B41" s="59"/>
      <c r="C41" s="59"/>
      <c r="D41" s="59"/>
      <c r="E41" s="59"/>
      <c r="F41" s="59"/>
      <c r="G41" s="59"/>
      <c r="H41" s="59"/>
      <c r="I41" s="59"/>
      <c r="J41" s="50">
        <f>Q41</f>
        <v>0</v>
      </c>
      <c r="K41" s="63">
        <f>M26</f>
        <v>0</v>
      </c>
      <c r="L41" s="63"/>
      <c r="M41" s="56" t="s">
        <v>34</v>
      </c>
      <c r="N41" s="69">
        <v>2.3E-2</v>
      </c>
      <c r="O41" s="69"/>
      <c r="P41" s="56" t="s">
        <v>35</v>
      </c>
      <c r="Q41" s="63">
        <f>INT(K41*N41)</f>
        <v>0</v>
      </c>
      <c r="R41" s="63"/>
      <c r="S41" s="52"/>
      <c r="T41" s="68"/>
    </row>
    <row r="42" spans="1:20" ht="24" customHeight="1">
      <c r="A42" s="5">
        <v>1</v>
      </c>
      <c r="B42" s="59" t="s">
        <v>80</v>
      </c>
      <c r="C42" s="59"/>
      <c r="D42" s="59"/>
      <c r="E42" s="59"/>
      <c r="F42" s="59"/>
      <c r="G42" s="59"/>
      <c r="H42" s="59"/>
      <c r="I42" s="59"/>
      <c r="J42" s="49"/>
      <c r="K42" s="64" t="str">
        <f>" ☞환경보전비 : 직접노무비의 "&amp;(N43*100)&amp;"%"</f>
        <v xml:space="preserve"> ☞환경보전비 : 직접노무비의 0.8%</v>
      </c>
      <c r="L42" s="64"/>
      <c r="M42" s="64"/>
      <c r="N42" s="64"/>
      <c r="O42" s="64"/>
      <c r="P42" s="64"/>
      <c r="Q42" s="64"/>
      <c r="R42" s="64"/>
      <c r="S42" s="64"/>
      <c r="T42" s="68">
        <v>8.0000000000000002E-3</v>
      </c>
    </row>
    <row r="43" spans="1:20" ht="24" customHeight="1">
      <c r="A43" s="5">
        <v>1</v>
      </c>
      <c r="B43" s="59"/>
      <c r="C43" s="59"/>
      <c r="D43" s="59"/>
      <c r="E43" s="59"/>
      <c r="F43" s="59"/>
      <c r="G43" s="59"/>
      <c r="H43" s="59"/>
      <c r="I43" s="59"/>
      <c r="J43" s="50">
        <f>Q43</f>
        <v>0</v>
      </c>
      <c r="K43" s="63">
        <f>J39</f>
        <v>0</v>
      </c>
      <c r="L43" s="63"/>
      <c r="M43" s="56" t="s">
        <v>34</v>
      </c>
      <c r="N43" s="69">
        <v>8.0000000000000002E-3</v>
      </c>
      <c r="O43" s="69"/>
      <c r="P43" s="56" t="s">
        <v>35</v>
      </c>
      <c r="Q43" s="63">
        <f>INT(K43*N43)</f>
        <v>0</v>
      </c>
      <c r="R43" s="63"/>
      <c r="S43" s="52"/>
      <c r="T43" s="68"/>
    </row>
    <row r="44" spans="1:20" ht="24" customHeight="1">
      <c r="A44" s="5">
        <v>1</v>
      </c>
      <c r="B44" s="59" t="s">
        <v>81</v>
      </c>
      <c r="C44" s="59"/>
      <c r="D44" s="59"/>
      <c r="E44" s="59"/>
      <c r="F44" s="59"/>
      <c r="G44" s="59"/>
      <c r="H44" s="59"/>
      <c r="I44" s="59"/>
      <c r="J44" s="49"/>
      <c r="K44" s="64" t="str">
        <f>" ☞건설기계대여대금 지급보증액 발급금액 : 직접공사비의 "&amp;(N45*100)&amp;"%"</f>
        <v xml:space="preserve"> ☞건설기계대여대금 지급보증액 발급금액 : 직접공사비의 0.16%</v>
      </c>
      <c r="L44" s="64"/>
      <c r="M44" s="64"/>
      <c r="N44" s="64"/>
      <c r="O44" s="64"/>
      <c r="P44" s="64"/>
      <c r="Q44" s="64"/>
      <c r="R44" s="64"/>
      <c r="S44" s="64"/>
      <c r="T44" s="70">
        <v>1.6000000000000001E-3</v>
      </c>
    </row>
    <row r="45" spans="1:20" ht="24" customHeight="1">
      <c r="A45" s="5">
        <v>1</v>
      </c>
      <c r="B45" s="59"/>
      <c r="C45" s="59"/>
      <c r="D45" s="59"/>
      <c r="E45" s="59"/>
      <c r="F45" s="59"/>
      <c r="G45" s="59"/>
      <c r="H45" s="59"/>
      <c r="I45" s="59"/>
      <c r="J45" s="50">
        <f>Q45</f>
        <v>0</v>
      </c>
      <c r="K45" s="63">
        <f>J26</f>
        <v>0</v>
      </c>
      <c r="L45" s="63"/>
      <c r="M45" s="56" t="s">
        <v>34</v>
      </c>
      <c r="N45" s="71">
        <v>1.6000000000000001E-3</v>
      </c>
      <c r="O45" s="71"/>
      <c r="P45" s="56" t="s">
        <v>35</v>
      </c>
      <c r="Q45" s="63">
        <f>INT(K45*N45)</f>
        <v>0</v>
      </c>
      <c r="R45" s="63"/>
      <c r="S45" s="52"/>
      <c r="T45" s="70"/>
    </row>
    <row r="46" spans="1:20" ht="24" customHeight="1">
      <c r="A46" s="5">
        <v>1</v>
      </c>
      <c r="B46" s="59" t="s">
        <v>40</v>
      </c>
      <c r="C46" s="59"/>
      <c r="D46" s="59"/>
      <c r="E46" s="59"/>
      <c r="F46" s="59"/>
      <c r="G46" s="59"/>
      <c r="H46" s="59"/>
      <c r="I46" s="59"/>
      <c r="J46" s="49"/>
      <c r="K46" s="64" t="str">
        <f>" ☞산업안전보건관리비 : (직접노무비+재료비)의 "&amp;(N47*100)&amp;"%"</f>
        <v xml:space="preserve"> ☞산업안전보건관리비 : (직접노무비+재료비)의 1.86%</v>
      </c>
      <c r="L46" s="64"/>
      <c r="M46" s="64"/>
      <c r="N46" s="64"/>
      <c r="O46" s="64"/>
      <c r="P46" s="64"/>
      <c r="Q46" s="64"/>
      <c r="R46" s="64"/>
      <c r="S46" s="64"/>
      <c r="T46" s="68">
        <v>1.8599999999999998E-2</v>
      </c>
    </row>
    <row r="47" spans="1:20" ht="24" customHeight="1">
      <c r="A47" s="5">
        <v>1</v>
      </c>
      <c r="B47" s="59"/>
      <c r="C47" s="59"/>
      <c r="D47" s="59"/>
      <c r="E47" s="59"/>
      <c r="F47" s="59"/>
      <c r="G47" s="59"/>
      <c r="H47" s="59"/>
      <c r="I47" s="59"/>
      <c r="J47" s="50">
        <f>Q47</f>
        <v>0</v>
      </c>
      <c r="K47" s="63">
        <f>P26+M26</f>
        <v>0</v>
      </c>
      <c r="L47" s="63"/>
      <c r="M47" s="51" t="s">
        <v>34</v>
      </c>
      <c r="N47" s="69">
        <v>1.8599999999999998E-2</v>
      </c>
      <c r="O47" s="69"/>
      <c r="P47" s="51" t="s">
        <v>35</v>
      </c>
      <c r="Q47" s="63">
        <f>INT(K47*N47)</f>
        <v>0</v>
      </c>
      <c r="R47" s="63"/>
      <c r="S47" s="52"/>
      <c r="T47" s="68"/>
    </row>
    <row r="48" spans="1:20" ht="24" customHeight="1">
      <c r="A48" s="5">
        <v>1</v>
      </c>
      <c r="B48" s="59" t="s">
        <v>41</v>
      </c>
      <c r="C48" s="59"/>
      <c r="D48" s="59"/>
      <c r="E48" s="59"/>
      <c r="F48" s="59"/>
      <c r="G48" s="59"/>
      <c r="H48" s="59"/>
      <c r="I48" s="59"/>
      <c r="J48" s="49"/>
      <c r="K48" s="64" t="str">
        <f>" ☞기타경비 : (직접노무비+간접노무비+재료비)의 "&amp;(N49*100)&amp;"%"</f>
        <v xml:space="preserve"> ☞기타경비 : (직접노무비+간접노무비+재료비)의 10%</v>
      </c>
      <c r="L48" s="64"/>
      <c r="M48" s="64"/>
      <c r="N48" s="64"/>
      <c r="O48" s="64"/>
      <c r="P48" s="64"/>
      <c r="Q48" s="64"/>
      <c r="R48" s="64"/>
      <c r="S48" s="64"/>
      <c r="T48" s="65">
        <v>0.1</v>
      </c>
    </row>
    <row r="49" spans="1:37" ht="24" customHeight="1">
      <c r="A49" s="5">
        <v>1</v>
      </c>
      <c r="B49" s="59"/>
      <c r="C49" s="59"/>
      <c r="D49" s="59"/>
      <c r="E49" s="59"/>
      <c r="F49" s="59"/>
      <c r="G49" s="59"/>
      <c r="H49" s="59"/>
      <c r="I49" s="59"/>
      <c r="J49" s="50">
        <f>Q49</f>
        <v>0</v>
      </c>
      <c r="K49" s="63">
        <f>P26+J28+M26</f>
        <v>0</v>
      </c>
      <c r="L49" s="63"/>
      <c r="M49" s="51" t="s">
        <v>34</v>
      </c>
      <c r="N49" s="66">
        <v>0.1</v>
      </c>
      <c r="O49" s="66"/>
      <c r="P49" s="51" t="s">
        <v>35</v>
      </c>
      <c r="Q49" s="63">
        <f>INT(K49*N49)</f>
        <v>0</v>
      </c>
      <c r="R49" s="63"/>
      <c r="S49" s="52"/>
      <c r="T49" s="65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4" customHeight="1">
      <c r="A50" s="5">
        <v>1</v>
      </c>
      <c r="B50" s="62" t="s">
        <v>44</v>
      </c>
      <c r="C50" s="62"/>
      <c r="D50" s="62"/>
      <c r="E50" s="62"/>
      <c r="F50" s="62"/>
      <c r="G50" s="62"/>
      <c r="H50" s="59">
        <v>1</v>
      </c>
      <c r="I50" s="59" t="s">
        <v>33</v>
      </c>
      <c r="J50" s="49"/>
      <c r="K50" s="64" t="str">
        <f>" ☞일반관리비 : 순공사비의 "&amp;(N51*100)&amp;"%"</f>
        <v xml:space="preserve"> ☞일반관리비 : 순공사비의 5.5%</v>
      </c>
      <c r="L50" s="64"/>
      <c r="M50" s="64"/>
      <c r="N50" s="64"/>
      <c r="O50" s="64"/>
      <c r="P50" s="64"/>
      <c r="Q50" s="64"/>
      <c r="R50" s="64"/>
      <c r="S50" s="64"/>
      <c r="T50" s="65">
        <v>5.5E-2</v>
      </c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24" customHeight="1">
      <c r="A51" s="5">
        <v>1</v>
      </c>
      <c r="B51" s="62"/>
      <c r="C51" s="62"/>
      <c r="D51" s="62"/>
      <c r="E51" s="62"/>
      <c r="F51" s="62"/>
      <c r="G51" s="62"/>
      <c r="H51" s="59"/>
      <c r="I51" s="59"/>
      <c r="J51" s="50">
        <f>Q51</f>
        <v>0</v>
      </c>
      <c r="K51" s="63">
        <f>J26+J28+J29</f>
        <v>0</v>
      </c>
      <c r="L51" s="63"/>
      <c r="M51" s="51" t="s">
        <v>34</v>
      </c>
      <c r="N51" s="66">
        <v>5.5E-2</v>
      </c>
      <c r="O51" s="66"/>
      <c r="P51" s="51" t="s">
        <v>35</v>
      </c>
      <c r="Q51" s="63">
        <f>INT(K51*N51)</f>
        <v>0</v>
      </c>
      <c r="R51" s="63"/>
      <c r="S51" s="52"/>
      <c r="T51" s="65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24" customHeight="1">
      <c r="A52" s="5">
        <v>1</v>
      </c>
      <c r="B52" s="62" t="s">
        <v>45</v>
      </c>
      <c r="C52" s="62"/>
      <c r="D52" s="62"/>
      <c r="E52" s="62"/>
      <c r="F52" s="62"/>
      <c r="G52" s="62"/>
      <c r="H52" s="59">
        <v>1</v>
      </c>
      <c r="I52" s="59" t="s">
        <v>33</v>
      </c>
      <c r="J52" s="49"/>
      <c r="K52" s="64" t="str">
        <f>" ☞이윤 : (공사원가-재료비)의 "&amp;(N53*100)&amp;"%"</f>
        <v xml:space="preserve"> ☞이윤 : (공사원가-재료비)의 15%</v>
      </c>
      <c r="L52" s="64"/>
      <c r="M52" s="64"/>
      <c r="N52" s="64"/>
      <c r="O52" s="64"/>
      <c r="P52" s="64"/>
      <c r="Q52" s="64"/>
      <c r="R52" s="64"/>
      <c r="S52" s="64"/>
      <c r="T52" s="76">
        <v>0.15</v>
      </c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24" customHeight="1">
      <c r="A53" s="5">
        <v>1</v>
      </c>
      <c r="B53" s="62"/>
      <c r="C53" s="62"/>
      <c r="D53" s="62"/>
      <c r="E53" s="62"/>
      <c r="F53" s="62"/>
      <c r="G53" s="62"/>
      <c r="H53" s="59"/>
      <c r="I53" s="59"/>
      <c r="J53" s="50"/>
      <c r="K53" s="63">
        <f>J26+J28+J29+J51-P26</f>
        <v>0</v>
      </c>
      <c r="L53" s="63"/>
      <c r="M53" s="51" t="s">
        <v>34</v>
      </c>
      <c r="N53" s="78">
        <v>0.15</v>
      </c>
      <c r="O53" s="78"/>
      <c r="P53" s="51" t="s">
        <v>35</v>
      </c>
      <c r="Q53" s="63">
        <f>INT(K53*N53)</f>
        <v>0</v>
      </c>
      <c r="R53" s="63"/>
      <c r="S53" s="52"/>
      <c r="T53" s="76"/>
      <c r="V53" s="30">
        <v>995020000</v>
      </c>
      <c r="W53" s="10"/>
      <c r="X53" s="10"/>
      <c r="Y53" s="10"/>
      <c r="Z53" s="10"/>
      <c r="AA53" s="10"/>
      <c r="AB53" s="10"/>
      <c r="AC53" s="33"/>
      <c r="AD53" s="33"/>
      <c r="AE53" s="33"/>
      <c r="AF53" s="10"/>
      <c r="AG53" s="10"/>
      <c r="AH53" s="10"/>
      <c r="AI53" s="10"/>
      <c r="AJ53" s="10"/>
      <c r="AK53" s="10"/>
    </row>
    <row r="54" spans="1:37" ht="24" customHeight="1">
      <c r="A54" s="5">
        <v>1</v>
      </c>
      <c r="B54" s="62" t="s">
        <v>49</v>
      </c>
      <c r="C54" s="62"/>
      <c r="D54" s="62"/>
      <c r="E54" s="62"/>
      <c r="F54" s="62"/>
      <c r="G54" s="62"/>
      <c r="H54" s="47"/>
      <c r="I54" s="46"/>
      <c r="J54" s="21"/>
      <c r="K54" s="63"/>
      <c r="L54" s="63"/>
      <c r="M54" s="63"/>
      <c r="N54" s="63"/>
      <c r="O54" s="63"/>
      <c r="P54" s="63"/>
      <c r="Q54" s="63"/>
      <c r="R54" s="63"/>
      <c r="S54" s="63"/>
      <c r="T54" s="47"/>
      <c r="V54" s="32">
        <f>J26+J28+J29+J51</f>
        <v>0</v>
      </c>
      <c r="W54" s="34"/>
      <c r="X54" s="35"/>
      <c r="Y54" s="35"/>
      <c r="Z54" s="35"/>
      <c r="AA54" s="10"/>
      <c r="AB54" s="10"/>
      <c r="AC54" s="36"/>
      <c r="AD54" s="33"/>
      <c r="AE54" s="37"/>
      <c r="AF54" s="37"/>
      <c r="AG54" s="10"/>
      <c r="AH54" s="10"/>
      <c r="AI54" s="10"/>
      <c r="AJ54" s="10"/>
      <c r="AK54" s="10"/>
    </row>
    <row r="55" spans="1:37" ht="24" customHeight="1">
      <c r="A55" s="5">
        <v>1</v>
      </c>
      <c r="B55" s="62" t="s">
        <v>46</v>
      </c>
      <c r="C55" s="62"/>
      <c r="D55" s="62"/>
      <c r="E55" s="62"/>
      <c r="F55" s="62"/>
      <c r="G55" s="62"/>
      <c r="H55" s="59">
        <v>1</v>
      </c>
      <c r="I55" s="59" t="s">
        <v>33</v>
      </c>
      <c r="J55" s="49"/>
      <c r="K55" s="64" t="str">
        <f>" ☞부가가치세 : 공급가액의 "&amp;(N56*100)&amp;"%"</f>
        <v xml:space="preserve"> ☞부가가치세 : 공급가액의 10%</v>
      </c>
      <c r="L55" s="64"/>
      <c r="M55" s="64"/>
      <c r="N55" s="64"/>
      <c r="O55" s="64"/>
      <c r="P55" s="64"/>
      <c r="Q55" s="64"/>
      <c r="R55" s="64"/>
      <c r="S55" s="64"/>
      <c r="T55" s="76">
        <v>0.1</v>
      </c>
      <c r="W55" s="34"/>
      <c r="X55" s="35"/>
      <c r="Y55" s="35"/>
      <c r="Z55" s="35"/>
      <c r="AA55" s="10"/>
      <c r="AB55" s="10"/>
      <c r="AC55" s="36"/>
      <c r="AD55" s="33"/>
      <c r="AE55" s="37"/>
      <c r="AF55" s="37"/>
      <c r="AG55" s="10"/>
      <c r="AH55" s="10"/>
      <c r="AI55" s="10"/>
      <c r="AJ55" s="10"/>
      <c r="AK55" s="10"/>
    </row>
    <row r="56" spans="1:37" ht="24" customHeight="1">
      <c r="A56" s="5">
        <v>1</v>
      </c>
      <c r="B56" s="62"/>
      <c r="C56" s="62"/>
      <c r="D56" s="62"/>
      <c r="E56" s="62"/>
      <c r="F56" s="62"/>
      <c r="G56" s="62"/>
      <c r="H56" s="59"/>
      <c r="I56" s="59"/>
      <c r="J56" s="50"/>
      <c r="K56" s="63">
        <f>J54</f>
        <v>0</v>
      </c>
      <c r="L56" s="63"/>
      <c r="M56" s="51" t="s">
        <v>34</v>
      </c>
      <c r="N56" s="77">
        <v>0.1</v>
      </c>
      <c r="O56" s="77"/>
      <c r="P56" s="51" t="s">
        <v>35</v>
      </c>
      <c r="Q56" s="63">
        <f>(K56*N56)</f>
        <v>0</v>
      </c>
      <c r="R56" s="63"/>
      <c r="S56" s="52"/>
      <c r="T56" s="76"/>
      <c r="V56" s="31"/>
      <c r="W56" s="34"/>
      <c r="X56" s="35"/>
      <c r="Y56" s="35"/>
      <c r="Z56" s="35"/>
      <c r="AA56" s="10"/>
      <c r="AB56" s="10"/>
      <c r="AC56" s="36"/>
      <c r="AD56" s="33"/>
      <c r="AE56" s="37"/>
      <c r="AF56" s="37"/>
      <c r="AG56" s="10"/>
      <c r="AH56" s="10"/>
      <c r="AI56" s="10"/>
      <c r="AJ56" s="10"/>
      <c r="AK56" s="10"/>
    </row>
    <row r="57" spans="1:37" ht="24" customHeight="1">
      <c r="A57" s="5">
        <v>1</v>
      </c>
      <c r="B57" s="62" t="s">
        <v>47</v>
      </c>
      <c r="C57" s="62"/>
      <c r="D57" s="62"/>
      <c r="E57" s="62"/>
      <c r="F57" s="62"/>
      <c r="G57" s="62"/>
      <c r="H57" s="47"/>
      <c r="I57" s="46"/>
      <c r="J57" s="21"/>
      <c r="K57" s="63"/>
      <c r="L57" s="63"/>
      <c r="M57" s="63"/>
      <c r="N57" s="63"/>
      <c r="O57" s="63"/>
      <c r="P57" s="63"/>
      <c r="Q57" s="63"/>
      <c r="R57" s="63"/>
      <c r="S57" s="63"/>
      <c r="T57" s="47"/>
      <c r="W57" s="34"/>
      <c r="X57" s="35"/>
      <c r="Y57" s="35"/>
      <c r="Z57" s="35"/>
      <c r="AA57" s="10"/>
      <c r="AB57" s="10"/>
      <c r="AC57" s="36"/>
      <c r="AD57" s="33"/>
      <c r="AE57" s="37"/>
      <c r="AF57" s="37"/>
      <c r="AG57" s="10"/>
      <c r="AH57" s="10"/>
      <c r="AI57" s="10"/>
      <c r="AJ57" s="10"/>
      <c r="AK57" s="10"/>
    </row>
    <row r="58" spans="1:37" ht="24" customHeight="1">
      <c r="A58" s="5">
        <v>1</v>
      </c>
      <c r="B58" s="62" t="s">
        <v>48</v>
      </c>
      <c r="C58" s="62"/>
      <c r="D58" s="62"/>
      <c r="E58" s="62"/>
      <c r="F58" s="62"/>
      <c r="G58" s="62"/>
      <c r="H58" s="47"/>
      <c r="I58" s="46"/>
      <c r="J58" s="21"/>
      <c r="K58" s="75" t="s">
        <v>50</v>
      </c>
      <c r="L58" s="75"/>
      <c r="M58" s="75"/>
      <c r="N58" s="75"/>
      <c r="O58" s="75"/>
      <c r="P58" s="75"/>
      <c r="Q58" s="75"/>
      <c r="R58" s="75"/>
      <c r="S58" s="75"/>
      <c r="T58" s="47"/>
      <c r="W58" s="10"/>
      <c r="X58" s="10"/>
      <c r="Y58" s="10"/>
      <c r="Z58" s="10"/>
      <c r="AA58" s="10"/>
      <c r="AB58" s="10"/>
      <c r="AC58" s="38"/>
      <c r="AD58" s="10"/>
      <c r="AE58" s="39"/>
      <c r="AF58" s="39"/>
      <c r="AG58" s="10"/>
      <c r="AH58" s="10"/>
      <c r="AI58" s="10"/>
      <c r="AJ58" s="10"/>
      <c r="AK58" s="10"/>
    </row>
    <row r="59" spans="1:37" ht="24" customHeight="1">
      <c r="B59" s="22"/>
      <c r="C59" s="23"/>
      <c r="D59" s="23"/>
      <c r="E59" s="23"/>
      <c r="F59" s="23"/>
      <c r="G59" s="23"/>
      <c r="H59" s="23"/>
      <c r="I59" s="22"/>
      <c r="J59" s="22"/>
      <c r="K59" s="25"/>
      <c r="L59" s="25"/>
      <c r="M59" s="25"/>
      <c r="N59" s="25"/>
      <c r="O59" s="25"/>
      <c r="P59" s="25"/>
      <c r="Q59" s="26"/>
      <c r="R59" s="26"/>
      <c r="S59" s="26"/>
      <c r="T59" s="24"/>
      <c r="W59" s="10"/>
      <c r="X59" s="10"/>
      <c r="Y59" s="10"/>
      <c r="Z59" s="10"/>
      <c r="AA59" s="10"/>
      <c r="AB59" s="10"/>
      <c r="AC59" s="10"/>
      <c r="AD59" s="10"/>
      <c r="AE59" s="39"/>
      <c r="AF59" s="39"/>
      <c r="AG59" s="10"/>
      <c r="AH59" s="10"/>
      <c r="AI59" s="10"/>
      <c r="AJ59" s="10"/>
      <c r="AK59" s="10"/>
    </row>
    <row r="60" spans="1:37" ht="24" customHeight="1">
      <c r="B60" s="57"/>
      <c r="C60" s="57"/>
      <c r="D60" s="57"/>
      <c r="E60" s="57"/>
      <c r="F60" s="57"/>
      <c r="G60" s="57"/>
      <c r="H60" s="23"/>
      <c r="I60" s="22"/>
      <c r="J60" s="25"/>
      <c r="K60" s="25"/>
      <c r="L60" s="25"/>
      <c r="M60" s="25"/>
      <c r="N60" s="25"/>
      <c r="O60" s="25"/>
      <c r="P60" s="25"/>
      <c r="Q60" s="26"/>
      <c r="R60" s="26"/>
      <c r="S60" s="26"/>
      <c r="T60" s="24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24" customHeight="1">
      <c r="B61" s="57"/>
      <c r="C61" s="57"/>
      <c r="D61" s="57"/>
      <c r="E61" s="57"/>
      <c r="F61" s="57"/>
      <c r="G61" s="57"/>
      <c r="H61" s="23"/>
      <c r="I61" s="22"/>
      <c r="J61" s="25"/>
      <c r="K61" s="25"/>
      <c r="L61" s="25"/>
      <c r="M61" s="25"/>
      <c r="N61" s="25"/>
      <c r="O61" s="25"/>
      <c r="P61" s="25"/>
      <c r="Q61" s="26"/>
      <c r="R61" s="26"/>
      <c r="S61" s="26"/>
      <c r="T61" s="24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24" customHeight="1">
      <c r="B62" s="57"/>
      <c r="C62" s="57"/>
      <c r="D62" s="57"/>
      <c r="E62" s="57"/>
      <c r="F62" s="57"/>
      <c r="G62" s="57"/>
      <c r="H62" s="23"/>
      <c r="I62" s="22"/>
      <c r="J62" s="25"/>
      <c r="K62" s="25"/>
      <c r="L62" s="25"/>
      <c r="M62" s="25"/>
      <c r="N62" s="25"/>
      <c r="O62" s="25"/>
      <c r="P62" s="25"/>
      <c r="Q62" s="26"/>
      <c r="R62" s="26"/>
      <c r="S62" s="26"/>
      <c r="T62" s="24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24" customHeight="1">
      <c r="B63" s="57"/>
      <c r="C63" s="57"/>
      <c r="D63" s="57"/>
      <c r="E63" s="57"/>
      <c r="F63" s="57"/>
      <c r="G63" s="57"/>
      <c r="H63" s="23"/>
      <c r="I63" s="22"/>
      <c r="J63" s="22"/>
      <c r="K63" s="25"/>
      <c r="L63" s="25"/>
      <c r="M63" s="25"/>
      <c r="N63" s="25"/>
      <c r="O63" s="25"/>
      <c r="P63" s="25"/>
      <c r="Q63" s="26"/>
      <c r="R63" s="26"/>
      <c r="S63" s="26"/>
      <c r="T63" s="24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24" customHeight="1">
      <c r="B64" s="22"/>
      <c r="C64" s="23"/>
      <c r="D64" s="23"/>
      <c r="E64" s="23"/>
      <c r="F64" s="23"/>
      <c r="G64" s="23"/>
      <c r="H64" s="23"/>
      <c r="I64" s="22"/>
      <c r="J64" s="22"/>
      <c r="K64" s="22"/>
      <c r="L64" s="22"/>
      <c r="M64" s="22"/>
      <c r="N64" s="22"/>
      <c r="O64" s="22"/>
      <c r="P64" s="22"/>
      <c r="Q64" s="23"/>
      <c r="R64" s="23"/>
      <c r="S64" s="23"/>
      <c r="T64" s="24"/>
      <c r="W64" s="40"/>
      <c r="X64" s="40"/>
      <c r="Y64" s="41"/>
      <c r="Z64" s="10"/>
      <c r="AA64" s="10"/>
      <c r="AB64" s="40"/>
      <c r="AC64" s="40"/>
      <c r="AD64" s="41"/>
      <c r="AE64" s="10"/>
      <c r="AF64" s="10"/>
      <c r="AG64" s="10"/>
      <c r="AH64" s="10"/>
      <c r="AI64" s="10"/>
      <c r="AJ64" s="10"/>
      <c r="AK64" s="10"/>
    </row>
    <row r="65" spans="2:37" ht="24" customHeight="1">
      <c r="B65" s="22"/>
      <c r="C65" s="23"/>
      <c r="D65" s="23"/>
      <c r="E65" s="23"/>
      <c r="F65" s="23"/>
      <c r="G65" s="23"/>
      <c r="H65" s="23"/>
      <c r="I65" s="22"/>
      <c r="J65" s="22"/>
      <c r="K65" s="22"/>
      <c r="L65" s="22"/>
      <c r="M65" s="22"/>
      <c r="N65" s="22"/>
      <c r="O65" s="22"/>
      <c r="P65" s="22"/>
      <c r="Q65" s="23"/>
      <c r="R65" s="23"/>
      <c r="S65" s="23"/>
      <c r="T65" s="24"/>
      <c r="W65" s="40"/>
      <c r="X65" s="40"/>
      <c r="Y65" s="41"/>
      <c r="Z65" s="10"/>
      <c r="AA65" s="10"/>
      <c r="AB65" s="40"/>
      <c r="AC65" s="40"/>
      <c r="AD65" s="41"/>
      <c r="AE65" s="10"/>
      <c r="AF65" s="10"/>
      <c r="AG65" s="10"/>
      <c r="AH65" s="10"/>
      <c r="AI65" s="10"/>
      <c r="AJ65" s="10"/>
      <c r="AK65" s="10"/>
    </row>
    <row r="66" spans="2:37" ht="24" customHeight="1">
      <c r="B66" s="22"/>
      <c r="C66" s="23"/>
      <c r="D66" s="23"/>
      <c r="E66" s="23"/>
      <c r="F66" s="23"/>
      <c r="G66" s="23"/>
      <c r="H66" s="23"/>
      <c r="I66" s="22"/>
      <c r="J66" s="22"/>
      <c r="K66" s="22"/>
      <c r="L66" s="22"/>
      <c r="M66" s="22"/>
      <c r="N66" s="22"/>
      <c r="O66" s="22"/>
      <c r="P66" s="22"/>
      <c r="Q66" s="23"/>
      <c r="R66" s="23"/>
      <c r="S66" s="23"/>
      <c r="T66" s="24"/>
      <c r="W66" s="40"/>
      <c r="X66" s="40"/>
      <c r="Y66" s="41"/>
      <c r="Z66" s="10"/>
      <c r="AA66" s="10"/>
      <c r="AB66" s="40"/>
      <c r="AC66" s="40"/>
      <c r="AD66" s="41"/>
      <c r="AE66" s="10"/>
      <c r="AF66" s="10"/>
      <c r="AG66" s="10"/>
      <c r="AH66" s="10"/>
      <c r="AI66" s="10"/>
      <c r="AJ66" s="10"/>
      <c r="AK66" s="10"/>
    </row>
    <row r="67" spans="2:37" ht="24" customHeight="1">
      <c r="B67" s="22"/>
      <c r="C67" s="23"/>
      <c r="D67" s="23"/>
      <c r="E67" s="23"/>
      <c r="F67" s="23"/>
      <c r="G67" s="23"/>
      <c r="H67" s="23"/>
      <c r="I67" s="22"/>
      <c r="J67" s="22"/>
      <c r="K67" s="22"/>
      <c r="L67" s="22"/>
      <c r="M67" s="22"/>
      <c r="N67" s="22"/>
      <c r="O67" s="22"/>
      <c r="P67" s="22"/>
      <c r="Q67" s="23"/>
      <c r="R67" s="23"/>
      <c r="S67" s="23"/>
      <c r="T67" s="24"/>
      <c r="W67" s="40"/>
      <c r="X67" s="40"/>
      <c r="Y67" s="41"/>
      <c r="Z67" s="10"/>
      <c r="AA67" s="10"/>
      <c r="AB67" s="40"/>
      <c r="AC67" s="40"/>
      <c r="AD67" s="41"/>
      <c r="AE67" s="10"/>
      <c r="AF67" s="10"/>
      <c r="AG67" s="10"/>
      <c r="AH67" s="10"/>
      <c r="AI67" s="10"/>
      <c r="AJ67" s="10"/>
      <c r="AK67" s="10"/>
    </row>
    <row r="68" spans="2:37" ht="24" customHeight="1">
      <c r="B68" s="22"/>
      <c r="C68" s="23"/>
      <c r="D68" s="23"/>
      <c r="E68" s="23"/>
      <c r="F68" s="23"/>
      <c r="G68" s="23"/>
      <c r="H68" s="23"/>
      <c r="I68" s="22"/>
      <c r="J68" s="22"/>
      <c r="K68" s="22"/>
      <c r="L68" s="22"/>
      <c r="M68" s="22"/>
      <c r="N68" s="22"/>
      <c r="O68" s="22"/>
      <c r="P68" s="22"/>
      <c r="Q68" s="23"/>
      <c r="R68" s="23"/>
      <c r="S68" s="23"/>
      <c r="T68" s="24"/>
      <c r="W68" s="41"/>
      <c r="X68" s="41"/>
      <c r="Y68" s="41"/>
      <c r="Z68" s="10"/>
      <c r="AA68" s="10"/>
      <c r="AB68" s="41"/>
      <c r="AC68" s="41"/>
      <c r="AD68" s="41"/>
      <c r="AE68" s="10"/>
      <c r="AF68" s="10"/>
      <c r="AG68" s="10"/>
      <c r="AH68" s="10"/>
      <c r="AI68" s="10"/>
      <c r="AJ68" s="10"/>
      <c r="AK68" s="10"/>
    </row>
    <row r="69" spans="2:37" ht="24" customHeight="1">
      <c r="B69" s="22"/>
      <c r="C69" s="23"/>
      <c r="D69" s="23"/>
      <c r="E69" s="23"/>
      <c r="F69" s="23"/>
      <c r="G69" s="23"/>
      <c r="H69" s="23"/>
      <c r="I69" s="22"/>
      <c r="J69" s="22"/>
      <c r="K69" s="22"/>
      <c r="L69" s="22"/>
      <c r="M69" s="22"/>
      <c r="N69" s="22"/>
      <c r="O69" s="22"/>
      <c r="P69" s="22"/>
      <c r="Q69" s="23"/>
      <c r="R69" s="23"/>
      <c r="S69" s="23"/>
      <c r="T69" s="24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2:37" ht="24" customHeight="1">
      <c r="B70" s="22"/>
      <c r="C70" s="23"/>
      <c r="D70" s="23"/>
      <c r="E70" s="23"/>
      <c r="F70" s="23"/>
      <c r="G70" s="23"/>
      <c r="H70" s="23"/>
      <c r="I70" s="22"/>
      <c r="J70" s="22"/>
      <c r="K70" s="22"/>
      <c r="L70" s="22"/>
      <c r="M70" s="22"/>
      <c r="N70" s="22"/>
      <c r="O70" s="22"/>
      <c r="P70" s="22"/>
      <c r="Q70" s="23"/>
      <c r="R70" s="23"/>
      <c r="S70" s="23"/>
      <c r="T70" s="24"/>
      <c r="W70" s="10"/>
      <c r="X70" s="10"/>
      <c r="Y70" s="10"/>
      <c r="Z70" s="10"/>
      <c r="AA70" s="10"/>
      <c r="AB70" s="10"/>
      <c r="AC70" s="10"/>
      <c r="AD70" s="40"/>
      <c r="AE70" s="33"/>
      <c r="AF70" s="37"/>
      <c r="AG70" s="39"/>
      <c r="AH70" s="10"/>
      <c r="AI70" s="10"/>
      <c r="AJ70" s="10"/>
      <c r="AK70" s="10"/>
    </row>
    <row r="71" spans="2:37" ht="24" customHeight="1">
      <c r="B71" s="22"/>
      <c r="C71" s="23"/>
      <c r="D71" s="23"/>
      <c r="E71" s="23"/>
      <c r="F71" s="23"/>
      <c r="G71" s="23"/>
      <c r="H71" s="23"/>
      <c r="I71" s="22"/>
      <c r="J71" s="22"/>
      <c r="K71" s="22"/>
      <c r="L71" s="22"/>
      <c r="M71" s="22"/>
      <c r="N71" s="22"/>
      <c r="O71" s="22"/>
      <c r="P71" s="22"/>
      <c r="Q71" s="23"/>
      <c r="R71" s="23"/>
      <c r="S71" s="23"/>
      <c r="T71" s="24"/>
      <c r="W71" s="10"/>
      <c r="X71" s="10"/>
      <c r="Y71" s="10"/>
      <c r="Z71" s="10"/>
      <c r="AA71" s="10"/>
      <c r="AB71" s="10"/>
      <c r="AC71" s="10"/>
      <c r="AD71" s="40"/>
      <c r="AE71" s="33"/>
      <c r="AF71" s="37"/>
      <c r="AG71" s="39"/>
      <c r="AH71" s="10"/>
      <c r="AI71" s="10"/>
      <c r="AJ71" s="10"/>
      <c r="AK71" s="10"/>
    </row>
    <row r="72" spans="2:37" ht="24" customHeight="1">
      <c r="B72" s="22"/>
      <c r="C72" s="23"/>
      <c r="D72" s="23"/>
      <c r="E72" s="23"/>
      <c r="F72" s="23"/>
      <c r="G72" s="23"/>
      <c r="H72" s="23"/>
      <c r="I72" s="22"/>
      <c r="J72" s="22"/>
      <c r="K72" s="22"/>
      <c r="L72" s="22"/>
      <c r="M72" s="22"/>
      <c r="N72" s="22"/>
      <c r="O72" s="22"/>
      <c r="P72" s="22"/>
      <c r="Q72" s="23"/>
      <c r="R72" s="23"/>
      <c r="S72" s="23"/>
      <c r="T72" s="24"/>
      <c r="W72" s="10"/>
      <c r="X72" s="10"/>
      <c r="Y72" s="10"/>
      <c r="Z72" s="10"/>
      <c r="AA72" s="10"/>
      <c r="AB72" s="10"/>
      <c r="AC72" s="10"/>
      <c r="AD72" s="40"/>
      <c r="AE72" s="33"/>
      <c r="AF72" s="37"/>
      <c r="AG72" s="39"/>
      <c r="AH72" s="10"/>
      <c r="AI72" s="10"/>
      <c r="AJ72" s="10"/>
      <c r="AK72" s="10"/>
    </row>
    <row r="73" spans="2:37" ht="24" customHeight="1">
      <c r="B73" s="22"/>
      <c r="C73" s="23"/>
      <c r="D73" s="23"/>
      <c r="E73" s="23"/>
      <c r="F73" s="23"/>
      <c r="G73" s="23"/>
      <c r="H73" s="23"/>
      <c r="I73" s="22"/>
      <c r="J73" s="22"/>
      <c r="K73" s="22"/>
      <c r="L73" s="22"/>
      <c r="M73" s="22"/>
      <c r="N73" s="22"/>
      <c r="O73" s="22"/>
      <c r="P73" s="22"/>
      <c r="Q73" s="23"/>
      <c r="R73" s="23"/>
      <c r="S73" s="23"/>
      <c r="T73" s="24"/>
      <c r="W73" s="10"/>
      <c r="X73" s="10"/>
      <c r="Y73" s="10"/>
      <c r="Z73" s="10"/>
      <c r="AA73" s="10"/>
      <c r="AB73" s="10"/>
      <c r="AC73" s="10"/>
      <c r="AD73" s="40"/>
      <c r="AE73" s="33"/>
      <c r="AF73" s="37"/>
      <c r="AG73" s="39"/>
      <c r="AH73" s="10"/>
      <c r="AI73" s="10"/>
      <c r="AJ73" s="10"/>
      <c r="AK73" s="10"/>
    </row>
    <row r="74" spans="2:37" ht="24" customHeight="1">
      <c r="B74" s="22"/>
      <c r="C74" s="23"/>
      <c r="D74" s="23"/>
      <c r="E74" s="23"/>
      <c r="F74" s="23"/>
      <c r="G74" s="23"/>
      <c r="H74" s="23"/>
      <c r="I74" s="22"/>
      <c r="J74" s="22"/>
      <c r="K74" s="22"/>
      <c r="L74" s="22"/>
      <c r="M74" s="22"/>
      <c r="N74" s="22"/>
      <c r="O74" s="22"/>
      <c r="P74" s="22"/>
      <c r="Q74" s="23"/>
      <c r="R74" s="23"/>
      <c r="S74" s="23"/>
      <c r="T74" s="24"/>
      <c r="W74" s="10"/>
      <c r="X74" s="10"/>
      <c r="Y74" s="10"/>
      <c r="Z74" s="10"/>
      <c r="AA74" s="10"/>
      <c r="AB74" s="10"/>
      <c r="AC74" s="10"/>
      <c r="AD74" s="10"/>
      <c r="AE74" s="10"/>
      <c r="AF74" s="39"/>
      <c r="AG74" s="39"/>
      <c r="AH74" s="39"/>
      <c r="AI74" s="10"/>
      <c r="AJ74" s="10"/>
      <c r="AK74" s="10"/>
    </row>
    <row r="75" spans="2:37" ht="24" customHeight="1">
      <c r="B75" s="22"/>
      <c r="C75" s="23"/>
      <c r="D75" s="23"/>
      <c r="E75" s="23"/>
      <c r="F75" s="23"/>
      <c r="G75" s="23"/>
      <c r="H75" s="23"/>
      <c r="I75" s="22"/>
      <c r="J75" s="22"/>
      <c r="K75" s="22"/>
      <c r="L75" s="22"/>
      <c r="M75" s="22"/>
      <c r="N75" s="22"/>
      <c r="O75" s="22"/>
      <c r="P75" s="22"/>
      <c r="Q75" s="23"/>
      <c r="R75" s="23"/>
      <c r="S75" s="23"/>
      <c r="T75" s="24"/>
      <c r="W75" s="10"/>
      <c r="X75" s="10"/>
      <c r="Y75" s="10"/>
      <c r="Z75" s="10"/>
      <c r="AA75" s="10"/>
      <c r="AB75" s="10"/>
      <c r="AC75" s="10"/>
      <c r="AD75" s="10"/>
      <c r="AE75" s="10"/>
      <c r="AF75" s="39"/>
      <c r="AG75" s="10"/>
      <c r="AH75" s="10"/>
      <c r="AI75" s="10"/>
      <c r="AJ75" s="10"/>
      <c r="AK75" s="10"/>
    </row>
    <row r="76" spans="2:37" ht="24" customHeight="1">
      <c r="B76" s="22"/>
      <c r="C76" s="23"/>
      <c r="D76" s="23"/>
      <c r="E76" s="23"/>
      <c r="F76" s="23"/>
      <c r="G76" s="23"/>
      <c r="H76" s="23"/>
      <c r="I76" s="22"/>
      <c r="J76" s="22"/>
      <c r="K76" s="22"/>
      <c r="L76" s="22"/>
      <c r="M76" s="22"/>
      <c r="N76" s="22"/>
      <c r="O76" s="22"/>
      <c r="P76" s="22"/>
      <c r="Q76" s="23"/>
      <c r="R76" s="23"/>
      <c r="S76" s="23"/>
      <c r="T76" s="24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2:37" ht="24" customHeight="1">
      <c r="B77" s="22"/>
      <c r="C77" s="23"/>
      <c r="D77" s="23"/>
      <c r="E77" s="23"/>
      <c r="F77" s="23"/>
      <c r="G77" s="23"/>
      <c r="H77" s="23"/>
      <c r="I77" s="22"/>
      <c r="J77" s="22"/>
      <c r="K77" s="22"/>
      <c r="L77" s="22"/>
      <c r="M77" s="22"/>
      <c r="N77" s="22"/>
      <c r="O77" s="22"/>
      <c r="P77" s="22"/>
      <c r="Q77" s="23"/>
      <c r="R77" s="23"/>
      <c r="S77" s="23"/>
      <c r="T77" s="24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</sheetData>
  <autoFilter ref="A1:A77"/>
  <mergeCells count="135">
    <mergeCell ref="B42:G43"/>
    <mergeCell ref="H42:H43"/>
    <mergeCell ref="I42:I43"/>
    <mergeCell ref="K42:S42"/>
    <mergeCell ref="T42:T43"/>
    <mergeCell ref="K43:L43"/>
    <mergeCell ref="N43:O43"/>
    <mergeCell ref="Q43:R43"/>
    <mergeCell ref="B44:G45"/>
    <mergeCell ref="H44:H45"/>
    <mergeCell ref="I44:I45"/>
    <mergeCell ref="K44:S44"/>
    <mergeCell ref="T44:T45"/>
    <mergeCell ref="K45:L45"/>
    <mergeCell ref="N45:O45"/>
    <mergeCell ref="Q45:R45"/>
    <mergeCell ref="B2:T2"/>
    <mergeCell ref="B58:G58"/>
    <mergeCell ref="K58:S58"/>
    <mergeCell ref="T55:T56"/>
    <mergeCell ref="K56:L56"/>
    <mergeCell ref="N56:O56"/>
    <mergeCell ref="Q56:R56"/>
    <mergeCell ref="B57:G57"/>
    <mergeCell ref="K57:S57"/>
    <mergeCell ref="B54:G54"/>
    <mergeCell ref="K54:S54"/>
    <mergeCell ref="B55:G56"/>
    <mergeCell ref="H55:H56"/>
    <mergeCell ref="I55:I56"/>
    <mergeCell ref="K55:S55"/>
    <mergeCell ref="B52:G53"/>
    <mergeCell ref="H52:H53"/>
    <mergeCell ref="I52:I53"/>
    <mergeCell ref="K52:S52"/>
    <mergeCell ref="T52:T53"/>
    <mergeCell ref="K53:L53"/>
    <mergeCell ref="N53:O53"/>
    <mergeCell ref="Q53:R53"/>
    <mergeCell ref="B50:G51"/>
    <mergeCell ref="H50:H51"/>
    <mergeCell ref="I50:I51"/>
    <mergeCell ref="K50:S50"/>
    <mergeCell ref="T50:T51"/>
    <mergeCell ref="K51:L51"/>
    <mergeCell ref="N51:O51"/>
    <mergeCell ref="Q51:R51"/>
    <mergeCell ref="B48:G49"/>
    <mergeCell ref="H48:H49"/>
    <mergeCell ref="I48:I49"/>
    <mergeCell ref="K48:S48"/>
    <mergeCell ref="T48:T49"/>
    <mergeCell ref="K49:L49"/>
    <mergeCell ref="N49:O49"/>
    <mergeCell ref="Q49:R49"/>
    <mergeCell ref="B46:G47"/>
    <mergeCell ref="H46:H47"/>
    <mergeCell ref="I46:I47"/>
    <mergeCell ref="K46:S46"/>
    <mergeCell ref="T46:T47"/>
    <mergeCell ref="K47:L47"/>
    <mergeCell ref="N47:O47"/>
    <mergeCell ref="Q47:R47"/>
    <mergeCell ref="B38:G39"/>
    <mergeCell ref="H38:H39"/>
    <mergeCell ref="I38:I39"/>
    <mergeCell ref="K38:S38"/>
    <mergeCell ref="T38:T39"/>
    <mergeCell ref="K39:L39"/>
    <mergeCell ref="N39:O39"/>
    <mergeCell ref="Q39:R39"/>
    <mergeCell ref="B40:G41"/>
    <mergeCell ref="H40:H41"/>
    <mergeCell ref="I40:I41"/>
    <mergeCell ref="K40:S40"/>
    <mergeCell ref="T40:T41"/>
    <mergeCell ref="K41:L41"/>
    <mergeCell ref="N41:O41"/>
    <mergeCell ref="Q41:R41"/>
    <mergeCell ref="B34:G35"/>
    <mergeCell ref="H34:H35"/>
    <mergeCell ref="I34:I35"/>
    <mergeCell ref="K34:S34"/>
    <mergeCell ref="T34:T35"/>
    <mergeCell ref="K35:L35"/>
    <mergeCell ref="N35:O35"/>
    <mergeCell ref="Q35:R35"/>
    <mergeCell ref="B36:G37"/>
    <mergeCell ref="H36:H37"/>
    <mergeCell ref="I36:I37"/>
    <mergeCell ref="K36:S36"/>
    <mergeCell ref="T36:T37"/>
    <mergeCell ref="K37:L37"/>
    <mergeCell ref="N37:O37"/>
    <mergeCell ref="Q37:R37"/>
    <mergeCell ref="B27:G28"/>
    <mergeCell ref="H27:H28"/>
    <mergeCell ref="I27:I28"/>
    <mergeCell ref="B26:H26"/>
    <mergeCell ref="T30:T31"/>
    <mergeCell ref="K31:L31"/>
    <mergeCell ref="N31:O31"/>
    <mergeCell ref="Q31:R31"/>
    <mergeCell ref="B32:G33"/>
    <mergeCell ref="H32:H33"/>
    <mergeCell ref="I32:I33"/>
    <mergeCell ref="K32:S32"/>
    <mergeCell ref="T32:T33"/>
    <mergeCell ref="K33:L33"/>
    <mergeCell ref="N33:O33"/>
    <mergeCell ref="Q33:R33"/>
    <mergeCell ref="B60:G60"/>
    <mergeCell ref="B61:G61"/>
    <mergeCell ref="B62:G62"/>
    <mergeCell ref="B63:G63"/>
    <mergeCell ref="B1:T1"/>
    <mergeCell ref="B3:B4"/>
    <mergeCell ref="C3:H3"/>
    <mergeCell ref="I3:I4"/>
    <mergeCell ref="J3:J4"/>
    <mergeCell ref="K3:M3"/>
    <mergeCell ref="N3:P3"/>
    <mergeCell ref="Q3:S3"/>
    <mergeCell ref="B29:G29"/>
    <mergeCell ref="K29:S29"/>
    <mergeCell ref="B30:G31"/>
    <mergeCell ref="H30:H31"/>
    <mergeCell ref="I30:I31"/>
    <mergeCell ref="K30:S30"/>
    <mergeCell ref="T3:T4"/>
    <mergeCell ref="T27:T28"/>
    <mergeCell ref="K27:S27"/>
    <mergeCell ref="K28:L28"/>
    <mergeCell ref="N28:O28"/>
    <mergeCell ref="Q28:R28"/>
  </mergeCells>
  <phoneticPr fontId="2" type="noConversion"/>
  <printOptions horizontalCentered="1"/>
  <pageMargins left="0.39370078740157483" right="0.39370078740157483" top="0.78740157480314965" bottom="0.19685039370078741" header="0" footer="0"/>
  <pageSetup paperSize="9" scale="58" fitToHeight="999" orientation="landscape" r:id="rId1"/>
  <rowBreaks count="2" manualBreakCount="2">
    <brk id="26" min="1" max="19" man="1"/>
    <brk id="53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공사원가계산서</vt:lpstr>
      <vt:lpstr>공사원가계산서!Print_Area</vt:lpstr>
      <vt:lpstr>공사원가계산서!Print_Titles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user01</cp:lastModifiedBy>
  <cp:lastPrinted>2020-11-23T00:07:47Z</cp:lastPrinted>
  <dcterms:created xsi:type="dcterms:W3CDTF">2012-03-07T02:46:43Z</dcterms:created>
  <dcterms:modified xsi:type="dcterms:W3CDTF">2020-11-24T06:50:15Z</dcterms:modified>
</cp:coreProperties>
</file>