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5210"/>
  </bookViews>
  <sheets>
    <sheet name="내역서" sheetId="11" r:id="rId1"/>
    <sheet name="Sheet1" sheetId="1" r:id="rId2"/>
    <sheet name="Sheet2" sheetId="2" r:id="rId3"/>
    <sheet name="Sheet3" sheetId="3" r:id="rId4"/>
  </sheets>
  <definedNames>
    <definedName name="_xlnm.Print_Area" localSheetId="0">내역서!$A$1:$M$100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R23" i="11"/>
  <c r="R24"/>
  <c r="R25"/>
  <c r="R91"/>
  <c r="O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R90"/>
  <c r="O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R89"/>
  <c r="O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R88"/>
  <c r="O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R87"/>
  <c r="O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O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4"/>
  <c r="R84"/>
  <c r="AL68"/>
  <c r="R57"/>
  <c r="O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R56"/>
  <c r="O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R55"/>
  <c r="O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O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R41"/>
  <c r="O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R40"/>
  <c r="O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R39"/>
  <c r="O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O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6"/>
  <c r="O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O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O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O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0"/>
  <c r="O6"/>
  <c r="S6"/>
  <c r="S20" s="1"/>
  <c r="T6"/>
  <c r="T20" s="1"/>
  <c r="U6"/>
  <c r="U20" s="1"/>
  <c r="V6"/>
  <c r="V20" s="1"/>
  <c r="W6"/>
  <c r="W20" s="1"/>
  <c r="X6"/>
  <c r="X20" s="1"/>
  <c r="Y6"/>
  <c r="Y20" s="1"/>
  <c r="Z6"/>
  <c r="Z20" s="1"/>
  <c r="AA6"/>
  <c r="AA20" s="1"/>
  <c r="AB6"/>
  <c r="AB20" s="1"/>
  <c r="AC6"/>
  <c r="AC20" s="1"/>
  <c r="AD6"/>
  <c r="AD20" s="1"/>
  <c r="AE6"/>
  <c r="AE20" s="1"/>
  <c r="AF6"/>
  <c r="AF20" s="1"/>
  <c r="AG6"/>
  <c r="AG20" s="1"/>
  <c r="AH6"/>
  <c r="AH20" s="1"/>
  <c r="AI6"/>
  <c r="AI20" s="1"/>
  <c r="AJ6"/>
  <c r="AJ20" s="1"/>
  <c r="AK6"/>
  <c r="AK20" s="1"/>
  <c r="R22" l="1"/>
  <c r="R36" s="1"/>
  <c r="W36"/>
  <c r="X84"/>
  <c r="X68"/>
  <c r="W68"/>
  <c r="S68"/>
  <c r="S36"/>
  <c r="X36"/>
  <c r="Y84"/>
  <c r="V36"/>
  <c r="V68"/>
  <c r="W84"/>
  <c r="S84"/>
  <c r="Y36"/>
  <c r="Y68"/>
  <c r="AK68"/>
  <c r="AG68"/>
  <c r="AC68"/>
  <c r="U68"/>
  <c r="V84"/>
  <c r="R86"/>
  <c r="R38"/>
  <c r="R54"/>
  <c r="R68" s="1"/>
  <c r="AJ68"/>
  <c r="AF68"/>
  <c r="AB68"/>
  <c r="T68"/>
  <c r="AH84"/>
  <c r="AD84"/>
  <c r="Z84"/>
  <c r="AH68"/>
  <c r="AD68"/>
  <c r="Z68"/>
  <c r="AK84"/>
  <c r="AG84"/>
  <c r="AC84"/>
  <c r="U84"/>
  <c r="AI36"/>
  <c r="AE36"/>
  <c r="AA36"/>
  <c r="AK36"/>
  <c r="AG36"/>
  <c r="AC36"/>
  <c r="U36"/>
  <c r="AI84"/>
  <c r="AE84"/>
  <c r="AA84"/>
  <c r="AJ36"/>
  <c r="AF36"/>
  <c r="AB36"/>
  <c r="T36"/>
  <c r="AJ84"/>
  <c r="AF84"/>
  <c r="AB84"/>
  <c r="T84"/>
  <c r="AH36"/>
  <c r="AD36"/>
  <c r="Z36"/>
  <c r="AI68"/>
  <c r="AE68"/>
  <c r="AA68"/>
  <c r="R6" l="1"/>
  <c r="R20" s="1"/>
</calcChain>
</file>

<file path=xl/sharedStrings.xml><?xml version="1.0" encoding="utf-8"?>
<sst xmlns="http://schemas.openxmlformats.org/spreadsheetml/2006/main" count="144" uniqueCount="64">
  <si>
    <t>공사명 : 농수산주차상가 정산소 도장 보수공사</t>
  </si>
  <si>
    <t>단위</t>
  </si>
  <si>
    <t>고소작업대임대료(스카이)</t>
  </si>
  <si>
    <t>5.0톤(40m급),1일 8시간 기준</t>
  </si>
  <si>
    <t>일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</si>
  <si>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</si>
  <si>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</si>
  <si>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</si>
  <si>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</si>
  <si>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</si>
  <si>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</si>
  <si>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</si>
  <si>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</si>
  <si>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</si>
  <si>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M2</t>
  </si>
  <si>
    <t>재  료  비</t>
  </si>
  <si>
    <t>노  무  비</t>
  </si>
  <si>
    <t>경      비</t>
  </si>
  <si>
    <t>합      계</t>
  </si>
  <si>
    <t>바탕만들기(재도장시)</t>
  </si>
  <si>
    <t>철재면청소(녹제거)</t>
  </si>
  <si>
    <t>1종.1회</t>
  </si>
  <si>
    <t>조합페인트(붓칠)</t>
  </si>
  <si>
    <t>철재면 2회 1급(천정)</t>
  </si>
  <si>
    <t>철재면 2회 1급</t>
  </si>
  <si>
    <t>융착식 도료 수동식</t>
  </si>
  <si>
    <t>백색실선, W:150</t>
  </si>
  <si>
    <t>M</t>
  </si>
  <si>
    <t>백색파선, W:150</t>
  </si>
  <si>
    <t>횡단보도, W:150</t>
  </si>
  <si>
    <t>문자, 기호, W:150</t>
  </si>
  <si>
    <t>황색실선, W;150</t>
  </si>
  <si>
    <t>황색파선, W:150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</si>
  <si>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</si>
  <si>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</si>
  <si>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</si>
  <si>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</si>
  <si>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</si>
  <si>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</si>
  <si>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</si>
  <si>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</si>
  <si>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</si>
  <si>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</si>
  <si>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</si>
  <si>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</si>
  <si>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</si>
  <si>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</si>
  <si>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</si>
  <si>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</si>
  <si>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</si>
  <si>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</si>
  <si>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</si>
  <si>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</si>
  <si>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</si>
  <si>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</si>
  <si>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</si>
  <si>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</si>
  <si>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</si>
  <si>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출입구(1,2번)</t>
  </si>
  <si>
    <t>녹막이페인트(붓칠)</t>
  </si>
  <si>
    <t>03. 출입구(3번)</t>
  </si>
  <si>
    <t>04. 출입구(4번)</t>
  </si>
  <si>
    <t>05. 출입구(5번)</t>
  </si>
  <si>
    <t>06. 노면표시</t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</si>
</sst>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6" formatCode="#,###"/>
    </dxf>
    <dxf>
      <numFmt numFmtId="177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100"/>
  <sheetViews>
    <sheetView tabSelected="1" view="pageBreakPreview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0" hidden="1" customWidth="1"/>
  </cols>
  <sheetData>
    <row r="1" spans="1:38" ht="30" customHeight="1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8" ht="23.1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8" ht="23.1" customHeight="1">
      <c r="A3" s="19" t="s">
        <v>34</v>
      </c>
      <c r="B3" s="19" t="s">
        <v>35</v>
      </c>
      <c r="C3" s="19" t="s">
        <v>1</v>
      </c>
      <c r="D3" s="19" t="s">
        <v>5</v>
      </c>
      <c r="E3" s="19" t="s">
        <v>15</v>
      </c>
      <c r="F3" s="19"/>
      <c r="G3" s="19" t="s">
        <v>16</v>
      </c>
      <c r="H3" s="19"/>
      <c r="I3" s="19" t="s">
        <v>17</v>
      </c>
      <c r="J3" s="19"/>
      <c r="K3" s="19" t="s">
        <v>18</v>
      </c>
      <c r="L3" s="19"/>
      <c r="M3" s="19" t="s">
        <v>36</v>
      </c>
    </row>
    <row r="4" spans="1:38" ht="23.1" customHeight="1">
      <c r="A4" s="19"/>
      <c r="B4" s="19"/>
      <c r="C4" s="19"/>
      <c r="D4" s="19"/>
      <c r="E4" s="5" t="s">
        <v>6</v>
      </c>
      <c r="F4" s="5" t="s">
        <v>7</v>
      </c>
      <c r="G4" s="5" t="s">
        <v>6</v>
      </c>
      <c r="H4" s="5" t="s">
        <v>7</v>
      </c>
      <c r="I4" s="5" t="s">
        <v>6</v>
      </c>
      <c r="J4" s="5" t="s">
        <v>7</v>
      </c>
      <c r="K4" s="5" t="s">
        <v>6</v>
      </c>
      <c r="L4" s="5" t="s">
        <v>7</v>
      </c>
      <c r="M4" s="19"/>
      <c r="N4" t="s">
        <v>8</v>
      </c>
      <c r="O4" t="s">
        <v>9</v>
      </c>
      <c r="P4" t="s">
        <v>10</v>
      </c>
      <c r="Q4" t="s">
        <v>11</v>
      </c>
      <c r="R4" t="s">
        <v>12</v>
      </c>
      <c r="S4" t="s">
        <v>37</v>
      </c>
      <c r="T4" t="s">
        <v>38</v>
      </c>
      <c r="U4" t="s">
        <v>39</v>
      </c>
      <c r="V4" t="s">
        <v>40</v>
      </c>
      <c r="W4" t="s">
        <v>41</v>
      </c>
      <c r="X4" t="s">
        <v>42</v>
      </c>
      <c r="Y4" t="s">
        <v>43</v>
      </c>
      <c r="Z4" t="s">
        <v>44</v>
      </c>
      <c r="AA4" t="s">
        <v>45</v>
      </c>
      <c r="AB4" t="s">
        <v>46</v>
      </c>
      <c r="AC4" t="s">
        <v>47</v>
      </c>
      <c r="AD4" t="s">
        <v>48</v>
      </c>
      <c r="AE4" t="s">
        <v>49</v>
      </c>
      <c r="AF4" t="s">
        <v>50</v>
      </c>
      <c r="AG4" t="s">
        <v>51</v>
      </c>
      <c r="AH4" t="s">
        <v>52</v>
      </c>
      <c r="AI4" t="s">
        <v>53</v>
      </c>
      <c r="AJ4" t="s">
        <v>54</v>
      </c>
      <c r="AK4" t="s">
        <v>55</v>
      </c>
      <c r="AL4" t="s">
        <v>56</v>
      </c>
    </row>
    <row r="5" spans="1:38" ht="23.1" customHeight="1">
      <c r="A5" s="22" t="s">
        <v>57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38" ht="23.1" customHeight="1">
      <c r="A6" s="6" t="s">
        <v>2</v>
      </c>
      <c r="B6" s="6" t="s">
        <v>3</v>
      </c>
      <c r="C6" s="8" t="s">
        <v>4</v>
      </c>
      <c r="D6" s="9">
        <v>9</v>
      </c>
      <c r="E6" s="9"/>
      <c r="F6" s="9"/>
      <c r="G6" s="9"/>
      <c r="H6" s="9"/>
      <c r="I6" s="9"/>
      <c r="J6" s="9"/>
      <c r="K6" s="9"/>
      <c r="L6" s="9"/>
      <c r="M6" s="9"/>
      <c r="O6" t="str">
        <f>"03"</f>
        <v>03</v>
      </c>
      <c r="P6" s="4" t="s">
        <v>12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7"/>
      <c r="B7" s="7"/>
      <c r="C7" s="14"/>
      <c r="D7" s="9"/>
      <c r="E7" s="9"/>
      <c r="F7" s="9"/>
      <c r="G7" s="9"/>
      <c r="H7" s="9"/>
      <c r="I7" s="9"/>
      <c r="J7" s="9"/>
      <c r="K7" s="9"/>
      <c r="L7" s="9"/>
      <c r="M7" s="9"/>
    </row>
    <row r="8" spans="1:38" ht="23.1" customHeight="1">
      <c r="A8" s="7"/>
      <c r="B8" s="7"/>
      <c r="C8" s="1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38" ht="23.1" customHeight="1">
      <c r="A9" s="7"/>
      <c r="B9" s="7"/>
      <c r="C9" s="14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38" ht="23.1" customHeight="1">
      <c r="A10" s="7"/>
      <c r="B10" s="7"/>
      <c r="C10" s="1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38" ht="23.1" customHeight="1">
      <c r="A11" s="7"/>
      <c r="B11" s="7"/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38" ht="23.1" customHeight="1">
      <c r="A12" s="7"/>
      <c r="B12" s="7"/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38" ht="23.1" customHeight="1">
      <c r="A13" s="7"/>
      <c r="B13" s="7"/>
      <c r="C13" s="14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38" ht="23.1" customHeight="1">
      <c r="A14" s="7"/>
      <c r="B14" s="7"/>
      <c r="C14" s="14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38" ht="23.1" customHeight="1">
      <c r="A15" s="7"/>
      <c r="B15" s="7"/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38" ht="23.1" customHeight="1">
      <c r="A16" s="7"/>
      <c r="B16" s="7"/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38" ht="23.1" customHeight="1">
      <c r="A17" s="7"/>
      <c r="B17" s="7"/>
      <c r="C17" s="14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38" ht="23.1" customHeight="1">
      <c r="A18" s="7"/>
      <c r="B18" s="7"/>
      <c r="C18" s="14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38" ht="23.1" customHeight="1">
      <c r="A19" s="7"/>
      <c r="B19" s="7"/>
      <c r="C19" s="14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38" ht="23.1" customHeight="1">
      <c r="A20" s="10" t="s">
        <v>13</v>
      </c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R20">
        <f t="shared" ref="R20:AL20" si="0">ROUNDDOWN(SUM(R6:R6),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  <row r="21" spans="1:38" ht="23.1" customHeight="1">
      <c r="A21" s="20" t="s">
        <v>58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38" ht="23.1" customHeight="1">
      <c r="A22" s="6" t="s">
        <v>19</v>
      </c>
      <c r="B22" s="6" t="s">
        <v>20</v>
      </c>
      <c r="C22" s="8" t="s">
        <v>14</v>
      </c>
      <c r="D22" s="9">
        <v>27.62</v>
      </c>
      <c r="E22" s="9"/>
      <c r="F22" s="9"/>
      <c r="G22" s="9"/>
      <c r="H22" s="9"/>
      <c r="I22" s="9"/>
      <c r="J22" s="9"/>
      <c r="K22" s="9"/>
      <c r="L22" s="9"/>
      <c r="M22" s="15"/>
      <c r="O22" t="str">
        <f>""</f>
        <v/>
      </c>
      <c r="P22" s="4" t="s">
        <v>12</v>
      </c>
      <c r="Q22">
        <v>1</v>
      </c>
      <c r="R22">
        <f>IF(P22="기계경비", J22, 0)</f>
        <v>0</v>
      </c>
      <c r="S22">
        <f>IF(P22="운반비", J22, 0)</f>
        <v>0</v>
      </c>
      <c r="T22">
        <f>IF(P22="작업부산물", F22, 0)</f>
        <v>0</v>
      </c>
      <c r="U22">
        <f>IF(P22="관급", F22, 0)</f>
        <v>0</v>
      </c>
      <c r="V22">
        <f>IF(P22="외주비", J22, 0)</f>
        <v>0</v>
      </c>
      <c r="W22">
        <f>IF(P22="장비비", J22, 0)</f>
        <v>0</v>
      </c>
      <c r="X22">
        <f>IF(P22="폐기물처리비", J22, 0)</f>
        <v>0</v>
      </c>
      <c r="Y22">
        <f>IF(P22="가설비", J22, 0)</f>
        <v>0</v>
      </c>
      <c r="Z22">
        <f>IF(P22="잡비제외분", F22, 0)</f>
        <v>0</v>
      </c>
      <c r="AA22">
        <f>IF(P22="사급자재대", L22, 0)</f>
        <v>0</v>
      </c>
      <c r="AB22">
        <f>IF(P22="관급자재대", L22, 0)</f>
        <v>0</v>
      </c>
      <c r="AC22">
        <f>IF(P22="사용자항목1", L22, 0)</f>
        <v>0</v>
      </c>
      <c r="AD22">
        <f>IF(P22="사용자항목2", L22, 0)</f>
        <v>0</v>
      </c>
      <c r="AE22">
        <f>IF(P22="사용자항목3", L22, 0)</f>
        <v>0</v>
      </c>
      <c r="AF22">
        <f>IF(P22="사용자항목4", L22, 0)</f>
        <v>0</v>
      </c>
      <c r="AG22">
        <f>IF(P22="사용자항목5", L22, 0)</f>
        <v>0</v>
      </c>
      <c r="AH22">
        <f>IF(P22="사용자항목6", L22, 0)</f>
        <v>0</v>
      </c>
      <c r="AI22">
        <f>IF(P22="사용자항목7", L22, 0)</f>
        <v>0</v>
      </c>
      <c r="AJ22">
        <f>IF(P22="사용자항목8", L22, 0)</f>
        <v>0</v>
      </c>
      <c r="AK22">
        <f>IF(P22="사용자항목9", L22, 0)</f>
        <v>0</v>
      </c>
    </row>
    <row r="23" spans="1:38" ht="23.1" customHeight="1">
      <c r="A23" s="6" t="s">
        <v>59</v>
      </c>
      <c r="B23" s="6" t="s">
        <v>21</v>
      </c>
      <c r="C23" s="8" t="s">
        <v>14</v>
      </c>
      <c r="D23" s="9">
        <v>27.62</v>
      </c>
      <c r="E23" s="9"/>
      <c r="F23" s="9"/>
      <c r="G23" s="9"/>
      <c r="H23" s="9"/>
      <c r="I23" s="9"/>
      <c r="J23" s="9"/>
      <c r="K23" s="9"/>
      <c r="L23" s="9"/>
      <c r="M23" s="15"/>
      <c r="O23" t="str">
        <f>""</f>
        <v/>
      </c>
      <c r="P23" s="4" t="s">
        <v>12</v>
      </c>
      <c r="Q23">
        <v>1</v>
      </c>
      <c r="R23">
        <f>IF(P23="기계경비", J23, 0)</f>
        <v>0</v>
      </c>
      <c r="S23">
        <f>IF(P23="운반비", J23, 0)</f>
        <v>0</v>
      </c>
      <c r="T23">
        <f>IF(P23="작업부산물", F23, 0)</f>
        <v>0</v>
      </c>
      <c r="U23">
        <f>IF(P23="관급", F23, 0)</f>
        <v>0</v>
      </c>
      <c r="V23">
        <f>IF(P23="외주비", J23, 0)</f>
        <v>0</v>
      </c>
      <c r="W23">
        <f>IF(P23="장비비", J23, 0)</f>
        <v>0</v>
      </c>
      <c r="X23">
        <f>IF(P23="폐기물처리비", J23, 0)</f>
        <v>0</v>
      </c>
      <c r="Y23">
        <f>IF(P23="가설비", J23, 0)</f>
        <v>0</v>
      </c>
      <c r="Z23">
        <f>IF(P23="잡비제외분", F23, 0)</f>
        <v>0</v>
      </c>
      <c r="AA23">
        <f>IF(P23="사급자재대", L23, 0)</f>
        <v>0</v>
      </c>
      <c r="AB23">
        <f>IF(P23="관급자재대", L23, 0)</f>
        <v>0</v>
      </c>
      <c r="AC23">
        <f>IF(P23="사용자항목1", L23, 0)</f>
        <v>0</v>
      </c>
      <c r="AD23">
        <f>IF(P23="사용자항목2", L23, 0)</f>
        <v>0</v>
      </c>
      <c r="AE23">
        <f>IF(P23="사용자항목3", L23, 0)</f>
        <v>0</v>
      </c>
      <c r="AF23">
        <f>IF(P23="사용자항목4", L23, 0)</f>
        <v>0</v>
      </c>
      <c r="AG23">
        <f>IF(P23="사용자항목5", L23, 0)</f>
        <v>0</v>
      </c>
      <c r="AH23">
        <f>IF(P23="사용자항목6", L23, 0)</f>
        <v>0</v>
      </c>
      <c r="AI23">
        <f>IF(P23="사용자항목7", L23, 0)</f>
        <v>0</v>
      </c>
      <c r="AJ23">
        <f>IF(P23="사용자항목8", L23, 0)</f>
        <v>0</v>
      </c>
      <c r="AK23">
        <f>IF(P23="사용자항목9", L23, 0)</f>
        <v>0</v>
      </c>
    </row>
    <row r="24" spans="1:38" ht="23.1" customHeight="1">
      <c r="A24" s="6" t="s">
        <v>22</v>
      </c>
      <c r="B24" s="6" t="s">
        <v>23</v>
      </c>
      <c r="C24" s="8" t="s">
        <v>14</v>
      </c>
      <c r="D24" s="9">
        <v>178.98</v>
      </c>
      <c r="E24" s="9"/>
      <c r="F24" s="9"/>
      <c r="G24" s="9"/>
      <c r="H24" s="9"/>
      <c r="I24" s="9"/>
      <c r="J24" s="9"/>
      <c r="K24" s="9"/>
      <c r="L24" s="9"/>
      <c r="M24" s="15"/>
      <c r="O24" t="str">
        <f>""</f>
        <v/>
      </c>
      <c r="P24" s="4" t="s">
        <v>12</v>
      </c>
      <c r="Q24">
        <v>1</v>
      </c>
      <c r="R24">
        <f>IF(P24="기계경비", J24, 0)</f>
        <v>0</v>
      </c>
      <c r="S24">
        <f>IF(P24="운반비", J24, 0)</f>
        <v>0</v>
      </c>
      <c r="T24">
        <f>IF(P24="작업부산물", F24, 0)</f>
        <v>0</v>
      </c>
      <c r="U24">
        <f>IF(P24="관급", F24, 0)</f>
        <v>0</v>
      </c>
      <c r="V24">
        <f>IF(P24="외주비", J24, 0)</f>
        <v>0</v>
      </c>
      <c r="W24">
        <f>IF(P24="장비비", J24, 0)</f>
        <v>0</v>
      </c>
      <c r="X24">
        <f>IF(P24="폐기물처리비", J24, 0)</f>
        <v>0</v>
      </c>
      <c r="Y24">
        <f>IF(P24="가설비", J24, 0)</f>
        <v>0</v>
      </c>
      <c r="Z24">
        <f>IF(P24="잡비제외분", F24, 0)</f>
        <v>0</v>
      </c>
      <c r="AA24">
        <f>IF(P24="사급자재대", L24, 0)</f>
        <v>0</v>
      </c>
      <c r="AB24">
        <f>IF(P24="관급자재대", L24, 0)</f>
        <v>0</v>
      </c>
      <c r="AC24">
        <f>IF(P24="사용자항목1", L24, 0)</f>
        <v>0</v>
      </c>
      <c r="AD24">
        <f>IF(P24="사용자항목2", L24, 0)</f>
        <v>0</v>
      </c>
      <c r="AE24">
        <f>IF(P24="사용자항목3", L24, 0)</f>
        <v>0</v>
      </c>
      <c r="AF24">
        <f>IF(P24="사용자항목4", L24, 0)</f>
        <v>0</v>
      </c>
      <c r="AG24">
        <f>IF(P24="사용자항목5", L24, 0)</f>
        <v>0</v>
      </c>
      <c r="AH24">
        <f>IF(P24="사용자항목6", L24, 0)</f>
        <v>0</v>
      </c>
      <c r="AI24">
        <f>IF(P24="사용자항목7", L24, 0)</f>
        <v>0</v>
      </c>
      <c r="AJ24">
        <f>IF(P24="사용자항목8", L24, 0)</f>
        <v>0</v>
      </c>
      <c r="AK24">
        <f>IF(P24="사용자항목9", L24, 0)</f>
        <v>0</v>
      </c>
    </row>
    <row r="25" spans="1:38" ht="23.1" customHeight="1">
      <c r="A25" s="6" t="s">
        <v>22</v>
      </c>
      <c r="B25" s="6" t="s">
        <v>24</v>
      </c>
      <c r="C25" s="8" t="s">
        <v>14</v>
      </c>
      <c r="D25" s="9">
        <v>97.3</v>
      </c>
      <c r="E25" s="9"/>
      <c r="F25" s="9"/>
      <c r="G25" s="9"/>
      <c r="H25" s="9"/>
      <c r="I25" s="9"/>
      <c r="J25" s="9"/>
      <c r="K25" s="9"/>
      <c r="L25" s="9"/>
      <c r="M25" s="15"/>
      <c r="O25" t="str">
        <f>""</f>
        <v/>
      </c>
      <c r="P25" s="4" t="s">
        <v>12</v>
      </c>
      <c r="Q25">
        <v>1</v>
      </c>
      <c r="R25">
        <f>IF(P25="기계경비", J25, 0)</f>
        <v>0</v>
      </c>
      <c r="S25">
        <f>IF(P25="운반비", J25, 0)</f>
        <v>0</v>
      </c>
      <c r="T25">
        <f>IF(P25="작업부산물", F25, 0)</f>
        <v>0</v>
      </c>
      <c r="U25">
        <f>IF(P25="관급", F25, 0)</f>
        <v>0</v>
      </c>
      <c r="V25">
        <f>IF(P25="외주비", J25, 0)</f>
        <v>0</v>
      </c>
      <c r="W25">
        <f>IF(P25="장비비", J25, 0)</f>
        <v>0</v>
      </c>
      <c r="X25">
        <f>IF(P25="폐기물처리비", J25, 0)</f>
        <v>0</v>
      </c>
      <c r="Y25">
        <f>IF(P25="가설비", J25, 0)</f>
        <v>0</v>
      </c>
      <c r="Z25">
        <f>IF(P25="잡비제외분", F25, 0)</f>
        <v>0</v>
      </c>
      <c r="AA25">
        <f>IF(P25="사급자재대", L25, 0)</f>
        <v>0</v>
      </c>
      <c r="AB25">
        <f>IF(P25="관급자재대", L25, 0)</f>
        <v>0</v>
      </c>
      <c r="AC25">
        <f>IF(P25="사용자항목1", L25, 0)</f>
        <v>0</v>
      </c>
      <c r="AD25">
        <f>IF(P25="사용자항목2", L25, 0)</f>
        <v>0</v>
      </c>
      <c r="AE25">
        <f>IF(P25="사용자항목3", L25, 0)</f>
        <v>0</v>
      </c>
      <c r="AF25">
        <f>IF(P25="사용자항목4", L25, 0)</f>
        <v>0</v>
      </c>
      <c r="AG25">
        <f>IF(P25="사용자항목5", L25, 0)</f>
        <v>0</v>
      </c>
      <c r="AH25">
        <f>IF(P25="사용자항목6", L25, 0)</f>
        <v>0</v>
      </c>
      <c r="AI25">
        <f>IF(P25="사용자항목7", L25, 0)</f>
        <v>0</v>
      </c>
      <c r="AJ25">
        <f>IF(P25="사용자항목8", L25, 0)</f>
        <v>0</v>
      </c>
      <c r="AK25">
        <f>IF(P25="사용자항목9", L25, 0)</f>
        <v>0</v>
      </c>
    </row>
    <row r="26" spans="1:38" ht="23.1" customHeight="1">
      <c r="A26" s="7"/>
      <c r="B26" s="7"/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38" ht="23.1" customHeight="1">
      <c r="A27" s="7"/>
      <c r="B27" s="7"/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38" ht="23.1" customHeight="1">
      <c r="A28" s="7"/>
      <c r="B28" s="7"/>
      <c r="C28" s="14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38" ht="23.1" customHeight="1">
      <c r="A29" s="7"/>
      <c r="B29" s="7"/>
      <c r="C29" s="14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38" ht="23.1" customHeight="1">
      <c r="A30" s="7"/>
      <c r="B30" s="7"/>
      <c r="C30" s="14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38" ht="23.1" customHeight="1">
      <c r="A31" s="7"/>
      <c r="B31" s="7"/>
      <c r="C31" s="14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38" ht="23.1" customHeight="1">
      <c r="A32" s="7"/>
      <c r="B32" s="7"/>
      <c r="C32" s="14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38" ht="23.1" customHeight="1">
      <c r="A33" s="7"/>
      <c r="B33" s="7"/>
      <c r="C33" s="14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38" ht="23.1" customHeight="1">
      <c r="A34" s="7"/>
      <c r="B34" s="7"/>
      <c r="C34" s="14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38" ht="23.1" customHeight="1">
      <c r="A35" s="7"/>
      <c r="B35" s="7"/>
      <c r="C35" s="14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38" ht="23.1" customHeight="1">
      <c r="A36" s="10" t="s">
        <v>13</v>
      </c>
      <c r="B36" s="11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R36">
        <f t="shared" ref="R36:AL36" si="1">ROUNDDOWN(SUM(R22:R25), 0)</f>
        <v>0</v>
      </c>
      <c r="S36">
        <f t="shared" si="1"/>
        <v>0</v>
      </c>
      <c r="T36">
        <f t="shared" si="1"/>
        <v>0</v>
      </c>
      <c r="U36">
        <f t="shared" si="1"/>
        <v>0</v>
      </c>
      <c r="V36">
        <f t="shared" si="1"/>
        <v>0</v>
      </c>
      <c r="W36">
        <f t="shared" si="1"/>
        <v>0</v>
      </c>
      <c r="X36">
        <f t="shared" si="1"/>
        <v>0</v>
      </c>
      <c r="Y36">
        <f t="shared" si="1"/>
        <v>0</v>
      </c>
      <c r="Z36">
        <f t="shared" si="1"/>
        <v>0</v>
      </c>
      <c r="AA36">
        <f t="shared" si="1"/>
        <v>0</v>
      </c>
      <c r="AB36">
        <f t="shared" si="1"/>
        <v>0</v>
      </c>
      <c r="AC36">
        <f t="shared" si="1"/>
        <v>0</v>
      </c>
      <c r="AD36">
        <f t="shared" si="1"/>
        <v>0</v>
      </c>
      <c r="AE36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</row>
    <row r="37" spans="1:38" ht="23.1" customHeight="1">
      <c r="A37" s="20" t="s">
        <v>60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38" ht="23.1" customHeight="1">
      <c r="A38" s="6" t="s">
        <v>19</v>
      </c>
      <c r="B38" s="6" t="s">
        <v>20</v>
      </c>
      <c r="C38" s="8" t="s">
        <v>14</v>
      </c>
      <c r="D38" s="9">
        <v>23.97</v>
      </c>
      <c r="E38" s="9"/>
      <c r="F38" s="9"/>
      <c r="G38" s="9"/>
      <c r="H38" s="9"/>
      <c r="I38" s="9"/>
      <c r="J38" s="9"/>
      <c r="K38" s="9"/>
      <c r="L38" s="9"/>
      <c r="M38" s="15"/>
      <c r="O38" t="str">
        <f>""</f>
        <v/>
      </c>
      <c r="P38" s="4" t="s">
        <v>12</v>
      </c>
      <c r="Q38">
        <v>1</v>
      </c>
      <c r="R38">
        <f>IF(P38="기계경비", J38, 0)</f>
        <v>0</v>
      </c>
      <c r="S38">
        <f>IF(P38="운반비", J38, 0)</f>
        <v>0</v>
      </c>
      <c r="T38">
        <f>IF(P38="작업부산물", F38, 0)</f>
        <v>0</v>
      </c>
      <c r="U38">
        <f>IF(P38="관급", F38, 0)</f>
        <v>0</v>
      </c>
      <c r="V38">
        <f>IF(P38="외주비", J38, 0)</f>
        <v>0</v>
      </c>
      <c r="W38">
        <f>IF(P38="장비비", J38, 0)</f>
        <v>0</v>
      </c>
      <c r="X38">
        <f>IF(P38="폐기물처리비", J38, 0)</f>
        <v>0</v>
      </c>
      <c r="Y38">
        <f>IF(P38="가설비", J38, 0)</f>
        <v>0</v>
      </c>
      <c r="Z38">
        <f>IF(P38="잡비제외분", F38, 0)</f>
        <v>0</v>
      </c>
      <c r="AA38">
        <f>IF(P38="사급자재대", L38, 0)</f>
        <v>0</v>
      </c>
      <c r="AB38">
        <f>IF(P38="관급자재대", L38, 0)</f>
        <v>0</v>
      </c>
      <c r="AC38">
        <f>IF(P38="사용자항목1", L38, 0)</f>
        <v>0</v>
      </c>
      <c r="AD38">
        <f>IF(P38="사용자항목2", L38, 0)</f>
        <v>0</v>
      </c>
      <c r="AE38">
        <f>IF(P38="사용자항목3", L38, 0)</f>
        <v>0</v>
      </c>
      <c r="AF38">
        <f>IF(P38="사용자항목4", L38, 0)</f>
        <v>0</v>
      </c>
      <c r="AG38">
        <f>IF(P38="사용자항목5", L38, 0)</f>
        <v>0</v>
      </c>
      <c r="AH38">
        <f>IF(P38="사용자항목6", L38, 0)</f>
        <v>0</v>
      </c>
      <c r="AI38">
        <f>IF(P38="사용자항목7", L38, 0)</f>
        <v>0</v>
      </c>
      <c r="AJ38">
        <f>IF(P38="사용자항목8", L38, 0)</f>
        <v>0</v>
      </c>
      <c r="AK38">
        <f>IF(P38="사용자항목9", L38, 0)</f>
        <v>0</v>
      </c>
    </row>
    <row r="39" spans="1:38" ht="23.1" customHeight="1">
      <c r="A39" s="6" t="s">
        <v>59</v>
      </c>
      <c r="B39" s="6" t="s">
        <v>21</v>
      </c>
      <c r="C39" s="8" t="s">
        <v>14</v>
      </c>
      <c r="D39" s="9">
        <v>23.97</v>
      </c>
      <c r="E39" s="9"/>
      <c r="F39" s="9"/>
      <c r="G39" s="9"/>
      <c r="H39" s="9"/>
      <c r="I39" s="9"/>
      <c r="J39" s="9"/>
      <c r="K39" s="9"/>
      <c r="L39" s="9"/>
      <c r="M39" s="15"/>
      <c r="O39" t="str">
        <f>""</f>
        <v/>
      </c>
      <c r="P39" s="4" t="s">
        <v>12</v>
      </c>
      <c r="Q39">
        <v>1</v>
      </c>
      <c r="R39">
        <f>IF(P39="기계경비", J39, 0)</f>
        <v>0</v>
      </c>
      <c r="S39">
        <f>IF(P39="운반비", J39, 0)</f>
        <v>0</v>
      </c>
      <c r="T39">
        <f>IF(P39="작업부산물", F39, 0)</f>
        <v>0</v>
      </c>
      <c r="U39">
        <f>IF(P39="관급", F39, 0)</f>
        <v>0</v>
      </c>
      <c r="V39">
        <f>IF(P39="외주비", J39, 0)</f>
        <v>0</v>
      </c>
      <c r="W39">
        <f>IF(P39="장비비", J39, 0)</f>
        <v>0</v>
      </c>
      <c r="X39">
        <f>IF(P39="폐기물처리비", J39, 0)</f>
        <v>0</v>
      </c>
      <c r="Y39">
        <f>IF(P39="가설비", J39, 0)</f>
        <v>0</v>
      </c>
      <c r="Z39">
        <f>IF(P39="잡비제외분", F39, 0)</f>
        <v>0</v>
      </c>
      <c r="AA39">
        <f>IF(P39="사급자재대", L39, 0)</f>
        <v>0</v>
      </c>
      <c r="AB39">
        <f>IF(P39="관급자재대", L39, 0)</f>
        <v>0</v>
      </c>
      <c r="AC39">
        <f>IF(P39="사용자항목1", L39, 0)</f>
        <v>0</v>
      </c>
      <c r="AD39">
        <f>IF(P39="사용자항목2", L39, 0)</f>
        <v>0</v>
      </c>
      <c r="AE39">
        <f>IF(P39="사용자항목3", L39, 0)</f>
        <v>0</v>
      </c>
      <c r="AF39">
        <f>IF(P39="사용자항목4", L39, 0)</f>
        <v>0</v>
      </c>
      <c r="AG39">
        <f>IF(P39="사용자항목5", L39, 0)</f>
        <v>0</v>
      </c>
      <c r="AH39">
        <f>IF(P39="사용자항목6", L39, 0)</f>
        <v>0</v>
      </c>
      <c r="AI39">
        <f>IF(P39="사용자항목7", L39, 0)</f>
        <v>0</v>
      </c>
      <c r="AJ39">
        <f>IF(P39="사용자항목8", L39, 0)</f>
        <v>0</v>
      </c>
      <c r="AK39">
        <f>IF(P39="사용자항목9", L39, 0)</f>
        <v>0</v>
      </c>
    </row>
    <row r="40" spans="1:38" ht="23.1" customHeight="1">
      <c r="A40" s="6" t="s">
        <v>22</v>
      </c>
      <c r="B40" s="6" t="s">
        <v>23</v>
      </c>
      <c r="C40" s="8" t="s">
        <v>14</v>
      </c>
      <c r="D40" s="9">
        <v>148.36000000000001</v>
      </c>
      <c r="E40" s="9"/>
      <c r="F40" s="9"/>
      <c r="G40" s="9"/>
      <c r="H40" s="9"/>
      <c r="I40" s="9"/>
      <c r="J40" s="9"/>
      <c r="K40" s="9"/>
      <c r="L40" s="9"/>
      <c r="M40" s="15"/>
      <c r="O40" t="str">
        <f>""</f>
        <v/>
      </c>
      <c r="P40" s="4" t="s">
        <v>12</v>
      </c>
      <c r="Q40">
        <v>1</v>
      </c>
      <c r="R40">
        <f>IF(P40="기계경비", J40, 0)</f>
        <v>0</v>
      </c>
      <c r="S40">
        <f>IF(P40="운반비", J40, 0)</f>
        <v>0</v>
      </c>
      <c r="T40">
        <f>IF(P40="작업부산물", F40, 0)</f>
        <v>0</v>
      </c>
      <c r="U40">
        <f>IF(P40="관급", F40, 0)</f>
        <v>0</v>
      </c>
      <c r="V40">
        <f>IF(P40="외주비", J40, 0)</f>
        <v>0</v>
      </c>
      <c r="W40">
        <f>IF(P40="장비비", J40, 0)</f>
        <v>0</v>
      </c>
      <c r="X40">
        <f>IF(P40="폐기물처리비", J40, 0)</f>
        <v>0</v>
      </c>
      <c r="Y40">
        <f>IF(P40="가설비", J40, 0)</f>
        <v>0</v>
      </c>
      <c r="Z40">
        <f>IF(P40="잡비제외분", F40, 0)</f>
        <v>0</v>
      </c>
      <c r="AA40">
        <f>IF(P40="사급자재대", L40, 0)</f>
        <v>0</v>
      </c>
      <c r="AB40">
        <f>IF(P40="관급자재대", L40, 0)</f>
        <v>0</v>
      </c>
      <c r="AC40">
        <f>IF(P40="사용자항목1", L40, 0)</f>
        <v>0</v>
      </c>
      <c r="AD40">
        <f>IF(P40="사용자항목2", L40, 0)</f>
        <v>0</v>
      </c>
      <c r="AE40">
        <f>IF(P40="사용자항목3", L40, 0)</f>
        <v>0</v>
      </c>
      <c r="AF40">
        <f>IF(P40="사용자항목4", L40, 0)</f>
        <v>0</v>
      </c>
      <c r="AG40">
        <f>IF(P40="사용자항목5", L40, 0)</f>
        <v>0</v>
      </c>
      <c r="AH40">
        <f>IF(P40="사용자항목6", L40, 0)</f>
        <v>0</v>
      </c>
      <c r="AI40">
        <f>IF(P40="사용자항목7", L40, 0)</f>
        <v>0</v>
      </c>
      <c r="AJ40">
        <f>IF(P40="사용자항목8", L40, 0)</f>
        <v>0</v>
      </c>
      <c r="AK40">
        <f>IF(P40="사용자항목9", L40, 0)</f>
        <v>0</v>
      </c>
    </row>
    <row r="41" spans="1:38" ht="23.1" customHeight="1">
      <c r="A41" s="6" t="s">
        <v>22</v>
      </c>
      <c r="B41" s="6" t="s">
        <v>24</v>
      </c>
      <c r="C41" s="8" t="s">
        <v>14</v>
      </c>
      <c r="D41" s="9">
        <v>91.35</v>
      </c>
      <c r="E41" s="9"/>
      <c r="F41" s="9"/>
      <c r="G41" s="9"/>
      <c r="H41" s="9"/>
      <c r="I41" s="9"/>
      <c r="J41" s="9"/>
      <c r="K41" s="9"/>
      <c r="L41" s="9"/>
      <c r="M41" s="15"/>
      <c r="O41" t="str">
        <f>""</f>
        <v/>
      </c>
      <c r="P41" s="4" t="s">
        <v>12</v>
      </c>
      <c r="Q41">
        <v>1</v>
      </c>
      <c r="R41">
        <f>IF(P41="기계경비", J41, 0)</f>
        <v>0</v>
      </c>
      <c r="S41">
        <f>IF(P41="운반비", J41, 0)</f>
        <v>0</v>
      </c>
      <c r="T41">
        <f>IF(P41="작업부산물", F41, 0)</f>
        <v>0</v>
      </c>
      <c r="U41">
        <f>IF(P41="관급", F41, 0)</f>
        <v>0</v>
      </c>
      <c r="V41">
        <f>IF(P41="외주비", J41, 0)</f>
        <v>0</v>
      </c>
      <c r="W41">
        <f>IF(P41="장비비", J41, 0)</f>
        <v>0</v>
      </c>
      <c r="X41">
        <f>IF(P41="폐기물처리비", J41, 0)</f>
        <v>0</v>
      </c>
      <c r="Y41">
        <f>IF(P41="가설비", J41, 0)</f>
        <v>0</v>
      </c>
      <c r="Z41">
        <f>IF(P41="잡비제외분", F41, 0)</f>
        <v>0</v>
      </c>
      <c r="AA41">
        <f>IF(P41="사급자재대", L41, 0)</f>
        <v>0</v>
      </c>
      <c r="AB41">
        <f>IF(P41="관급자재대", L41, 0)</f>
        <v>0</v>
      </c>
      <c r="AC41">
        <f>IF(P41="사용자항목1", L41, 0)</f>
        <v>0</v>
      </c>
      <c r="AD41">
        <f>IF(P41="사용자항목2", L41, 0)</f>
        <v>0</v>
      </c>
      <c r="AE41">
        <f>IF(P41="사용자항목3", L41, 0)</f>
        <v>0</v>
      </c>
      <c r="AF41">
        <f>IF(P41="사용자항목4", L41, 0)</f>
        <v>0</v>
      </c>
      <c r="AG41">
        <f>IF(P41="사용자항목5", L41, 0)</f>
        <v>0</v>
      </c>
      <c r="AH41">
        <f>IF(P41="사용자항목6", L41, 0)</f>
        <v>0</v>
      </c>
      <c r="AI41">
        <f>IF(P41="사용자항목7", L41, 0)</f>
        <v>0</v>
      </c>
      <c r="AJ41">
        <f>IF(P41="사용자항목8", L41, 0)</f>
        <v>0</v>
      </c>
      <c r="AK41">
        <f>IF(P41="사용자항목9", L41, 0)</f>
        <v>0</v>
      </c>
    </row>
    <row r="42" spans="1:38" ht="23.1" customHeight="1">
      <c r="A42" s="7"/>
      <c r="B42" s="7"/>
      <c r="C42" s="14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38" ht="23.1" customHeight="1">
      <c r="A43" s="7"/>
      <c r="B43" s="7"/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38" ht="23.1" customHeight="1">
      <c r="A44" s="7"/>
      <c r="B44" s="7"/>
      <c r="C44" s="14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38" ht="23.1" customHeight="1">
      <c r="A45" s="7"/>
      <c r="B45" s="7"/>
      <c r="C45" s="14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38" ht="23.1" customHeight="1">
      <c r="A46" s="7"/>
      <c r="B46" s="7"/>
      <c r="C46" s="14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38" ht="23.1" customHeight="1">
      <c r="A47" s="7"/>
      <c r="B47" s="7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38" ht="23.1" customHeight="1">
      <c r="A48" s="7"/>
      <c r="B48" s="7"/>
      <c r="C48" s="14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37" ht="23.1" customHeight="1">
      <c r="A49" s="7"/>
      <c r="B49" s="7"/>
      <c r="C49" s="14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37" ht="23.1" customHeight="1">
      <c r="A50" s="7"/>
      <c r="B50" s="7"/>
      <c r="C50" s="14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37" ht="23.1" customHeight="1">
      <c r="A51" s="7"/>
      <c r="B51" s="7"/>
      <c r="C51" s="14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37" ht="23.1" customHeight="1">
      <c r="A52" s="10" t="s">
        <v>13</v>
      </c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37" ht="23.1" customHeight="1">
      <c r="A53" s="20" t="s">
        <v>61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37" ht="23.1" customHeight="1">
      <c r="A54" s="6" t="s">
        <v>19</v>
      </c>
      <c r="B54" s="6" t="s">
        <v>20</v>
      </c>
      <c r="C54" s="8" t="s">
        <v>14</v>
      </c>
      <c r="D54" s="9">
        <v>15.1</v>
      </c>
      <c r="E54" s="9"/>
      <c r="F54" s="9"/>
      <c r="G54" s="9"/>
      <c r="H54" s="9"/>
      <c r="I54" s="9"/>
      <c r="J54" s="9"/>
      <c r="K54" s="9"/>
      <c r="L54" s="9"/>
      <c r="M54" s="15"/>
      <c r="O54" t="str">
        <f>""</f>
        <v/>
      </c>
      <c r="P54" s="4" t="s">
        <v>12</v>
      </c>
      <c r="Q54">
        <v>1</v>
      </c>
      <c r="R54">
        <f>IF(P54="기계경비", J54, 0)</f>
        <v>0</v>
      </c>
      <c r="S54">
        <f>IF(P54="운반비", J54, 0)</f>
        <v>0</v>
      </c>
      <c r="T54">
        <f>IF(P54="작업부산물", F54, 0)</f>
        <v>0</v>
      </c>
      <c r="U54">
        <f>IF(P54="관급", F54, 0)</f>
        <v>0</v>
      </c>
      <c r="V54">
        <f>IF(P54="외주비", J54, 0)</f>
        <v>0</v>
      </c>
      <c r="W54">
        <f>IF(P54="장비비", J54, 0)</f>
        <v>0</v>
      </c>
      <c r="X54">
        <f>IF(P54="폐기물처리비", J54, 0)</f>
        <v>0</v>
      </c>
      <c r="Y54">
        <f>IF(P54="가설비", J54, 0)</f>
        <v>0</v>
      </c>
      <c r="Z54">
        <f>IF(P54="잡비제외분", F54, 0)</f>
        <v>0</v>
      </c>
      <c r="AA54">
        <f>IF(P54="사급자재대", L54, 0)</f>
        <v>0</v>
      </c>
      <c r="AB54">
        <f>IF(P54="관급자재대", L54, 0)</f>
        <v>0</v>
      </c>
      <c r="AC54">
        <f>IF(P54="사용자항목1", L54, 0)</f>
        <v>0</v>
      </c>
      <c r="AD54">
        <f>IF(P54="사용자항목2", L54, 0)</f>
        <v>0</v>
      </c>
      <c r="AE54">
        <f>IF(P54="사용자항목3", L54, 0)</f>
        <v>0</v>
      </c>
      <c r="AF54">
        <f>IF(P54="사용자항목4", L54, 0)</f>
        <v>0</v>
      </c>
      <c r="AG54">
        <f>IF(P54="사용자항목5", L54, 0)</f>
        <v>0</v>
      </c>
      <c r="AH54">
        <f>IF(P54="사용자항목6", L54, 0)</f>
        <v>0</v>
      </c>
      <c r="AI54">
        <f>IF(P54="사용자항목7", L54, 0)</f>
        <v>0</v>
      </c>
      <c r="AJ54">
        <f>IF(P54="사용자항목8", L54, 0)</f>
        <v>0</v>
      </c>
      <c r="AK54">
        <f>IF(P54="사용자항목9", L54, 0)</f>
        <v>0</v>
      </c>
    </row>
    <row r="55" spans="1:37" ht="23.1" customHeight="1">
      <c r="A55" s="6" t="s">
        <v>59</v>
      </c>
      <c r="B55" s="6" t="s">
        <v>21</v>
      </c>
      <c r="C55" s="8" t="s">
        <v>14</v>
      </c>
      <c r="D55" s="9">
        <v>15.1</v>
      </c>
      <c r="E55" s="9"/>
      <c r="F55" s="9"/>
      <c r="G55" s="9"/>
      <c r="H55" s="9"/>
      <c r="I55" s="9"/>
      <c r="J55" s="9"/>
      <c r="K55" s="9"/>
      <c r="L55" s="9"/>
      <c r="M55" s="15"/>
      <c r="O55" t="str">
        <f>""</f>
        <v/>
      </c>
      <c r="P55" s="4" t="s">
        <v>12</v>
      </c>
      <c r="Q55">
        <v>1</v>
      </c>
      <c r="R55">
        <f>IF(P55="기계경비", J55, 0)</f>
        <v>0</v>
      </c>
      <c r="S55">
        <f>IF(P55="운반비", J55, 0)</f>
        <v>0</v>
      </c>
      <c r="T55">
        <f>IF(P55="작업부산물", F55, 0)</f>
        <v>0</v>
      </c>
      <c r="U55">
        <f>IF(P55="관급", F55, 0)</f>
        <v>0</v>
      </c>
      <c r="V55">
        <f>IF(P55="외주비", J55, 0)</f>
        <v>0</v>
      </c>
      <c r="W55">
        <f>IF(P55="장비비", J55, 0)</f>
        <v>0</v>
      </c>
      <c r="X55">
        <f>IF(P55="폐기물처리비", J55, 0)</f>
        <v>0</v>
      </c>
      <c r="Y55">
        <f>IF(P55="가설비", J55, 0)</f>
        <v>0</v>
      </c>
      <c r="Z55">
        <f>IF(P55="잡비제외분", F55, 0)</f>
        <v>0</v>
      </c>
      <c r="AA55">
        <f>IF(P55="사급자재대", L55, 0)</f>
        <v>0</v>
      </c>
      <c r="AB55">
        <f>IF(P55="관급자재대", L55, 0)</f>
        <v>0</v>
      </c>
      <c r="AC55">
        <f>IF(P55="사용자항목1", L55, 0)</f>
        <v>0</v>
      </c>
      <c r="AD55">
        <f>IF(P55="사용자항목2", L55, 0)</f>
        <v>0</v>
      </c>
      <c r="AE55">
        <f>IF(P55="사용자항목3", L55, 0)</f>
        <v>0</v>
      </c>
      <c r="AF55">
        <f>IF(P55="사용자항목4", L55, 0)</f>
        <v>0</v>
      </c>
      <c r="AG55">
        <f>IF(P55="사용자항목5", L55, 0)</f>
        <v>0</v>
      </c>
      <c r="AH55">
        <f>IF(P55="사용자항목6", L55, 0)</f>
        <v>0</v>
      </c>
      <c r="AI55">
        <f>IF(P55="사용자항목7", L55, 0)</f>
        <v>0</v>
      </c>
      <c r="AJ55">
        <f>IF(P55="사용자항목8", L55, 0)</f>
        <v>0</v>
      </c>
      <c r="AK55">
        <f>IF(P55="사용자항목9", L55, 0)</f>
        <v>0</v>
      </c>
    </row>
    <row r="56" spans="1:37" ht="23.1" customHeight="1">
      <c r="A56" s="6" t="s">
        <v>22</v>
      </c>
      <c r="B56" s="6" t="s">
        <v>23</v>
      </c>
      <c r="C56" s="8" t="s">
        <v>14</v>
      </c>
      <c r="D56" s="9">
        <v>68.33</v>
      </c>
      <c r="E56" s="9"/>
      <c r="F56" s="9"/>
      <c r="G56" s="9"/>
      <c r="H56" s="9"/>
      <c r="I56" s="9"/>
      <c r="J56" s="9"/>
      <c r="K56" s="9"/>
      <c r="L56" s="9"/>
      <c r="M56" s="15"/>
      <c r="O56" t="str">
        <f>""</f>
        <v/>
      </c>
      <c r="P56" s="4" t="s">
        <v>12</v>
      </c>
      <c r="Q56">
        <v>1</v>
      </c>
      <c r="R56">
        <f>IF(P56="기계경비", J56, 0)</f>
        <v>0</v>
      </c>
      <c r="S56">
        <f>IF(P56="운반비", J56, 0)</f>
        <v>0</v>
      </c>
      <c r="T56">
        <f>IF(P56="작업부산물", F56, 0)</f>
        <v>0</v>
      </c>
      <c r="U56">
        <f>IF(P56="관급", F56, 0)</f>
        <v>0</v>
      </c>
      <c r="V56">
        <f>IF(P56="외주비", J56, 0)</f>
        <v>0</v>
      </c>
      <c r="W56">
        <f>IF(P56="장비비", J56, 0)</f>
        <v>0</v>
      </c>
      <c r="X56">
        <f>IF(P56="폐기물처리비", J56, 0)</f>
        <v>0</v>
      </c>
      <c r="Y56">
        <f>IF(P56="가설비", J56, 0)</f>
        <v>0</v>
      </c>
      <c r="Z56">
        <f>IF(P56="잡비제외분", F56, 0)</f>
        <v>0</v>
      </c>
      <c r="AA56">
        <f>IF(P56="사급자재대", L56, 0)</f>
        <v>0</v>
      </c>
      <c r="AB56">
        <f>IF(P56="관급자재대", L56, 0)</f>
        <v>0</v>
      </c>
      <c r="AC56">
        <f>IF(P56="사용자항목1", L56, 0)</f>
        <v>0</v>
      </c>
      <c r="AD56">
        <f>IF(P56="사용자항목2", L56, 0)</f>
        <v>0</v>
      </c>
      <c r="AE56">
        <f>IF(P56="사용자항목3", L56, 0)</f>
        <v>0</v>
      </c>
      <c r="AF56">
        <f>IF(P56="사용자항목4", L56, 0)</f>
        <v>0</v>
      </c>
      <c r="AG56">
        <f>IF(P56="사용자항목5", L56, 0)</f>
        <v>0</v>
      </c>
      <c r="AH56">
        <f>IF(P56="사용자항목6", L56, 0)</f>
        <v>0</v>
      </c>
      <c r="AI56">
        <f>IF(P56="사용자항목7", L56, 0)</f>
        <v>0</v>
      </c>
      <c r="AJ56">
        <f>IF(P56="사용자항목8", L56, 0)</f>
        <v>0</v>
      </c>
      <c r="AK56">
        <f>IF(P56="사용자항목9", L56, 0)</f>
        <v>0</v>
      </c>
    </row>
    <row r="57" spans="1:37" ht="23.1" customHeight="1">
      <c r="A57" s="6" t="s">
        <v>22</v>
      </c>
      <c r="B57" s="6" t="s">
        <v>24</v>
      </c>
      <c r="C57" s="8" t="s">
        <v>14</v>
      </c>
      <c r="D57" s="9">
        <v>82.68</v>
      </c>
      <c r="E57" s="9"/>
      <c r="F57" s="9"/>
      <c r="G57" s="9"/>
      <c r="H57" s="9"/>
      <c r="I57" s="9"/>
      <c r="J57" s="9"/>
      <c r="K57" s="9"/>
      <c r="L57" s="9"/>
      <c r="M57" s="15"/>
      <c r="O57" t="str">
        <f>""</f>
        <v/>
      </c>
      <c r="P57" s="4" t="s">
        <v>12</v>
      </c>
      <c r="Q57">
        <v>1</v>
      </c>
      <c r="R57">
        <f>IF(P57="기계경비", J57, 0)</f>
        <v>0</v>
      </c>
      <c r="S57">
        <f>IF(P57="운반비", J57, 0)</f>
        <v>0</v>
      </c>
      <c r="T57">
        <f>IF(P57="작업부산물", F57, 0)</f>
        <v>0</v>
      </c>
      <c r="U57">
        <f>IF(P57="관급", F57, 0)</f>
        <v>0</v>
      </c>
      <c r="V57">
        <f>IF(P57="외주비", J57, 0)</f>
        <v>0</v>
      </c>
      <c r="W57">
        <f>IF(P57="장비비", J57, 0)</f>
        <v>0</v>
      </c>
      <c r="X57">
        <f>IF(P57="폐기물처리비", J57, 0)</f>
        <v>0</v>
      </c>
      <c r="Y57">
        <f>IF(P57="가설비", J57, 0)</f>
        <v>0</v>
      </c>
      <c r="Z57">
        <f>IF(P57="잡비제외분", F57, 0)</f>
        <v>0</v>
      </c>
      <c r="AA57">
        <f>IF(P57="사급자재대", L57, 0)</f>
        <v>0</v>
      </c>
      <c r="AB57">
        <f>IF(P57="관급자재대", L57, 0)</f>
        <v>0</v>
      </c>
      <c r="AC57">
        <f>IF(P57="사용자항목1", L57, 0)</f>
        <v>0</v>
      </c>
      <c r="AD57">
        <f>IF(P57="사용자항목2", L57, 0)</f>
        <v>0</v>
      </c>
      <c r="AE57">
        <f>IF(P57="사용자항목3", L57, 0)</f>
        <v>0</v>
      </c>
      <c r="AF57">
        <f>IF(P57="사용자항목4", L57, 0)</f>
        <v>0</v>
      </c>
      <c r="AG57">
        <f>IF(P57="사용자항목5", L57, 0)</f>
        <v>0</v>
      </c>
      <c r="AH57">
        <f>IF(P57="사용자항목6", L57, 0)</f>
        <v>0</v>
      </c>
      <c r="AI57">
        <f>IF(P57="사용자항목7", L57, 0)</f>
        <v>0</v>
      </c>
      <c r="AJ57">
        <f>IF(P57="사용자항목8", L57, 0)</f>
        <v>0</v>
      </c>
      <c r="AK57">
        <f>IF(P57="사용자항목9", L57, 0)</f>
        <v>0</v>
      </c>
    </row>
    <row r="58" spans="1:37" ht="23.1" customHeight="1">
      <c r="A58" s="7"/>
      <c r="B58" s="7"/>
      <c r="C58" s="14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37" ht="23.1" customHeight="1">
      <c r="A59" s="7"/>
      <c r="B59" s="7"/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37" ht="23.1" customHeight="1">
      <c r="A60" s="7"/>
      <c r="B60" s="7"/>
      <c r="C60" s="14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37" ht="23.1" customHeight="1">
      <c r="A61" s="7"/>
      <c r="B61" s="7"/>
      <c r="C61" s="14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37" ht="23.1" customHeight="1">
      <c r="A62" s="7"/>
      <c r="B62" s="7"/>
      <c r="C62" s="14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37" ht="23.1" customHeight="1">
      <c r="A63" s="7"/>
      <c r="B63" s="7"/>
      <c r="C63" s="14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37" ht="23.1" customHeight="1">
      <c r="A64" s="7"/>
      <c r="B64" s="7"/>
      <c r="C64" s="14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38" ht="23.1" customHeight="1">
      <c r="A65" s="7"/>
      <c r="B65" s="7"/>
      <c r="C65" s="14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38" ht="23.1" customHeight="1">
      <c r="A66" s="7"/>
      <c r="B66" s="7"/>
      <c r="C66" s="14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38" ht="23.1" customHeight="1">
      <c r="A67" s="7"/>
      <c r="B67" s="7"/>
      <c r="C67" s="14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38" ht="23.1" customHeight="1">
      <c r="A68" s="10" t="s">
        <v>13</v>
      </c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R68">
        <f t="shared" ref="R68:AL68" si="2">ROUNDDOWN(SUM(R54:R57), 0)</f>
        <v>0</v>
      </c>
      <c r="S68">
        <f t="shared" si="2"/>
        <v>0</v>
      </c>
      <c r="T68">
        <f t="shared" si="2"/>
        <v>0</v>
      </c>
      <c r="U68">
        <f t="shared" si="2"/>
        <v>0</v>
      </c>
      <c r="V68">
        <f t="shared" si="2"/>
        <v>0</v>
      </c>
      <c r="W68">
        <f t="shared" si="2"/>
        <v>0</v>
      </c>
      <c r="X68">
        <f t="shared" si="2"/>
        <v>0</v>
      </c>
      <c r="Y68">
        <f t="shared" si="2"/>
        <v>0</v>
      </c>
      <c r="Z68">
        <f t="shared" si="2"/>
        <v>0</v>
      </c>
      <c r="AA68">
        <f t="shared" si="2"/>
        <v>0</v>
      </c>
      <c r="AB68">
        <f t="shared" si="2"/>
        <v>0</v>
      </c>
      <c r="AC68">
        <f t="shared" si="2"/>
        <v>0</v>
      </c>
      <c r="AD68">
        <f t="shared" si="2"/>
        <v>0</v>
      </c>
      <c r="AE68">
        <f t="shared" si="2"/>
        <v>0</v>
      </c>
      <c r="AF68">
        <f t="shared" si="2"/>
        <v>0</v>
      </c>
      <c r="AG68">
        <f t="shared" si="2"/>
        <v>0</v>
      </c>
      <c r="AH68">
        <f t="shared" si="2"/>
        <v>0</v>
      </c>
      <c r="AI68">
        <f t="shared" si="2"/>
        <v>0</v>
      </c>
      <c r="AJ68">
        <f t="shared" si="2"/>
        <v>0</v>
      </c>
      <c r="AK68">
        <f t="shared" si="2"/>
        <v>0</v>
      </c>
      <c r="AL68">
        <f t="shared" si="2"/>
        <v>0</v>
      </c>
    </row>
    <row r="69" spans="1:38" ht="23.1" customHeight="1">
      <c r="A69" s="20" t="s">
        <v>62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38" ht="23.1" customHeight="1">
      <c r="A70" s="6" t="s">
        <v>19</v>
      </c>
      <c r="B70" s="6" t="s">
        <v>20</v>
      </c>
      <c r="C70" s="8" t="s">
        <v>14</v>
      </c>
      <c r="D70" s="9">
        <v>15.1</v>
      </c>
      <c r="E70" s="9"/>
      <c r="F70" s="9"/>
      <c r="G70" s="9"/>
      <c r="H70" s="9"/>
      <c r="I70" s="9"/>
      <c r="J70" s="9"/>
      <c r="K70" s="9"/>
      <c r="L70" s="9"/>
      <c r="M70" s="15"/>
      <c r="P70" s="4"/>
    </row>
    <row r="71" spans="1:38" ht="23.1" customHeight="1">
      <c r="A71" s="6" t="s">
        <v>59</v>
      </c>
      <c r="B71" s="6" t="s">
        <v>21</v>
      </c>
      <c r="C71" s="8" t="s">
        <v>14</v>
      </c>
      <c r="D71" s="9">
        <v>15.1</v>
      </c>
      <c r="E71" s="9"/>
      <c r="F71" s="9"/>
      <c r="G71" s="9"/>
      <c r="H71" s="9"/>
      <c r="I71" s="9"/>
      <c r="J71" s="9"/>
      <c r="K71" s="9"/>
      <c r="L71" s="9"/>
      <c r="M71" s="15"/>
      <c r="P71" s="4"/>
    </row>
    <row r="72" spans="1:38" ht="23.1" customHeight="1">
      <c r="A72" s="6" t="s">
        <v>22</v>
      </c>
      <c r="B72" s="6" t="s">
        <v>23</v>
      </c>
      <c r="C72" s="8" t="s">
        <v>14</v>
      </c>
      <c r="D72" s="9">
        <v>68.33</v>
      </c>
      <c r="E72" s="9"/>
      <c r="F72" s="9"/>
      <c r="G72" s="9"/>
      <c r="H72" s="9"/>
      <c r="I72" s="9"/>
      <c r="J72" s="9"/>
      <c r="K72" s="9"/>
      <c r="L72" s="9"/>
      <c r="M72" s="15"/>
      <c r="P72" s="4"/>
    </row>
    <row r="73" spans="1:38" ht="23.1" customHeight="1">
      <c r="A73" s="6" t="s">
        <v>22</v>
      </c>
      <c r="B73" s="6" t="s">
        <v>24</v>
      </c>
      <c r="C73" s="8" t="s">
        <v>14</v>
      </c>
      <c r="D73" s="9">
        <v>82.68</v>
      </c>
      <c r="E73" s="9"/>
      <c r="F73" s="9"/>
      <c r="G73" s="9"/>
      <c r="H73" s="9"/>
      <c r="I73" s="9"/>
      <c r="J73" s="9"/>
      <c r="K73" s="9"/>
      <c r="L73" s="9"/>
      <c r="M73" s="15"/>
      <c r="P73" s="4"/>
    </row>
    <row r="74" spans="1:38" ht="23.1" customHeight="1">
      <c r="A74" s="7"/>
      <c r="B74" s="7"/>
      <c r="C74" s="14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38" ht="23.1" customHeight="1">
      <c r="A75" s="7"/>
      <c r="B75" s="7"/>
      <c r="C75" s="14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38" ht="23.1" customHeight="1">
      <c r="A76" s="7"/>
      <c r="B76" s="7"/>
      <c r="C76" s="14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38" ht="23.1" customHeight="1">
      <c r="A77" s="7"/>
      <c r="B77" s="7"/>
      <c r="C77" s="14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38" ht="23.1" customHeight="1">
      <c r="A78" s="7"/>
      <c r="B78" s="7"/>
      <c r="C78" s="14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38" ht="23.1" customHeight="1">
      <c r="A79" s="7"/>
      <c r="B79" s="7"/>
      <c r="C79" s="14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38" ht="23.1" customHeight="1">
      <c r="A80" s="7"/>
      <c r="B80" s="7"/>
      <c r="C80" s="14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38" ht="23.1" customHeight="1">
      <c r="A81" s="7"/>
      <c r="B81" s="7"/>
      <c r="C81" s="14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38" ht="23.1" customHeight="1">
      <c r="A82" s="7"/>
      <c r="B82" s="7"/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38" ht="23.1" customHeight="1">
      <c r="A83" s="7"/>
      <c r="B83" s="7"/>
      <c r="C83" s="14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38" ht="23.1" customHeight="1">
      <c r="A84" s="10" t="s">
        <v>13</v>
      </c>
      <c r="B84" s="11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R84">
        <f t="shared" ref="R84:AL84" si="3">ROUNDDOWN(SUM(R70:R73), 0)</f>
        <v>0</v>
      </c>
      <c r="S84">
        <f t="shared" si="3"/>
        <v>0</v>
      </c>
      <c r="T84">
        <f t="shared" si="3"/>
        <v>0</v>
      </c>
      <c r="U84">
        <f t="shared" si="3"/>
        <v>0</v>
      </c>
      <c r="V84">
        <f t="shared" si="3"/>
        <v>0</v>
      </c>
      <c r="W84">
        <f t="shared" si="3"/>
        <v>0</v>
      </c>
      <c r="X84">
        <f t="shared" si="3"/>
        <v>0</v>
      </c>
      <c r="Y84">
        <f t="shared" si="3"/>
        <v>0</v>
      </c>
      <c r="Z84">
        <f t="shared" si="3"/>
        <v>0</v>
      </c>
      <c r="AA84">
        <f t="shared" si="3"/>
        <v>0</v>
      </c>
      <c r="AB84">
        <f t="shared" si="3"/>
        <v>0</v>
      </c>
      <c r="AC84">
        <f t="shared" si="3"/>
        <v>0</v>
      </c>
      <c r="AD84">
        <f t="shared" si="3"/>
        <v>0</v>
      </c>
      <c r="AE84">
        <f t="shared" si="3"/>
        <v>0</v>
      </c>
      <c r="AF84">
        <f t="shared" si="3"/>
        <v>0</v>
      </c>
      <c r="AG84">
        <f t="shared" si="3"/>
        <v>0</v>
      </c>
      <c r="AH84">
        <f t="shared" si="3"/>
        <v>0</v>
      </c>
      <c r="AI84">
        <f t="shared" si="3"/>
        <v>0</v>
      </c>
      <c r="AJ84">
        <f t="shared" si="3"/>
        <v>0</v>
      </c>
      <c r="AK84">
        <f t="shared" si="3"/>
        <v>0</v>
      </c>
      <c r="AL84">
        <f t="shared" si="3"/>
        <v>0</v>
      </c>
    </row>
    <row r="85" spans="1:38" ht="23.1" customHeight="1">
      <c r="A85" s="20" t="s">
        <v>63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38" ht="23.1" customHeight="1">
      <c r="A86" s="6" t="s">
        <v>25</v>
      </c>
      <c r="B86" s="6" t="s">
        <v>26</v>
      </c>
      <c r="C86" s="8" t="s">
        <v>27</v>
      </c>
      <c r="D86" s="9">
        <v>284</v>
      </c>
      <c r="E86" s="9"/>
      <c r="F86" s="9"/>
      <c r="G86" s="9"/>
      <c r="H86" s="9"/>
      <c r="I86" s="9"/>
      <c r="J86" s="9"/>
      <c r="K86" s="9"/>
      <c r="L86" s="9"/>
      <c r="M86" s="15"/>
      <c r="O86" t="str">
        <f>""</f>
        <v/>
      </c>
      <c r="P86" s="4" t="s">
        <v>12</v>
      </c>
      <c r="Q86">
        <v>1</v>
      </c>
      <c r="R86">
        <f t="shared" ref="R86:R91" si="4">IF(P86="기계경비", J86, 0)</f>
        <v>0</v>
      </c>
      <c r="S86">
        <f t="shared" ref="S86:S91" si="5">IF(P86="운반비", J86, 0)</f>
        <v>0</v>
      </c>
      <c r="T86">
        <f t="shared" ref="T86:T91" si="6">IF(P86="작업부산물", F86, 0)</f>
        <v>0</v>
      </c>
      <c r="U86">
        <f t="shared" ref="U86:U91" si="7">IF(P86="관급", F86, 0)</f>
        <v>0</v>
      </c>
      <c r="V86">
        <f t="shared" ref="V86:V91" si="8">IF(P86="외주비", J86, 0)</f>
        <v>0</v>
      </c>
      <c r="W86">
        <f t="shared" ref="W86:W91" si="9">IF(P86="장비비", J86, 0)</f>
        <v>0</v>
      </c>
      <c r="X86">
        <f t="shared" ref="X86:X91" si="10">IF(P86="폐기물처리비", J86, 0)</f>
        <v>0</v>
      </c>
      <c r="Y86">
        <f t="shared" ref="Y86:Y91" si="11">IF(P86="가설비", J86, 0)</f>
        <v>0</v>
      </c>
      <c r="Z86">
        <f t="shared" ref="Z86:Z91" si="12">IF(P86="잡비제외분", F86, 0)</f>
        <v>0</v>
      </c>
      <c r="AA86">
        <f t="shared" ref="AA86:AA91" si="13">IF(P86="사급자재대", L86, 0)</f>
        <v>0</v>
      </c>
      <c r="AB86">
        <f t="shared" ref="AB86:AB91" si="14">IF(P86="관급자재대", L86, 0)</f>
        <v>0</v>
      </c>
      <c r="AC86">
        <f t="shared" ref="AC86:AC91" si="15">IF(P86="사용자항목1", L86, 0)</f>
        <v>0</v>
      </c>
      <c r="AD86">
        <f t="shared" ref="AD86:AD91" si="16">IF(P86="사용자항목2", L86, 0)</f>
        <v>0</v>
      </c>
      <c r="AE86">
        <f t="shared" ref="AE86:AE91" si="17">IF(P86="사용자항목3", L86, 0)</f>
        <v>0</v>
      </c>
      <c r="AF86">
        <f t="shared" ref="AF86:AF91" si="18">IF(P86="사용자항목4", L86, 0)</f>
        <v>0</v>
      </c>
      <c r="AG86">
        <f t="shared" ref="AG86:AG91" si="19">IF(P86="사용자항목5", L86, 0)</f>
        <v>0</v>
      </c>
      <c r="AH86">
        <f t="shared" ref="AH86:AH91" si="20">IF(P86="사용자항목6", L86, 0)</f>
        <v>0</v>
      </c>
      <c r="AI86">
        <f t="shared" ref="AI86:AI91" si="21">IF(P86="사용자항목7", L86, 0)</f>
        <v>0</v>
      </c>
      <c r="AJ86">
        <f t="shared" ref="AJ86:AJ91" si="22">IF(P86="사용자항목8", L86, 0)</f>
        <v>0</v>
      </c>
      <c r="AK86">
        <f t="shared" ref="AK86:AK91" si="23">IF(P86="사용자항목9", L86, 0)</f>
        <v>0</v>
      </c>
    </row>
    <row r="87" spans="1:38" ht="23.1" customHeight="1">
      <c r="A87" s="6" t="s">
        <v>25</v>
      </c>
      <c r="B87" s="6" t="s">
        <v>28</v>
      </c>
      <c r="C87" s="8" t="s">
        <v>27</v>
      </c>
      <c r="D87" s="9">
        <v>401</v>
      </c>
      <c r="E87" s="9"/>
      <c r="F87" s="9"/>
      <c r="G87" s="9"/>
      <c r="H87" s="9"/>
      <c r="I87" s="9"/>
      <c r="J87" s="9"/>
      <c r="K87" s="9"/>
      <c r="L87" s="9"/>
      <c r="M87" s="15"/>
      <c r="O87" t="str">
        <f>""</f>
        <v/>
      </c>
      <c r="P87" s="4" t="s">
        <v>12</v>
      </c>
      <c r="Q87">
        <v>1</v>
      </c>
      <c r="R87">
        <f t="shared" si="4"/>
        <v>0</v>
      </c>
      <c r="S87">
        <f t="shared" si="5"/>
        <v>0</v>
      </c>
      <c r="T87">
        <f t="shared" si="6"/>
        <v>0</v>
      </c>
      <c r="U87">
        <f t="shared" si="7"/>
        <v>0</v>
      </c>
      <c r="V87">
        <f t="shared" si="8"/>
        <v>0</v>
      </c>
      <c r="W87">
        <f t="shared" si="9"/>
        <v>0</v>
      </c>
      <c r="X87">
        <f t="shared" si="10"/>
        <v>0</v>
      </c>
      <c r="Y87">
        <f t="shared" si="11"/>
        <v>0</v>
      </c>
      <c r="Z87">
        <f t="shared" si="12"/>
        <v>0</v>
      </c>
      <c r="AA87">
        <f t="shared" si="13"/>
        <v>0</v>
      </c>
      <c r="AB87">
        <f t="shared" si="14"/>
        <v>0</v>
      </c>
      <c r="AC87">
        <f t="shared" si="15"/>
        <v>0</v>
      </c>
      <c r="AD87">
        <f t="shared" si="16"/>
        <v>0</v>
      </c>
      <c r="AE87">
        <f t="shared" si="17"/>
        <v>0</v>
      </c>
      <c r="AF87">
        <f t="shared" si="18"/>
        <v>0</v>
      </c>
      <c r="AG87">
        <f t="shared" si="19"/>
        <v>0</v>
      </c>
      <c r="AH87">
        <f t="shared" si="20"/>
        <v>0</v>
      </c>
      <c r="AI87">
        <f t="shared" si="21"/>
        <v>0</v>
      </c>
      <c r="AJ87">
        <f t="shared" si="22"/>
        <v>0</v>
      </c>
      <c r="AK87">
        <f t="shared" si="23"/>
        <v>0</v>
      </c>
    </row>
    <row r="88" spans="1:38" ht="23.1" customHeight="1">
      <c r="A88" s="6" t="s">
        <v>25</v>
      </c>
      <c r="B88" s="6" t="s">
        <v>29</v>
      </c>
      <c r="C88" s="8" t="s">
        <v>27</v>
      </c>
      <c r="D88" s="9">
        <v>316</v>
      </c>
      <c r="E88" s="9"/>
      <c r="F88" s="9"/>
      <c r="G88" s="9"/>
      <c r="H88" s="9"/>
      <c r="I88" s="9"/>
      <c r="J88" s="9"/>
      <c r="K88" s="9"/>
      <c r="L88" s="9"/>
      <c r="M88" s="15"/>
      <c r="O88" t="str">
        <f>""</f>
        <v/>
      </c>
      <c r="P88" s="4" t="s">
        <v>12</v>
      </c>
      <c r="Q88">
        <v>1</v>
      </c>
      <c r="R88">
        <f t="shared" si="4"/>
        <v>0</v>
      </c>
      <c r="S88">
        <f t="shared" si="5"/>
        <v>0</v>
      </c>
      <c r="T88">
        <f t="shared" si="6"/>
        <v>0</v>
      </c>
      <c r="U88">
        <f t="shared" si="7"/>
        <v>0</v>
      </c>
      <c r="V88">
        <f t="shared" si="8"/>
        <v>0</v>
      </c>
      <c r="W88">
        <f t="shared" si="9"/>
        <v>0</v>
      </c>
      <c r="X88">
        <f t="shared" si="10"/>
        <v>0</v>
      </c>
      <c r="Y88">
        <f t="shared" si="11"/>
        <v>0</v>
      </c>
      <c r="Z88">
        <f t="shared" si="12"/>
        <v>0</v>
      </c>
      <c r="AA88">
        <f t="shared" si="13"/>
        <v>0</v>
      </c>
      <c r="AB88">
        <f t="shared" si="14"/>
        <v>0</v>
      </c>
      <c r="AC88">
        <f t="shared" si="15"/>
        <v>0</v>
      </c>
      <c r="AD88">
        <f t="shared" si="16"/>
        <v>0</v>
      </c>
      <c r="AE88">
        <f t="shared" si="17"/>
        <v>0</v>
      </c>
      <c r="AF88">
        <f t="shared" si="18"/>
        <v>0</v>
      </c>
      <c r="AG88">
        <f t="shared" si="19"/>
        <v>0</v>
      </c>
      <c r="AH88">
        <f t="shared" si="20"/>
        <v>0</v>
      </c>
      <c r="AI88">
        <f t="shared" si="21"/>
        <v>0</v>
      </c>
      <c r="AJ88">
        <f t="shared" si="22"/>
        <v>0</v>
      </c>
      <c r="AK88">
        <f t="shared" si="23"/>
        <v>0</v>
      </c>
    </row>
    <row r="89" spans="1:38" ht="23.1" customHeight="1">
      <c r="A89" s="6" t="s">
        <v>25</v>
      </c>
      <c r="B89" s="6" t="s">
        <v>30</v>
      </c>
      <c r="C89" s="8" t="s">
        <v>27</v>
      </c>
      <c r="D89" s="9">
        <v>304</v>
      </c>
      <c r="E89" s="9"/>
      <c r="F89" s="9"/>
      <c r="G89" s="9"/>
      <c r="H89" s="9"/>
      <c r="I89" s="9"/>
      <c r="J89" s="9"/>
      <c r="K89" s="9"/>
      <c r="L89" s="9"/>
      <c r="M89" s="15"/>
      <c r="O89" t="str">
        <f>""</f>
        <v/>
      </c>
      <c r="P89" s="4" t="s">
        <v>12</v>
      </c>
      <c r="Q89">
        <v>1</v>
      </c>
      <c r="R89">
        <f t="shared" si="4"/>
        <v>0</v>
      </c>
      <c r="S89">
        <f t="shared" si="5"/>
        <v>0</v>
      </c>
      <c r="T89">
        <f t="shared" si="6"/>
        <v>0</v>
      </c>
      <c r="U89">
        <f t="shared" si="7"/>
        <v>0</v>
      </c>
      <c r="V89">
        <f t="shared" si="8"/>
        <v>0</v>
      </c>
      <c r="W89">
        <f t="shared" si="9"/>
        <v>0</v>
      </c>
      <c r="X89">
        <f t="shared" si="10"/>
        <v>0</v>
      </c>
      <c r="Y89">
        <f t="shared" si="11"/>
        <v>0</v>
      </c>
      <c r="Z89">
        <f t="shared" si="12"/>
        <v>0</v>
      </c>
      <c r="AA89">
        <f t="shared" si="13"/>
        <v>0</v>
      </c>
      <c r="AB89">
        <f t="shared" si="14"/>
        <v>0</v>
      </c>
      <c r="AC89">
        <f t="shared" si="15"/>
        <v>0</v>
      </c>
      <c r="AD89">
        <f t="shared" si="16"/>
        <v>0</v>
      </c>
      <c r="AE89">
        <f t="shared" si="17"/>
        <v>0</v>
      </c>
      <c r="AF89">
        <f t="shared" si="18"/>
        <v>0</v>
      </c>
      <c r="AG89">
        <f t="shared" si="19"/>
        <v>0</v>
      </c>
      <c r="AH89">
        <f t="shared" si="20"/>
        <v>0</v>
      </c>
      <c r="AI89">
        <f t="shared" si="21"/>
        <v>0</v>
      </c>
      <c r="AJ89">
        <f t="shared" si="22"/>
        <v>0</v>
      </c>
      <c r="AK89">
        <f t="shared" si="23"/>
        <v>0</v>
      </c>
    </row>
    <row r="90" spans="1:38" ht="23.1" customHeight="1">
      <c r="A90" s="6" t="s">
        <v>25</v>
      </c>
      <c r="B90" s="6" t="s">
        <v>31</v>
      </c>
      <c r="C90" s="8" t="s">
        <v>27</v>
      </c>
      <c r="D90" s="9">
        <v>162</v>
      </c>
      <c r="E90" s="9"/>
      <c r="F90" s="9"/>
      <c r="G90" s="9"/>
      <c r="H90" s="9"/>
      <c r="I90" s="9"/>
      <c r="J90" s="9"/>
      <c r="K90" s="9"/>
      <c r="L90" s="9"/>
      <c r="M90" s="15"/>
      <c r="O90" t="str">
        <f>""</f>
        <v/>
      </c>
      <c r="P90" s="4" t="s">
        <v>12</v>
      </c>
      <c r="Q90">
        <v>1</v>
      </c>
      <c r="R90">
        <f t="shared" si="4"/>
        <v>0</v>
      </c>
      <c r="S90">
        <f t="shared" si="5"/>
        <v>0</v>
      </c>
      <c r="T90">
        <f t="shared" si="6"/>
        <v>0</v>
      </c>
      <c r="U90">
        <f t="shared" si="7"/>
        <v>0</v>
      </c>
      <c r="V90">
        <f t="shared" si="8"/>
        <v>0</v>
      </c>
      <c r="W90">
        <f t="shared" si="9"/>
        <v>0</v>
      </c>
      <c r="X90">
        <f t="shared" si="10"/>
        <v>0</v>
      </c>
      <c r="Y90">
        <f t="shared" si="11"/>
        <v>0</v>
      </c>
      <c r="Z90">
        <f t="shared" si="12"/>
        <v>0</v>
      </c>
      <c r="AA90">
        <f t="shared" si="13"/>
        <v>0</v>
      </c>
      <c r="AB90">
        <f t="shared" si="14"/>
        <v>0</v>
      </c>
      <c r="AC90">
        <f t="shared" si="15"/>
        <v>0</v>
      </c>
      <c r="AD90">
        <f t="shared" si="16"/>
        <v>0</v>
      </c>
      <c r="AE90">
        <f t="shared" si="17"/>
        <v>0</v>
      </c>
      <c r="AF90">
        <f t="shared" si="18"/>
        <v>0</v>
      </c>
      <c r="AG90">
        <f t="shared" si="19"/>
        <v>0</v>
      </c>
      <c r="AH90">
        <f t="shared" si="20"/>
        <v>0</v>
      </c>
      <c r="AI90">
        <f t="shared" si="21"/>
        <v>0</v>
      </c>
      <c r="AJ90">
        <f t="shared" si="22"/>
        <v>0</v>
      </c>
      <c r="AK90">
        <f t="shared" si="23"/>
        <v>0</v>
      </c>
    </row>
    <row r="91" spans="1:38" ht="23.1" customHeight="1">
      <c r="A91" s="6" t="s">
        <v>25</v>
      </c>
      <c r="B91" s="6" t="s">
        <v>32</v>
      </c>
      <c r="C91" s="8" t="s">
        <v>27</v>
      </c>
      <c r="D91" s="9">
        <v>428</v>
      </c>
      <c r="E91" s="9"/>
      <c r="F91" s="9"/>
      <c r="G91" s="9"/>
      <c r="H91" s="9"/>
      <c r="I91" s="9"/>
      <c r="J91" s="9"/>
      <c r="K91" s="9"/>
      <c r="L91" s="9"/>
      <c r="M91" s="15"/>
      <c r="O91" t="str">
        <f>""</f>
        <v/>
      </c>
      <c r="P91" s="4" t="s">
        <v>12</v>
      </c>
      <c r="Q91">
        <v>1</v>
      </c>
      <c r="R91">
        <f t="shared" si="4"/>
        <v>0</v>
      </c>
      <c r="S91">
        <f t="shared" si="5"/>
        <v>0</v>
      </c>
      <c r="T91">
        <f t="shared" si="6"/>
        <v>0</v>
      </c>
      <c r="U91">
        <f t="shared" si="7"/>
        <v>0</v>
      </c>
      <c r="V91">
        <f t="shared" si="8"/>
        <v>0</v>
      </c>
      <c r="W91">
        <f t="shared" si="9"/>
        <v>0</v>
      </c>
      <c r="X91">
        <f t="shared" si="10"/>
        <v>0</v>
      </c>
      <c r="Y91">
        <f t="shared" si="11"/>
        <v>0</v>
      </c>
      <c r="Z91">
        <f t="shared" si="12"/>
        <v>0</v>
      </c>
      <c r="AA91">
        <f t="shared" si="13"/>
        <v>0</v>
      </c>
      <c r="AB91">
        <f t="shared" si="14"/>
        <v>0</v>
      </c>
      <c r="AC91">
        <f t="shared" si="15"/>
        <v>0</v>
      </c>
      <c r="AD91">
        <f t="shared" si="16"/>
        <v>0</v>
      </c>
      <c r="AE91">
        <f t="shared" si="17"/>
        <v>0</v>
      </c>
      <c r="AF91">
        <f t="shared" si="18"/>
        <v>0</v>
      </c>
      <c r="AG91">
        <f t="shared" si="19"/>
        <v>0</v>
      </c>
      <c r="AH91">
        <f t="shared" si="20"/>
        <v>0</v>
      </c>
      <c r="AI91">
        <f t="shared" si="21"/>
        <v>0</v>
      </c>
      <c r="AJ91">
        <f t="shared" si="22"/>
        <v>0</v>
      </c>
      <c r="AK91">
        <f t="shared" si="23"/>
        <v>0</v>
      </c>
    </row>
    <row r="92" spans="1:38" ht="23.1" customHeight="1">
      <c r="A92" s="7"/>
      <c r="B92" s="7"/>
      <c r="C92" s="14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38" ht="23.1" customHeight="1">
      <c r="A93" s="7"/>
      <c r="B93" s="7"/>
      <c r="C93" s="14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38" ht="23.1" customHeight="1">
      <c r="A94" s="7"/>
      <c r="B94" s="7"/>
      <c r="C94" s="14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38" ht="23.1" customHeight="1">
      <c r="A95" s="7"/>
      <c r="B95" s="7"/>
      <c r="C95" s="14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38" ht="23.1" customHeight="1">
      <c r="A96" s="7"/>
      <c r="B96" s="7"/>
      <c r="C96" s="14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23.1" customHeight="1">
      <c r="A97" s="7"/>
      <c r="B97" s="7"/>
      <c r="C97" s="14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23.1" customHeight="1">
      <c r="A98" s="7"/>
      <c r="B98" s="7"/>
      <c r="C98" s="14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23.1" customHeight="1">
      <c r="A99" s="7"/>
      <c r="B99" s="7"/>
      <c r="C99" s="14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23.1" customHeight="1">
      <c r="A100" s="10" t="s">
        <v>13</v>
      </c>
      <c r="B100" s="11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</sheetData>
  <mergeCells count="17">
    <mergeCell ref="A85:M85"/>
    <mergeCell ref="K3:L3"/>
    <mergeCell ref="A5:M5"/>
    <mergeCell ref="A21:M21"/>
    <mergeCell ref="A37:M37"/>
    <mergeCell ref="A53:M53"/>
    <mergeCell ref="A69:M69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A100 B6:M100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6" manualBreakCount="6">
    <brk id="20" max="16383" man="1"/>
    <brk id="36" max="16383" man="1"/>
    <brk id="52" max="16383" man="1"/>
    <brk id="68" max="16383" man="1"/>
    <brk id="84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내역서</vt:lpstr>
      <vt:lpstr>Sheet1</vt:lpstr>
      <vt:lpstr>Sheet2</vt:lpstr>
      <vt:lpstr>Sheet3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2020-11-20T06:47:51Z</cp:lastPrinted>
  <dcterms:created xsi:type="dcterms:W3CDTF">2020-11-20T06:42:53Z</dcterms:created>
  <dcterms:modified xsi:type="dcterms:W3CDTF">2020-11-20T07:28:01Z</dcterms:modified>
</cp:coreProperties>
</file>