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27975" windowHeight="15210"/>
  </bookViews>
  <sheets>
    <sheet name="내역서" sheetId="9" r:id="rId1"/>
    <sheet name="Sheet1" sheetId="1" r:id="rId2"/>
    <sheet name="Sheet2" sheetId="2" r:id="rId3"/>
    <sheet name="Sheet3" sheetId="3" r:id="rId4"/>
  </sheets>
  <definedNames>
    <definedName name="_xlnm.Print_Area" localSheetId="0">내역서!$A$1:$M$116</definedName>
    <definedName name="_xlnm.Print_Titles" localSheetId="0">내역서!$1:$4</definedName>
  </definedNames>
  <calcPr calcId="124519" iterate="1"/>
</workbook>
</file>

<file path=xl/calcChain.xml><?xml version="1.0" encoding="utf-8"?>
<calcChain xmlns="http://schemas.openxmlformats.org/spreadsheetml/2006/main">
  <c r="X102" i="9"/>
  <c r="X105"/>
  <c r="AL116"/>
  <c r="O105"/>
  <c r="R105"/>
  <c r="S105"/>
  <c r="T105"/>
  <c r="U105"/>
  <c r="V105"/>
  <c r="W105"/>
  <c r="Y105"/>
  <c r="Z105"/>
  <c r="AA105"/>
  <c r="AB105"/>
  <c r="AC105"/>
  <c r="AD105"/>
  <c r="AE105"/>
  <c r="AF105"/>
  <c r="AG105"/>
  <c r="AH105"/>
  <c r="AI105"/>
  <c r="AJ105"/>
  <c r="AK105"/>
  <c r="O104"/>
  <c r="R104"/>
  <c r="S104"/>
  <c r="T104"/>
  <c r="U104"/>
  <c r="V104"/>
  <c r="W104"/>
  <c r="Y104"/>
  <c r="Z104"/>
  <c r="AA104"/>
  <c r="AB104"/>
  <c r="AC104"/>
  <c r="AD104"/>
  <c r="AE104"/>
  <c r="AF104"/>
  <c r="AG104"/>
  <c r="AH104"/>
  <c r="AI104"/>
  <c r="AJ104"/>
  <c r="AK104"/>
  <c r="O103"/>
  <c r="R103"/>
  <c r="S103"/>
  <c r="T103"/>
  <c r="U103"/>
  <c r="V103"/>
  <c r="W103"/>
  <c r="Y103"/>
  <c r="Z103"/>
  <c r="AA103"/>
  <c r="AB103"/>
  <c r="AC103"/>
  <c r="AD103"/>
  <c r="AE103"/>
  <c r="AF103"/>
  <c r="AG103"/>
  <c r="AH103"/>
  <c r="AI103"/>
  <c r="AJ103"/>
  <c r="AK103"/>
  <c r="O102"/>
  <c r="R102"/>
  <c r="R116" s="1"/>
  <c r="S102"/>
  <c r="S116" s="1"/>
  <c r="T102"/>
  <c r="T116" s="1"/>
  <c r="U102"/>
  <c r="U116" s="1"/>
  <c r="V102"/>
  <c r="V116" s="1"/>
  <c r="W102"/>
  <c r="W116" s="1"/>
  <c r="Y102"/>
  <c r="Y116" s="1"/>
  <c r="Z102"/>
  <c r="Z116" s="1"/>
  <c r="AA102"/>
  <c r="AA116" s="1"/>
  <c r="AB102"/>
  <c r="AB116" s="1"/>
  <c r="AC102"/>
  <c r="AC116" s="1"/>
  <c r="AD102"/>
  <c r="AD116" s="1"/>
  <c r="AE102"/>
  <c r="AE116" s="1"/>
  <c r="AF102"/>
  <c r="AF116" s="1"/>
  <c r="AG102"/>
  <c r="AG116" s="1"/>
  <c r="AH102"/>
  <c r="AH116" s="1"/>
  <c r="AI102"/>
  <c r="AI116" s="1"/>
  <c r="AJ102"/>
  <c r="AJ116" s="1"/>
  <c r="AK102"/>
  <c r="AK116" s="1"/>
  <c r="AL100"/>
  <c r="R88"/>
  <c r="O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R87"/>
  <c r="O87"/>
  <c r="S87"/>
  <c r="T87"/>
  <c r="U87"/>
  <c r="V87"/>
  <c r="W87"/>
  <c r="X87"/>
  <c r="Y87"/>
  <c r="Z87"/>
  <c r="AA87"/>
  <c r="AB87"/>
  <c r="AC87"/>
  <c r="AD87"/>
  <c r="AE87"/>
  <c r="AF87"/>
  <c r="AG87"/>
  <c r="AH87"/>
  <c r="AI87"/>
  <c r="AJ87"/>
  <c r="AK87"/>
  <c r="O86"/>
  <c r="R86"/>
  <c r="R100" s="1"/>
  <c r="S86"/>
  <c r="S100" s="1"/>
  <c r="T86"/>
  <c r="T100" s="1"/>
  <c r="U86"/>
  <c r="U100" s="1"/>
  <c r="V86"/>
  <c r="V100" s="1"/>
  <c r="W86"/>
  <c r="W100" s="1"/>
  <c r="X86"/>
  <c r="X100" s="1"/>
  <c r="Y86"/>
  <c r="Y100" s="1"/>
  <c r="Z86"/>
  <c r="Z100" s="1"/>
  <c r="AA86"/>
  <c r="AA100" s="1"/>
  <c r="AB86"/>
  <c r="AB100" s="1"/>
  <c r="AC86"/>
  <c r="AC100" s="1"/>
  <c r="AD86"/>
  <c r="AD100" s="1"/>
  <c r="AE86"/>
  <c r="AE100" s="1"/>
  <c r="AF86"/>
  <c r="AF100" s="1"/>
  <c r="AG86"/>
  <c r="AG100" s="1"/>
  <c r="AH86"/>
  <c r="AH100" s="1"/>
  <c r="AI86"/>
  <c r="AI100" s="1"/>
  <c r="AJ86"/>
  <c r="AJ100" s="1"/>
  <c r="AK86"/>
  <c r="AK100" s="1"/>
  <c r="AL84"/>
  <c r="O70"/>
  <c r="R70"/>
  <c r="S70"/>
  <c r="T70"/>
  <c r="U70"/>
  <c r="V70"/>
  <c r="W70"/>
  <c r="X70"/>
  <c r="Y70"/>
  <c r="Z70"/>
  <c r="AA70"/>
  <c r="AB70"/>
  <c r="AC70"/>
  <c r="AD70"/>
  <c r="AE70"/>
  <c r="AF70"/>
  <c r="AG70"/>
  <c r="AH70"/>
  <c r="AI70"/>
  <c r="AJ70"/>
  <c r="AK70"/>
  <c r="O69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K69"/>
  <c r="O68"/>
  <c r="R68"/>
  <c r="S68"/>
  <c r="T68"/>
  <c r="U68"/>
  <c r="V68"/>
  <c r="W68"/>
  <c r="X68"/>
  <c r="Y68"/>
  <c r="Z68"/>
  <c r="AA68"/>
  <c r="AB68"/>
  <c r="AC68"/>
  <c r="AD68"/>
  <c r="AE68"/>
  <c r="AF68"/>
  <c r="AG68"/>
  <c r="AH68"/>
  <c r="AI68"/>
  <c r="AJ68"/>
  <c r="AK68"/>
  <c r="R67"/>
  <c r="O67"/>
  <c r="S67"/>
  <c r="T67"/>
  <c r="U67"/>
  <c r="V67"/>
  <c r="W67"/>
  <c r="X67"/>
  <c r="Y67"/>
  <c r="Z67"/>
  <c r="AA67"/>
  <c r="AB67"/>
  <c r="AC67"/>
  <c r="AD67"/>
  <c r="AE67"/>
  <c r="AF67"/>
  <c r="AG67"/>
  <c r="AH67"/>
  <c r="AI67"/>
  <c r="AJ67"/>
  <c r="AK67"/>
  <c r="O66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J66"/>
  <c r="AK66"/>
  <c r="R65"/>
  <c r="O65"/>
  <c r="S65"/>
  <c r="T65"/>
  <c r="U65"/>
  <c r="V65"/>
  <c r="W65"/>
  <c r="X65"/>
  <c r="Y65"/>
  <c r="Z65"/>
  <c r="AA65"/>
  <c r="AB65"/>
  <c r="AC65"/>
  <c r="AD65"/>
  <c r="AE65"/>
  <c r="AF65"/>
  <c r="AG65"/>
  <c r="AH65"/>
  <c r="AI65"/>
  <c r="AJ65"/>
  <c r="AK65"/>
  <c r="R64"/>
  <c r="O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O63"/>
  <c r="R63"/>
  <c r="S63"/>
  <c r="T63"/>
  <c r="U63"/>
  <c r="V63"/>
  <c r="W63"/>
  <c r="X63"/>
  <c r="Y63"/>
  <c r="Z63"/>
  <c r="AA63"/>
  <c r="AB63"/>
  <c r="AC63"/>
  <c r="AD63"/>
  <c r="AE63"/>
  <c r="AF63"/>
  <c r="AG63"/>
  <c r="AH63"/>
  <c r="AI63"/>
  <c r="AJ63"/>
  <c r="AK63"/>
  <c r="O62"/>
  <c r="R62"/>
  <c r="S62"/>
  <c r="T62"/>
  <c r="U62"/>
  <c r="V62"/>
  <c r="W62"/>
  <c r="X62"/>
  <c r="Y62"/>
  <c r="Z62"/>
  <c r="AA62"/>
  <c r="AB62"/>
  <c r="AC62"/>
  <c r="AD62"/>
  <c r="AE62"/>
  <c r="AF62"/>
  <c r="AG62"/>
  <c r="AH62"/>
  <c r="AI62"/>
  <c r="AJ62"/>
  <c r="AK62"/>
  <c r="O61"/>
  <c r="R61"/>
  <c r="S61"/>
  <c r="T61"/>
  <c r="U61"/>
  <c r="V61"/>
  <c r="W61"/>
  <c r="X61"/>
  <c r="Y61"/>
  <c r="Z61"/>
  <c r="AA61"/>
  <c r="AB61"/>
  <c r="AC61"/>
  <c r="AD61"/>
  <c r="AE61"/>
  <c r="AF61"/>
  <c r="AG61"/>
  <c r="AH61"/>
  <c r="AI61"/>
  <c r="AJ61"/>
  <c r="AK61"/>
  <c r="O60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J60"/>
  <c r="AK60"/>
  <c r="R59"/>
  <c r="O59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K59"/>
  <c r="O58"/>
  <c r="R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O57"/>
  <c r="R57"/>
  <c r="S57"/>
  <c r="T57"/>
  <c r="U57"/>
  <c r="V57"/>
  <c r="W57"/>
  <c r="X57"/>
  <c r="Y57"/>
  <c r="Z57"/>
  <c r="AA57"/>
  <c r="AB57"/>
  <c r="AC57"/>
  <c r="AD57"/>
  <c r="AE57"/>
  <c r="AF57"/>
  <c r="AG57"/>
  <c r="AH57"/>
  <c r="AI57"/>
  <c r="AJ57"/>
  <c r="AK57"/>
  <c r="R56"/>
  <c r="O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O55"/>
  <c r="R55"/>
  <c r="S55"/>
  <c r="T55"/>
  <c r="U55"/>
  <c r="V55"/>
  <c r="W55"/>
  <c r="X55"/>
  <c r="Y55"/>
  <c r="Z55"/>
  <c r="AA55"/>
  <c r="AB55"/>
  <c r="AC55"/>
  <c r="AD55"/>
  <c r="AE55"/>
  <c r="AF55"/>
  <c r="AG55"/>
  <c r="AH55"/>
  <c r="AI55"/>
  <c r="AJ55"/>
  <c r="AK55"/>
  <c r="O54"/>
  <c r="R54"/>
  <c r="R84" s="1"/>
  <c r="S54"/>
  <c r="T54"/>
  <c r="U54"/>
  <c r="V54"/>
  <c r="W54"/>
  <c r="W84" s="1"/>
  <c r="X54"/>
  <c r="Y54"/>
  <c r="Z54"/>
  <c r="AA54"/>
  <c r="AB54"/>
  <c r="AC54"/>
  <c r="AD54"/>
  <c r="AE54"/>
  <c r="AF54"/>
  <c r="AG54"/>
  <c r="AH54"/>
  <c r="AI54"/>
  <c r="AJ54"/>
  <c r="AK54"/>
  <c r="AL52"/>
  <c r="R41"/>
  <c r="O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O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R39"/>
  <c r="O39"/>
  <c r="S39"/>
  <c r="S52" s="1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R38"/>
  <c r="R52" s="1"/>
  <c r="O38"/>
  <c r="S38"/>
  <c r="T38"/>
  <c r="U38"/>
  <c r="V38"/>
  <c r="V52" s="1"/>
  <c r="W38"/>
  <c r="W52" s="1"/>
  <c r="X38"/>
  <c r="X52" s="1"/>
  <c r="Y38"/>
  <c r="Y52" s="1"/>
  <c r="Z38"/>
  <c r="AA38"/>
  <c r="AB38"/>
  <c r="AC38"/>
  <c r="AD38"/>
  <c r="AE38"/>
  <c r="AF38"/>
  <c r="AG38"/>
  <c r="AH38"/>
  <c r="AI38"/>
  <c r="AJ38"/>
  <c r="AK38"/>
  <c r="H36"/>
  <c r="J36"/>
  <c r="AL36"/>
  <c r="O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O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R31"/>
  <c r="O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O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O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O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O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O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O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R24"/>
  <c r="O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R23"/>
  <c r="O23"/>
  <c r="S23"/>
  <c r="T23"/>
  <c r="U23"/>
  <c r="V23"/>
  <c r="V36" s="1"/>
  <c r="W23"/>
  <c r="X23"/>
  <c r="Y23"/>
  <c r="Z23"/>
  <c r="AA23"/>
  <c r="AB23"/>
  <c r="AC23"/>
  <c r="AD23"/>
  <c r="AE23"/>
  <c r="AF23"/>
  <c r="AG23"/>
  <c r="AH23"/>
  <c r="AI23"/>
  <c r="AJ23"/>
  <c r="AK23"/>
  <c r="O22"/>
  <c r="R22"/>
  <c r="R36" s="1"/>
  <c r="S22"/>
  <c r="S36" s="1"/>
  <c r="T22"/>
  <c r="U22"/>
  <c r="V22"/>
  <c r="W22"/>
  <c r="W36" s="1"/>
  <c r="X22"/>
  <c r="X36" s="1"/>
  <c r="Y22"/>
  <c r="Y36" s="1"/>
  <c r="Z22"/>
  <c r="AA22"/>
  <c r="AB22"/>
  <c r="AC22"/>
  <c r="AD22"/>
  <c r="AE22"/>
  <c r="AF22"/>
  <c r="AG22"/>
  <c r="AH22"/>
  <c r="AI22"/>
  <c r="AJ22"/>
  <c r="AK22"/>
  <c r="AL20"/>
  <c r="O8"/>
  <c r="R8"/>
  <c r="R20" s="1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O7"/>
  <c r="R7"/>
  <c r="S7"/>
  <c r="T7"/>
  <c r="U7"/>
  <c r="U20" s="1"/>
  <c r="V7"/>
  <c r="W7"/>
  <c r="X7"/>
  <c r="Y7"/>
  <c r="Z7"/>
  <c r="AA7"/>
  <c r="AB7"/>
  <c r="AC7"/>
  <c r="AC20" s="1"/>
  <c r="AD7"/>
  <c r="AE7"/>
  <c r="AF7"/>
  <c r="AG7"/>
  <c r="AG20" s="1"/>
  <c r="AH7"/>
  <c r="AI7"/>
  <c r="AJ7"/>
  <c r="AK7"/>
  <c r="AK20" s="1"/>
  <c r="O6"/>
  <c r="R6"/>
  <c r="S6"/>
  <c r="S20" s="1"/>
  <c r="T6"/>
  <c r="T20" s="1"/>
  <c r="U6"/>
  <c r="V6"/>
  <c r="W6"/>
  <c r="W20" s="1"/>
  <c r="X6"/>
  <c r="X20" s="1"/>
  <c r="Y6"/>
  <c r="Z6"/>
  <c r="AA6"/>
  <c r="AA20" s="1"/>
  <c r="AB6"/>
  <c r="AB20" s="1"/>
  <c r="AC6"/>
  <c r="AD6"/>
  <c r="AE6"/>
  <c r="AE20" s="1"/>
  <c r="AF6"/>
  <c r="AF20" s="1"/>
  <c r="AG6"/>
  <c r="AH6"/>
  <c r="AI6"/>
  <c r="AI20" s="1"/>
  <c r="AJ6"/>
  <c r="AJ20" s="1"/>
  <c r="AK6"/>
  <c r="V84" l="1"/>
  <c r="X84"/>
  <c r="Y84"/>
  <c r="S84"/>
  <c r="Z84"/>
  <c r="AD84"/>
  <c r="AH84"/>
  <c r="Y20"/>
  <c r="V20"/>
  <c r="AH20"/>
  <c r="AD20"/>
  <c r="Z20"/>
  <c r="AK84"/>
  <c r="AG84"/>
  <c r="AC84"/>
  <c r="U84"/>
  <c r="AK52"/>
  <c r="AG52"/>
  <c r="AC52"/>
  <c r="U52"/>
  <c r="AH52"/>
  <c r="AD52"/>
  <c r="Z52"/>
  <c r="AJ52"/>
  <c r="AF52"/>
  <c r="AB52"/>
  <c r="T52"/>
  <c r="AH36"/>
  <c r="Z36"/>
  <c r="AJ36"/>
  <c r="AF36"/>
  <c r="AB36"/>
  <c r="T36"/>
  <c r="AI84"/>
  <c r="AE84"/>
  <c r="AA84"/>
  <c r="AD36"/>
  <c r="AK36"/>
  <c r="AG36"/>
  <c r="AC36"/>
  <c r="U36"/>
  <c r="AI36"/>
  <c r="AE36"/>
  <c r="AA36"/>
  <c r="AJ84"/>
  <c r="AF84"/>
  <c r="AB84"/>
  <c r="T84"/>
  <c r="AI52"/>
  <c r="AE52"/>
  <c r="AA52"/>
  <c r="X104" l="1"/>
  <c r="X116" s="1"/>
  <c r="X103"/>
  <c r="F36" l="1"/>
  <c r="L36" l="1"/>
</calcChain>
</file>

<file path=xl/sharedStrings.xml><?xml version="1.0" encoding="utf-8"?>
<sst xmlns="http://schemas.openxmlformats.org/spreadsheetml/2006/main" count="225" uniqueCount="131">
  <si>
    <t>공사명 : 공단 청사 통합관제센터 설치공사</t>
  </si>
  <si>
    <t>단위</t>
  </si>
  <si>
    <t>M2</t>
  </si>
  <si>
    <t>강화유리문</t>
  </si>
  <si>
    <t>12×1000×2100mm, 투명, 세이프강화도어(고급형)</t>
  </si>
  <si>
    <t>EA</t>
  </si>
  <si>
    <t>12×900×2100mm, 투명, 세이프강화도어(고급형)</t>
  </si>
  <si>
    <t>12×900×2200mm, 투명, 세이프강화도어(고급형)</t>
  </si>
  <si>
    <t xml:space="preserve"> 50*50*1.6t</t>
  </si>
  <si>
    <t>M</t>
  </si>
  <si>
    <t>M3</t>
  </si>
  <si>
    <t>KG</t>
  </si>
  <si>
    <t>석고보드</t>
  </si>
  <si>
    <t>평보드, 9.5×900×1800mm(㎡)</t>
  </si>
  <si>
    <t>스텐손잡이(고급형)</t>
  </si>
  <si>
    <t>시선차단필름</t>
  </si>
  <si>
    <t>㎡</t>
  </si>
  <si>
    <t>밀도24kg/㎥ 50mm</t>
  </si>
  <si>
    <t>스틸판넬, 600×600, 전도성 3T</t>
  </si>
  <si>
    <t>1.2∼1.35mm</t>
  </si>
  <si>
    <t>철재일반도아(일반분체)문틀포함</t>
  </si>
  <si>
    <t>150*45*1.6T 0.9*2.1 편개</t>
  </si>
  <si>
    <t>150*45*1.6T 1.8*2.1 양개</t>
  </si>
  <si>
    <t>편개자동문(2200*2650)</t>
  </si>
  <si>
    <t>스텐(슈퍼미러), 세이프강화도어</t>
  </si>
  <si>
    <t>개소</t>
  </si>
  <si>
    <t>건설폐기물수집운반비(상차비)</t>
  </si>
  <si>
    <t>15TON 덤프,매립지반입</t>
  </si>
  <si>
    <t>TON</t>
  </si>
  <si>
    <t>건설폐기물수집운반비(운반비)</t>
  </si>
  <si>
    <t>15TON 덤프,중간처리,30km</t>
  </si>
  <si>
    <t>혼합건설폐기물(불연성95%이상)</t>
  </si>
  <si>
    <t>톤</t>
  </si>
  <si>
    <t>수  량</t>
  </si>
  <si>
    <t>단  가</t>
  </si>
  <si>
    <t>금   액</t>
  </si>
  <si>
    <t>손료요율</t>
  </si>
  <si>
    <t>손료구분</t>
  </si>
  <si>
    <t>적용구분</t>
  </si>
  <si>
    <t>합계구분</t>
  </si>
  <si>
    <t>기계경비</t>
  </si>
  <si>
    <t>합  계</t>
  </si>
  <si>
    <t>재  료  비</t>
  </si>
  <si>
    <t>노  무  비</t>
  </si>
  <si>
    <t>경      비</t>
  </si>
  <si>
    <t>합      계</t>
  </si>
  <si>
    <t>플로어힌지설치</t>
  </si>
  <si>
    <t>폐기물처리비</t>
  </si>
  <si>
    <t>이동식강관말비계</t>
  </si>
  <si>
    <t>3개월,1단(2m)</t>
  </si>
  <si>
    <t>1대</t>
  </si>
  <si>
    <t>보양</t>
  </si>
  <si>
    <t>비닐</t>
  </si>
  <si>
    <t>건축물현장정리</t>
  </si>
  <si>
    <t>개보수</t>
  </si>
  <si>
    <t>샌드위치(단열)판넬설치</t>
  </si>
  <si>
    <t>벽, 50㎜</t>
  </si>
  <si>
    <t>무수축몰탈</t>
  </si>
  <si>
    <t>데코타일붙임</t>
  </si>
  <si>
    <t>450*450*3.0mm (왁스무)</t>
  </si>
  <si>
    <t>잡철물제작설치(철제)</t>
  </si>
  <si>
    <t>간단</t>
  </si>
  <si>
    <t>석고판 나사고정(바탕용)</t>
  </si>
  <si>
    <t>벽, 1겹 붙임</t>
  </si>
  <si>
    <t>벽.수장합판붙임</t>
  </si>
  <si>
    <t>9t MDF 1겹, 인테리어필름(방염)붙임</t>
  </si>
  <si>
    <t>경량칸막이설치</t>
  </si>
  <si>
    <t>석고보드양면</t>
  </si>
  <si>
    <t>중밀도섬유판(MDF),H100*9mm, 방염필름</t>
  </si>
  <si>
    <t>바탕만들기(재도장시)</t>
  </si>
  <si>
    <t>기존페인트면 긁어내기</t>
  </si>
  <si>
    <t>에폭시 코팅</t>
  </si>
  <si>
    <t>콘크리트 바닥면, 롤러칠 2회</t>
  </si>
  <si>
    <t>바탕만들기</t>
  </si>
  <si>
    <t>석고보드면(줄퍼티)</t>
  </si>
  <si>
    <t>내벽 2회 1급</t>
  </si>
  <si>
    <t>100*90*1.2T</t>
  </si>
  <si>
    <t>100*40*1.2T</t>
  </si>
  <si>
    <t>150*90*1.2T</t>
  </si>
  <si>
    <t>200*90*1.2T</t>
  </si>
  <si>
    <t>잡철물제작(철제)-강판가공</t>
  </si>
  <si>
    <t>강화유리 설치</t>
  </si>
  <si>
    <t>10mm</t>
  </si>
  <si>
    <t>우레탄폼 충전</t>
  </si>
  <si>
    <t>창호주위</t>
  </si>
  <si>
    <t>m</t>
  </si>
  <si>
    <t>칸막이철거</t>
  </si>
  <si>
    <t>구조물 헐기 및 부수기</t>
  </si>
  <si>
    <t>콘크리트구조물(소형장비사용, 전기식, 무근)</t>
  </si>
  <si>
    <t>창호철거</t>
  </si>
  <si>
    <t>건설폐기물처리비</t>
  </si>
  <si>
    <t>혼합폐기물(소각 약 5%)</t>
  </si>
  <si>
    <t>공 사 내 역 서</t>
  </si>
  <si>
    <t>품      명</t>
  </si>
  <si>
    <t>규      격</t>
  </si>
  <si>
    <t>비고</t>
  </si>
  <si>
    <t>운반비</t>
  </si>
  <si>
    <t>작업부산물</t>
  </si>
  <si>
    <t>관급</t>
  </si>
  <si>
    <t>외주비</t>
  </si>
  <si>
    <t>장비비</t>
  </si>
  <si>
    <t>가설비</t>
  </si>
  <si>
    <t>잡비제외분</t>
  </si>
  <si>
    <t>사급자재대</t>
  </si>
  <si>
    <t>관급자재대</t>
  </si>
  <si>
    <t>사용자항목1</t>
  </si>
  <si>
    <t>사용자항목2</t>
  </si>
  <si>
    <t>사용자항목3</t>
  </si>
  <si>
    <t>사용자항목4</t>
  </si>
  <si>
    <t>사용자항목5</t>
  </si>
  <si>
    <t>사용자항목6</t>
  </si>
  <si>
    <t>사용자항목7</t>
  </si>
  <si>
    <t>사용자항목8</t>
  </si>
  <si>
    <t>사용자항목9</t>
  </si>
  <si>
    <t>간접재료비</t>
  </si>
  <si>
    <t>01. 가설공사</t>
  </si>
  <si>
    <t>02. 수장공사</t>
  </si>
  <si>
    <t>아연각관(백관)</t>
  </si>
  <si>
    <t>걸레받이 붙임</t>
  </si>
  <si>
    <t>악세스플로어(Access Floor)</t>
  </si>
  <si>
    <t>03. 칠공사</t>
  </si>
  <si>
    <t>수성페인트(롤러칠)</t>
  </si>
  <si>
    <t>04. 창호 및 유리공사</t>
  </si>
  <si>
    <t>강판</t>
  </si>
  <si>
    <t>유리문손잡이</t>
  </si>
  <si>
    <t>05. 철거공사</t>
  </si>
  <si>
    <t>06. 폐기물처리비</t>
  </si>
  <si>
    <t>유리면보온재(그라스울)</t>
    <phoneticPr fontId="1" type="noConversion"/>
  </si>
  <si>
    <t>강화유리문용</t>
    <phoneticPr fontId="1" type="noConversion"/>
  </si>
  <si>
    <t>스텐창호(칼라,슈퍼미러)</t>
    <phoneticPr fontId="1" type="noConversion"/>
  </si>
  <si>
    <t>에칭시트, 시공비포함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</si>
</sst>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rgb="FF000000"/>
      <name val="굴림체"/>
      <family val="3"/>
      <charset val="129"/>
    </font>
    <font>
      <b/>
      <u/>
      <sz val="9"/>
      <color rgb="FF0000FF"/>
      <name val="굴림체"/>
      <family val="3"/>
      <charset val="129"/>
    </font>
    <font>
      <b/>
      <u/>
      <sz val="9"/>
      <color rgb="FF0000FF"/>
      <name val="맑은 고딕"/>
      <family val="2"/>
      <charset val="129"/>
      <scheme val="minor"/>
    </font>
    <font>
      <sz val="8"/>
      <color rgb="FF000080"/>
      <name val="굴림체"/>
      <family val="3"/>
      <charset val="129"/>
    </font>
    <font>
      <sz val="8"/>
      <color theme="1"/>
      <name val="굴림체"/>
      <family val="3"/>
      <charset val="129"/>
    </font>
    <font>
      <b/>
      <sz val="8"/>
      <color rgb="FF000000"/>
      <name val="굴림체"/>
      <family val="3"/>
      <charset val="129"/>
    </font>
    <font>
      <b/>
      <sz val="8"/>
      <color rgb="FF80000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F4F4F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quotePrefix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quotePrefix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right" vertical="center" shrinkToFit="1"/>
    </xf>
    <xf numFmtId="0" fontId="7" fillId="2" borderId="1" xfId="0" quotePrefix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quotePrefix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3" fillId="0" borderId="0" xfId="0" quotePrefix="1" applyFont="1">
      <alignment vertical="center"/>
    </xf>
    <xf numFmtId="0" fontId="4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8" fillId="4" borderId="1" xfId="0" quotePrefix="1" applyFont="1" applyFill="1" applyBorder="1" applyAlignment="1">
      <alignment horizontal="left" vertical="center" shrinkToFit="1"/>
    </xf>
    <xf numFmtId="0" fontId="8" fillId="4" borderId="1" xfId="0" applyFont="1" applyFill="1" applyBorder="1" applyAlignment="1">
      <alignment horizontal="left" vertical="center" shrinkToFit="1"/>
    </xf>
    <xf numFmtId="0" fontId="8" fillId="4" borderId="2" xfId="0" quotePrefix="1" applyFont="1" applyFill="1" applyBorder="1" applyAlignment="1">
      <alignment horizontal="left" vertical="center" shrinkToFit="1"/>
    </xf>
    <xf numFmtId="0" fontId="8" fillId="4" borderId="3" xfId="0" quotePrefix="1" applyFont="1" applyFill="1" applyBorder="1" applyAlignment="1">
      <alignment horizontal="left" vertical="center" shrinkToFit="1"/>
    </xf>
    <xf numFmtId="0" fontId="8" fillId="4" borderId="4" xfId="0" quotePrefix="1" applyFont="1" applyFill="1" applyBorder="1" applyAlignment="1">
      <alignment horizontal="left" vertical="center" shrinkToFit="1"/>
    </xf>
  </cellXfs>
  <cellStyles count="1">
    <cellStyle name="표준" xfId="0" builtinId="0"/>
  </cellStyles>
  <dxfs count="2">
    <dxf>
      <numFmt numFmtId="177" formatCode="#,###"/>
    </dxf>
    <dxf>
      <numFmt numFmtId="176" formatCode="#,##0.0#####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B7"/>
  </sheetPr>
  <dimension ref="A1:AL116"/>
  <sheetViews>
    <sheetView tabSelected="1" view="pageBreakPreview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sqref="A1:M1"/>
    </sheetView>
  </sheetViews>
  <sheetFormatPr defaultRowHeight="16.5"/>
  <cols>
    <col min="1" max="2" width="20.625" style="1" customWidth="1"/>
    <col min="3" max="3" width="4.625" style="2" customWidth="1"/>
    <col min="4" max="5" width="6.625" style="3" customWidth="1"/>
    <col min="6" max="6" width="9.625" style="3" customWidth="1"/>
    <col min="7" max="7" width="6.625" style="3" customWidth="1"/>
    <col min="8" max="8" width="9.625" style="3" customWidth="1"/>
    <col min="9" max="9" width="6.625" style="3" customWidth="1"/>
    <col min="10" max="10" width="9.625" style="3" customWidth="1"/>
    <col min="11" max="11" width="6.625" style="3" customWidth="1"/>
    <col min="12" max="12" width="9.625" style="3" customWidth="1"/>
    <col min="13" max="13" width="8.625" style="3" customWidth="1"/>
    <col min="14" max="38" width="0" hidden="1" customWidth="1"/>
  </cols>
  <sheetData>
    <row r="1" spans="1:38" ht="30" customHeight="1">
      <c r="A1" s="16" t="s">
        <v>92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38" ht="23.1" customHeight="1">
      <c r="A2" s="17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38" ht="23.1" customHeight="1">
      <c r="A3" s="19" t="s">
        <v>93</v>
      </c>
      <c r="B3" s="19" t="s">
        <v>94</v>
      </c>
      <c r="C3" s="19" t="s">
        <v>1</v>
      </c>
      <c r="D3" s="19" t="s">
        <v>33</v>
      </c>
      <c r="E3" s="19" t="s">
        <v>42</v>
      </c>
      <c r="F3" s="19"/>
      <c r="G3" s="19" t="s">
        <v>43</v>
      </c>
      <c r="H3" s="19"/>
      <c r="I3" s="19" t="s">
        <v>44</v>
      </c>
      <c r="J3" s="19"/>
      <c r="K3" s="19" t="s">
        <v>45</v>
      </c>
      <c r="L3" s="19"/>
      <c r="M3" s="19" t="s">
        <v>95</v>
      </c>
    </row>
    <row r="4" spans="1:38" ht="23.1" customHeight="1">
      <c r="A4" s="19"/>
      <c r="B4" s="19"/>
      <c r="C4" s="19"/>
      <c r="D4" s="19"/>
      <c r="E4" s="5" t="s">
        <v>34</v>
      </c>
      <c r="F4" s="5" t="s">
        <v>35</v>
      </c>
      <c r="G4" s="5" t="s">
        <v>34</v>
      </c>
      <c r="H4" s="5" t="s">
        <v>35</v>
      </c>
      <c r="I4" s="5" t="s">
        <v>34</v>
      </c>
      <c r="J4" s="5" t="s">
        <v>35</v>
      </c>
      <c r="K4" s="5" t="s">
        <v>34</v>
      </c>
      <c r="L4" s="5" t="s">
        <v>35</v>
      </c>
      <c r="M4" s="19"/>
      <c r="N4" t="s">
        <v>36</v>
      </c>
      <c r="O4" t="s">
        <v>37</v>
      </c>
      <c r="P4" t="s">
        <v>38</v>
      </c>
      <c r="Q4" t="s">
        <v>39</v>
      </c>
      <c r="R4" t="s">
        <v>40</v>
      </c>
      <c r="S4" t="s">
        <v>96</v>
      </c>
      <c r="T4" t="s">
        <v>97</v>
      </c>
      <c r="U4" t="s">
        <v>98</v>
      </c>
      <c r="V4" t="s">
        <v>99</v>
      </c>
      <c r="W4" t="s">
        <v>100</v>
      </c>
      <c r="X4" t="s">
        <v>47</v>
      </c>
      <c r="Y4" t="s">
        <v>101</v>
      </c>
      <c r="Z4" t="s">
        <v>102</v>
      </c>
      <c r="AA4" t="s">
        <v>103</v>
      </c>
      <c r="AB4" t="s">
        <v>104</v>
      </c>
      <c r="AC4" t="s">
        <v>105</v>
      </c>
      <c r="AD4" t="s">
        <v>106</v>
      </c>
      <c r="AE4" t="s">
        <v>107</v>
      </c>
      <c r="AF4" t="s">
        <v>108</v>
      </c>
      <c r="AG4" t="s">
        <v>109</v>
      </c>
      <c r="AH4" t="s">
        <v>110</v>
      </c>
      <c r="AI4" t="s">
        <v>111</v>
      </c>
      <c r="AJ4" t="s">
        <v>112</v>
      </c>
      <c r="AK4" t="s">
        <v>113</v>
      </c>
      <c r="AL4" t="s">
        <v>114</v>
      </c>
    </row>
    <row r="5" spans="1:38" ht="23.1" customHeight="1">
      <c r="A5" s="22" t="s">
        <v>115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4"/>
    </row>
    <row r="6" spans="1:38" ht="23.1" customHeight="1">
      <c r="A6" s="6" t="s">
        <v>48</v>
      </c>
      <c r="B6" s="6" t="s">
        <v>49</v>
      </c>
      <c r="C6" s="8" t="s">
        <v>50</v>
      </c>
      <c r="D6" s="9">
        <v>2</v>
      </c>
      <c r="E6" s="9"/>
      <c r="F6" s="9"/>
      <c r="G6" s="9"/>
      <c r="H6" s="9"/>
      <c r="I6" s="9"/>
      <c r="J6" s="9"/>
      <c r="K6" s="9"/>
      <c r="L6" s="9"/>
      <c r="M6" s="15"/>
      <c r="O6" t="str">
        <f>""</f>
        <v/>
      </c>
      <c r="P6" s="4" t="s">
        <v>40</v>
      </c>
      <c r="Q6">
        <v>1</v>
      </c>
      <c r="R6">
        <f>IF(P6="기계경비", J6, 0)</f>
        <v>0</v>
      </c>
      <c r="S6">
        <f>IF(P6="운반비", J6, 0)</f>
        <v>0</v>
      </c>
      <c r="T6">
        <f>IF(P6="작업부산물", F6, 0)</f>
        <v>0</v>
      </c>
      <c r="U6">
        <f>IF(P6="관급", F6, 0)</f>
        <v>0</v>
      </c>
      <c r="V6">
        <f>IF(P6="외주비", J6, 0)</f>
        <v>0</v>
      </c>
      <c r="W6">
        <f>IF(P6="장비비", J6, 0)</f>
        <v>0</v>
      </c>
      <c r="X6">
        <f>IF(P6="폐기물처리비", J6, 0)</f>
        <v>0</v>
      </c>
      <c r="Y6">
        <f>IF(P6="가설비", J6, 0)</f>
        <v>0</v>
      </c>
      <c r="Z6">
        <f>IF(P6="잡비제외분", F6, 0)</f>
        <v>0</v>
      </c>
      <c r="AA6">
        <f>IF(P6="사급자재대", L6, 0)</f>
        <v>0</v>
      </c>
      <c r="AB6">
        <f>IF(P6="관급자재대", L6, 0)</f>
        <v>0</v>
      </c>
      <c r="AC6">
        <f>IF(P6="사용자항목1", L6, 0)</f>
        <v>0</v>
      </c>
      <c r="AD6">
        <f>IF(P6="사용자항목2", L6, 0)</f>
        <v>0</v>
      </c>
      <c r="AE6">
        <f>IF(P6="사용자항목3", L6, 0)</f>
        <v>0</v>
      </c>
      <c r="AF6">
        <f>IF(P6="사용자항목4", L6, 0)</f>
        <v>0</v>
      </c>
      <c r="AG6">
        <f>IF(P6="사용자항목5", L6, 0)</f>
        <v>0</v>
      </c>
      <c r="AH6">
        <f>IF(P6="사용자항목6", L6, 0)</f>
        <v>0</v>
      </c>
      <c r="AI6">
        <f>IF(P6="사용자항목7", L6, 0)</f>
        <v>0</v>
      </c>
      <c r="AJ6">
        <f>IF(P6="사용자항목8", L6, 0)</f>
        <v>0</v>
      </c>
      <c r="AK6">
        <f>IF(P6="사용자항목9", L6, 0)</f>
        <v>0</v>
      </c>
    </row>
    <row r="7" spans="1:38" ht="23.1" customHeight="1">
      <c r="A7" s="6" t="s">
        <v>51</v>
      </c>
      <c r="B7" s="6" t="s">
        <v>52</v>
      </c>
      <c r="C7" s="8" t="s">
        <v>2</v>
      </c>
      <c r="D7" s="9">
        <v>86.77</v>
      </c>
      <c r="E7" s="9"/>
      <c r="F7" s="9"/>
      <c r="G7" s="9"/>
      <c r="H7" s="9"/>
      <c r="I7" s="9"/>
      <c r="J7" s="9"/>
      <c r="K7" s="9"/>
      <c r="L7" s="9"/>
      <c r="M7" s="15"/>
      <c r="O7" t="str">
        <f>""</f>
        <v/>
      </c>
      <c r="P7" s="4" t="s">
        <v>40</v>
      </c>
      <c r="Q7">
        <v>1</v>
      </c>
      <c r="R7">
        <f>IF(P7="기계경비", J7, 0)</f>
        <v>0</v>
      </c>
      <c r="S7">
        <f>IF(P7="운반비", J7, 0)</f>
        <v>0</v>
      </c>
      <c r="T7">
        <f>IF(P7="작업부산물", F7, 0)</f>
        <v>0</v>
      </c>
      <c r="U7">
        <f>IF(P7="관급", F7, 0)</f>
        <v>0</v>
      </c>
      <c r="V7">
        <f>IF(P7="외주비", J7, 0)</f>
        <v>0</v>
      </c>
      <c r="W7">
        <f>IF(P7="장비비", J7, 0)</f>
        <v>0</v>
      </c>
      <c r="X7">
        <f>IF(P7="폐기물처리비", J7, 0)</f>
        <v>0</v>
      </c>
      <c r="Y7">
        <f>IF(P7="가설비", J7, 0)</f>
        <v>0</v>
      </c>
      <c r="Z7">
        <f>IF(P7="잡비제외분", F7, 0)</f>
        <v>0</v>
      </c>
      <c r="AA7">
        <f>IF(P7="사급자재대", L7, 0)</f>
        <v>0</v>
      </c>
      <c r="AB7">
        <f>IF(P7="관급자재대", L7, 0)</f>
        <v>0</v>
      </c>
      <c r="AC7">
        <f>IF(P7="사용자항목1", L7, 0)</f>
        <v>0</v>
      </c>
      <c r="AD7">
        <f>IF(P7="사용자항목2", L7, 0)</f>
        <v>0</v>
      </c>
      <c r="AE7">
        <f>IF(P7="사용자항목3", L7, 0)</f>
        <v>0</v>
      </c>
      <c r="AF7">
        <f>IF(P7="사용자항목4", L7, 0)</f>
        <v>0</v>
      </c>
      <c r="AG7">
        <f>IF(P7="사용자항목5", L7, 0)</f>
        <v>0</v>
      </c>
      <c r="AH7">
        <f>IF(P7="사용자항목6", L7, 0)</f>
        <v>0</v>
      </c>
      <c r="AI7">
        <f>IF(P7="사용자항목7", L7, 0)</f>
        <v>0</v>
      </c>
      <c r="AJ7">
        <f>IF(P7="사용자항목8", L7, 0)</f>
        <v>0</v>
      </c>
      <c r="AK7">
        <f>IF(P7="사용자항목9", L7, 0)</f>
        <v>0</v>
      </c>
    </row>
    <row r="8" spans="1:38" ht="23.1" customHeight="1">
      <c r="A8" s="6" t="s">
        <v>53</v>
      </c>
      <c r="B8" s="6" t="s">
        <v>54</v>
      </c>
      <c r="C8" s="8" t="s">
        <v>2</v>
      </c>
      <c r="D8" s="9">
        <v>96.91</v>
      </c>
      <c r="E8" s="9"/>
      <c r="F8" s="9"/>
      <c r="G8" s="9"/>
      <c r="H8" s="9"/>
      <c r="I8" s="9"/>
      <c r="J8" s="9"/>
      <c r="K8" s="9"/>
      <c r="L8" s="9"/>
      <c r="M8" s="15"/>
      <c r="O8" t="str">
        <f>""</f>
        <v/>
      </c>
      <c r="P8" s="4" t="s">
        <v>40</v>
      </c>
      <c r="Q8">
        <v>1</v>
      </c>
      <c r="R8">
        <f>IF(P8="기계경비", J8, 0)</f>
        <v>0</v>
      </c>
      <c r="S8">
        <f>IF(P8="운반비", J8, 0)</f>
        <v>0</v>
      </c>
      <c r="T8">
        <f>IF(P8="작업부산물", F8, 0)</f>
        <v>0</v>
      </c>
      <c r="U8">
        <f>IF(P8="관급", F8, 0)</f>
        <v>0</v>
      </c>
      <c r="V8">
        <f>IF(P8="외주비", J8, 0)</f>
        <v>0</v>
      </c>
      <c r="W8">
        <f>IF(P8="장비비", J8, 0)</f>
        <v>0</v>
      </c>
      <c r="X8">
        <f>IF(P8="폐기물처리비", J8, 0)</f>
        <v>0</v>
      </c>
      <c r="Y8">
        <f>IF(P8="가설비", J8, 0)</f>
        <v>0</v>
      </c>
      <c r="Z8">
        <f>IF(P8="잡비제외분", F8, 0)</f>
        <v>0</v>
      </c>
      <c r="AA8">
        <f>IF(P8="사급자재대", L8, 0)</f>
        <v>0</v>
      </c>
      <c r="AB8">
        <f>IF(P8="관급자재대", L8, 0)</f>
        <v>0</v>
      </c>
      <c r="AC8">
        <f>IF(P8="사용자항목1", L8, 0)</f>
        <v>0</v>
      </c>
      <c r="AD8">
        <f>IF(P8="사용자항목2", L8, 0)</f>
        <v>0</v>
      </c>
      <c r="AE8">
        <f>IF(P8="사용자항목3", L8, 0)</f>
        <v>0</v>
      </c>
      <c r="AF8">
        <f>IF(P8="사용자항목4", L8, 0)</f>
        <v>0</v>
      </c>
      <c r="AG8">
        <f>IF(P8="사용자항목5", L8, 0)</f>
        <v>0</v>
      </c>
      <c r="AH8">
        <f>IF(P8="사용자항목6", L8, 0)</f>
        <v>0</v>
      </c>
      <c r="AI8">
        <f>IF(P8="사용자항목7", L8, 0)</f>
        <v>0</v>
      </c>
      <c r="AJ8">
        <f>IF(P8="사용자항목8", L8, 0)</f>
        <v>0</v>
      </c>
      <c r="AK8">
        <f>IF(P8="사용자항목9", L8, 0)</f>
        <v>0</v>
      </c>
    </row>
    <row r="9" spans="1:38" ht="23.1" customHeight="1">
      <c r="A9" s="7"/>
      <c r="B9" s="7"/>
      <c r="C9" s="14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38" ht="23.1" customHeight="1">
      <c r="A10" s="7"/>
      <c r="B10" s="7"/>
      <c r="C10" s="14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38" ht="23.1" customHeight="1">
      <c r="A11" s="7"/>
      <c r="B11" s="7"/>
      <c r="C11" s="14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38" ht="23.1" customHeight="1">
      <c r="A12" s="7"/>
      <c r="B12" s="7"/>
      <c r="C12" s="14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38" ht="23.1" customHeight="1">
      <c r="A13" s="7"/>
      <c r="B13" s="7"/>
      <c r="C13" s="14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38" ht="23.1" customHeight="1">
      <c r="A14" s="7"/>
      <c r="B14" s="7"/>
      <c r="C14" s="14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38" ht="23.1" customHeight="1">
      <c r="A15" s="7"/>
      <c r="B15" s="7"/>
      <c r="C15" s="14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38" ht="23.1" customHeight="1">
      <c r="A16" s="7"/>
      <c r="B16" s="7"/>
      <c r="C16" s="14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38" ht="23.1" customHeight="1">
      <c r="A17" s="7"/>
      <c r="B17" s="7"/>
      <c r="C17" s="14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38" ht="23.1" customHeight="1">
      <c r="A18" s="7"/>
      <c r="B18" s="7"/>
      <c r="C18" s="14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38" ht="23.1" customHeight="1">
      <c r="A19" s="7"/>
      <c r="B19" s="7"/>
      <c r="C19" s="14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38" ht="23.1" customHeight="1">
      <c r="A20" s="10" t="s">
        <v>41</v>
      </c>
      <c r="B20" s="11"/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R20">
        <f t="shared" ref="R20:AL20" si="0">ROUNDDOWN(SUM(R6:R8), 0)</f>
        <v>0</v>
      </c>
      <c r="S20">
        <f t="shared" si="0"/>
        <v>0</v>
      </c>
      <c r="T20">
        <f t="shared" si="0"/>
        <v>0</v>
      </c>
      <c r="U20">
        <f t="shared" si="0"/>
        <v>0</v>
      </c>
      <c r="V20">
        <f t="shared" si="0"/>
        <v>0</v>
      </c>
      <c r="W20">
        <f t="shared" si="0"/>
        <v>0</v>
      </c>
      <c r="X20">
        <f t="shared" si="0"/>
        <v>0</v>
      </c>
      <c r="Y20">
        <f t="shared" si="0"/>
        <v>0</v>
      </c>
      <c r="Z20">
        <f t="shared" si="0"/>
        <v>0</v>
      </c>
      <c r="AA20">
        <f t="shared" si="0"/>
        <v>0</v>
      </c>
      <c r="AB20">
        <f t="shared" si="0"/>
        <v>0</v>
      </c>
      <c r="AC20">
        <f t="shared" si="0"/>
        <v>0</v>
      </c>
      <c r="AD20">
        <f t="shared" si="0"/>
        <v>0</v>
      </c>
      <c r="AE20">
        <f t="shared" si="0"/>
        <v>0</v>
      </c>
      <c r="AF20">
        <f t="shared" si="0"/>
        <v>0</v>
      </c>
      <c r="AG20">
        <f t="shared" si="0"/>
        <v>0</v>
      </c>
      <c r="AH20">
        <f t="shared" si="0"/>
        <v>0</v>
      </c>
      <c r="AI20">
        <f t="shared" si="0"/>
        <v>0</v>
      </c>
      <c r="AJ20">
        <f t="shared" si="0"/>
        <v>0</v>
      </c>
      <c r="AK20">
        <f t="shared" si="0"/>
        <v>0</v>
      </c>
      <c r="AL20">
        <f t="shared" si="0"/>
        <v>0</v>
      </c>
    </row>
    <row r="21" spans="1:38" ht="23.1" customHeight="1">
      <c r="A21" s="20" t="s">
        <v>116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38" ht="23.1" customHeight="1">
      <c r="A22" s="6" t="s">
        <v>55</v>
      </c>
      <c r="B22" s="6" t="s">
        <v>56</v>
      </c>
      <c r="C22" s="8" t="s">
        <v>2</v>
      </c>
      <c r="D22" s="9">
        <v>12.66</v>
      </c>
      <c r="E22" s="9"/>
      <c r="F22" s="9"/>
      <c r="G22" s="9"/>
      <c r="H22" s="9"/>
      <c r="I22" s="9"/>
      <c r="J22" s="9"/>
      <c r="K22" s="9"/>
      <c r="L22" s="9"/>
      <c r="M22" s="15"/>
      <c r="O22" t="str">
        <f>""</f>
        <v/>
      </c>
      <c r="P22" s="4" t="s">
        <v>40</v>
      </c>
      <c r="Q22">
        <v>1</v>
      </c>
      <c r="R22">
        <f t="shared" ref="R22:R33" si="1">IF(P22="기계경비", J22, 0)</f>
        <v>0</v>
      </c>
      <c r="S22">
        <f t="shared" ref="S22:S33" si="2">IF(P22="운반비", J22, 0)</f>
        <v>0</v>
      </c>
      <c r="T22">
        <f t="shared" ref="T22:T33" si="3">IF(P22="작업부산물", F22, 0)</f>
        <v>0</v>
      </c>
      <c r="U22">
        <f t="shared" ref="U22:U33" si="4">IF(P22="관급", F22, 0)</f>
        <v>0</v>
      </c>
      <c r="V22">
        <f t="shared" ref="V22:V33" si="5">IF(P22="외주비", J22, 0)</f>
        <v>0</v>
      </c>
      <c r="W22">
        <f t="shared" ref="W22:W33" si="6">IF(P22="장비비", J22, 0)</f>
        <v>0</v>
      </c>
      <c r="X22">
        <f t="shared" ref="X22:X33" si="7">IF(P22="폐기물처리비", J22, 0)</f>
        <v>0</v>
      </c>
      <c r="Y22">
        <f t="shared" ref="Y22:Y33" si="8">IF(P22="가설비", J22, 0)</f>
        <v>0</v>
      </c>
      <c r="Z22">
        <f t="shared" ref="Z22:Z33" si="9">IF(P22="잡비제외분", F22, 0)</f>
        <v>0</v>
      </c>
      <c r="AA22">
        <f t="shared" ref="AA22:AA33" si="10">IF(P22="사급자재대", L22, 0)</f>
        <v>0</v>
      </c>
      <c r="AB22">
        <f t="shared" ref="AB22:AB33" si="11">IF(P22="관급자재대", L22, 0)</f>
        <v>0</v>
      </c>
      <c r="AC22">
        <f t="shared" ref="AC22:AC33" si="12">IF(P22="사용자항목1", L22, 0)</f>
        <v>0</v>
      </c>
      <c r="AD22">
        <f t="shared" ref="AD22:AD33" si="13">IF(P22="사용자항목2", L22, 0)</f>
        <v>0</v>
      </c>
      <c r="AE22">
        <f t="shared" ref="AE22:AE33" si="14">IF(P22="사용자항목3", L22, 0)</f>
        <v>0</v>
      </c>
      <c r="AF22">
        <f t="shared" ref="AF22:AF33" si="15">IF(P22="사용자항목4", L22, 0)</f>
        <v>0</v>
      </c>
      <c r="AG22">
        <f t="shared" ref="AG22:AG33" si="16">IF(P22="사용자항목5", L22, 0)</f>
        <v>0</v>
      </c>
      <c r="AH22">
        <f t="shared" ref="AH22:AH33" si="17">IF(P22="사용자항목6", L22, 0)</f>
        <v>0</v>
      </c>
      <c r="AI22">
        <f t="shared" ref="AI22:AI33" si="18">IF(P22="사용자항목7", L22, 0)</f>
        <v>0</v>
      </c>
      <c r="AJ22">
        <f t="shared" ref="AJ22:AJ33" si="19">IF(P22="사용자항목8", L22, 0)</f>
        <v>0</v>
      </c>
      <c r="AK22">
        <f t="shared" ref="AK22:AK33" si="20">IF(P22="사용자항목9", L22, 0)</f>
        <v>0</v>
      </c>
    </row>
    <row r="23" spans="1:38" ht="23.1" customHeight="1">
      <c r="A23" s="6" t="s">
        <v>57</v>
      </c>
      <c r="B23" s="7"/>
      <c r="C23" s="8" t="s">
        <v>10</v>
      </c>
      <c r="D23" s="9">
        <v>0.46</v>
      </c>
      <c r="E23" s="9"/>
      <c r="F23" s="9"/>
      <c r="G23" s="9"/>
      <c r="H23" s="9"/>
      <c r="I23" s="9"/>
      <c r="J23" s="9"/>
      <c r="K23" s="9"/>
      <c r="L23" s="9"/>
      <c r="M23" s="15"/>
      <c r="O23" t="str">
        <f>""</f>
        <v/>
      </c>
      <c r="P23" s="4" t="s">
        <v>40</v>
      </c>
      <c r="Q23">
        <v>1</v>
      </c>
      <c r="R23">
        <f t="shared" si="1"/>
        <v>0</v>
      </c>
      <c r="S23">
        <f t="shared" si="2"/>
        <v>0</v>
      </c>
      <c r="T23">
        <f t="shared" si="3"/>
        <v>0</v>
      </c>
      <c r="U23">
        <f t="shared" si="4"/>
        <v>0</v>
      </c>
      <c r="V23">
        <f t="shared" si="5"/>
        <v>0</v>
      </c>
      <c r="W23">
        <f t="shared" si="6"/>
        <v>0</v>
      </c>
      <c r="X23">
        <f t="shared" si="7"/>
        <v>0</v>
      </c>
      <c r="Y23">
        <f t="shared" si="8"/>
        <v>0</v>
      </c>
      <c r="Z23">
        <f t="shared" si="9"/>
        <v>0</v>
      </c>
      <c r="AA23">
        <f t="shared" si="10"/>
        <v>0</v>
      </c>
      <c r="AB23">
        <f t="shared" si="11"/>
        <v>0</v>
      </c>
      <c r="AC23">
        <f t="shared" si="12"/>
        <v>0</v>
      </c>
      <c r="AD23">
        <f t="shared" si="13"/>
        <v>0</v>
      </c>
      <c r="AE23">
        <f t="shared" si="14"/>
        <v>0</v>
      </c>
      <c r="AF23">
        <f t="shared" si="15"/>
        <v>0</v>
      </c>
      <c r="AG23">
        <f t="shared" si="16"/>
        <v>0</v>
      </c>
      <c r="AH23">
        <f t="shared" si="17"/>
        <v>0</v>
      </c>
      <c r="AI23">
        <f t="shared" si="18"/>
        <v>0</v>
      </c>
      <c r="AJ23">
        <f t="shared" si="19"/>
        <v>0</v>
      </c>
      <c r="AK23">
        <f t="shared" si="20"/>
        <v>0</v>
      </c>
    </row>
    <row r="24" spans="1:38" ht="23.1" customHeight="1">
      <c r="A24" s="6" t="s">
        <v>58</v>
      </c>
      <c r="B24" s="6" t="s">
        <v>59</v>
      </c>
      <c r="C24" s="8" t="s">
        <v>2</v>
      </c>
      <c r="D24" s="9">
        <v>26.85</v>
      </c>
      <c r="E24" s="9"/>
      <c r="F24" s="9"/>
      <c r="G24" s="9"/>
      <c r="H24" s="9"/>
      <c r="I24" s="9"/>
      <c r="J24" s="9"/>
      <c r="K24" s="9"/>
      <c r="L24" s="9"/>
      <c r="M24" s="15"/>
      <c r="O24" t="str">
        <f>""</f>
        <v/>
      </c>
      <c r="P24" s="4" t="s">
        <v>40</v>
      </c>
      <c r="Q24">
        <v>1</v>
      </c>
      <c r="R24">
        <f t="shared" si="1"/>
        <v>0</v>
      </c>
      <c r="S24">
        <f t="shared" si="2"/>
        <v>0</v>
      </c>
      <c r="T24">
        <f t="shared" si="3"/>
        <v>0</v>
      </c>
      <c r="U24">
        <f t="shared" si="4"/>
        <v>0</v>
      </c>
      <c r="V24">
        <f t="shared" si="5"/>
        <v>0</v>
      </c>
      <c r="W24">
        <f t="shared" si="6"/>
        <v>0</v>
      </c>
      <c r="X24">
        <f t="shared" si="7"/>
        <v>0</v>
      </c>
      <c r="Y24">
        <f t="shared" si="8"/>
        <v>0</v>
      </c>
      <c r="Z24">
        <f t="shared" si="9"/>
        <v>0</v>
      </c>
      <c r="AA24">
        <f t="shared" si="10"/>
        <v>0</v>
      </c>
      <c r="AB24">
        <f t="shared" si="11"/>
        <v>0</v>
      </c>
      <c r="AC24">
        <f t="shared" si="12"/>
        <v>0</v>
      </c>
      <c r="AD24">
        <f t="shared" si="13"/>
        <v>0</v>
      </c>
      <c r="AE24">
        <f t="shared" si="14"/>
        <v>0</v>
      </c>
      <c r="AF24">
        <f t="shared" si="15"/>
        <v>0</v>
      </c>
      <c r="AG24">
        <f t="shared" si="16"/>
        <v>0</v>
      </c>
      <c r="AH24">
        <f t="shared" si="17"/>
        <v>0</v>
      </c>
      <c r="AI24">
        <f t="shared" si="18"/>
        <v>0</v>
      </c>
      <c r="AJ24">
        <f t="shared" si="19"/>
        <v>0</v>
      </c>
      <c r="AK24">
        <f t="shared" si="20"/>
        <v>0</v>
      </c>
    </row>
    <row r="25" spans="1:38" ht="23.1" customHeight="1">
      <c r="A25" s="6" t="s">
        <v>117</v>
      </c>
      <c r="B25" s="6" t="s">
        <v>8</v>
      </c>
      <c r="C25" s="8" t="s">
        <v>9</v>
      </c>
      <c r="D25" s="9">
        <v>67.44</v>
      </c>
      <c r="E25" s="9"/>
      <c r="F25" s="9"/>
      <c r="G25" s="9"/>
      <c r="H25" s="9"/>
      <c r="I25" s="9"/>
      <c r="J25" s="9"/>
      <c r="K25" s="9"/>
      <c r="L25" s="9"/>
      <c r="M25" s="9"/>
      <c r="O25" t="str">
        <f>"01"</f>
        <v>01</v>
      </c>
      <c r="P25" s="4" t="s">
        <v>40</v>
      </c>
      <c r="Q25">
        <v>1</v>
      </c>
      <c r="R25">
        <f t="shared" si="1"/>
        <v>0</v>
      </c>
      <c r="S25">
        <f t="shared" si="2"/>
        <v>0</v>
      </c>
      <c r="T25">
        <f t="shared" si="3"/>
        <v>0</v>
      </c>
      <c r="U25">
        <f t="shared" si="4"/>
        <v>0</v>
      </c>
      <c r="V25">
        <f t="shared" si="5"/>
        <v>0</v>
      </c>
      <c r="W25">
        <f t="shared" si="6"/>
        <v>0</v>
      </c>
      <c r="X25">
        <f t="shared" si="7"/>
        <v>0</v>
      </c>
      <c r="Y25">
        <f t="shared" si="8"/>
        <v>0</v>
      </c>
      <c r="Z25">
        <f t="shared" si="9"/>
        <v>0</v>
      </c>
      <c r="AA25">
        <f t="shared" si="10"/>
        <v>0</v>
      </c>
      <c r="AB25">
        <f t="shared" si="11"/>
        <v>0</v>
      </c>
      <c r="AC25">
        <f t="shared" si="12"/>
        <v>0</v>
      </c>
      <c r="AD25">
        <f t="shared" si="13"/>
        <v>0</v>
      </c>
      <c r="AE25">
        <f t="shared" si="14"/>
        <v>0</v>
      </c>
      <c r="AF25">
        <f t="shared" si="15"/>
        <v>0</v>
      </c>
      <c r="AG25">
        <f t="shared" si="16"/>
        <v>0</v>
      </c>
      <c r="AH25">
        <f t="shared" si="17"/>
        <v>0</v>
      </c>
      <c r="AI25">
        <f t="shared" si="18"/>
        <v>0</v>
      </c>
      <c r="AJ25">
        <f t="shared" si="19"/>
        <v>0</v>
      </c>
      <c r="AK25">
        <f t="shared" si="20"/>
        <v>0</v>
      </c>
    </row>
    <row r="26" spans="1:38" ht="23.1" customHeight="1">
      <c r="A26" s="6" t="s">
        <v>60</v>
      </c>
      <c r="B26" s="6" t="s">
        <v>61</v>
      </c>
      <c r="C26" s="8" t="s">
        <v>11</v>
      </c>
      <c r="D26" s="9">
        <v>160.5</v>
      </c>
      <c r="E26" s="9"/>
      <c r="F26" s="9"/>
      <c r="G26" s="9"/>
      <c r="H26" s="9"/>
      <c r="I26" s="9"/>
      <c r="J26" s="9"/>
      <c r="K26" s="9"/>
      <c r="L26" s="9"/>
      <c r="M26" s="15"/>
      <c r="O26" t="str">
        <f>""</f>
        <v/>
      </c>
      <c r="P26" s="4" t="s">
        <v>40</v>
      </c>
      <c r="Q26">
        <v>1</v>
      </c>
      <c r="R26">
        <f t="shared" si="1"/>
        <v>0</v>
      </c>
      <c r="S26">
        <f t="shared" si="2"/>
        <v>0</v>
      </c>
      <c r="T26">
        <f t="shared" si="3"/>
        <v>0</v>
      </c>
      <c r="U26">
        <f t="shared" si="4"/>
        <v>0</v>
      </c>
      <c r="V26">
        <f t="shared" si="5"/>
        <v>0</v>
      </c>
      <c r="W26">
        <f t="shared" si="6"/>
        <v>0</v>
      </c>
      <c r="X26">
        <f t="shared" si="7"/>
        <v>0</v>
      </c>
      <c r="Y26">
        <f t="shared" si="8"/>
        <v>0</v>
      </c>
      <c r="Z26">
        <f t="shared" si="9"/>
        <v>0</v>
      </c>
      <c r="AA26">
        <f t="shared" si="10"/>
        <v>0</v>
      </c>
      <c r="AB26">
        <f t="shared" si="11"/>
        <v>0</v>
      </c>
      <c r="AC26">
        <f t="shared" si="12"/>
        <v>0</v>
      </c>
      <c r="AD26">
        <f t="shared" si="13"/>
        <v>0</v>
      </c>
      <c r="AE26">
        <f t="shared" si="14"/>
        <v>0</v>
      </c>
      <c r="AF26">
        <f t="shared" si="15"/>
        <v>0</v>
      </c>
      <c r="AG26">
        <f t="shared" si="16"/>
        <v>0</v>
      </c>
      <c r="AH26">
        <f t="shared" si="17"/>
        <v>0</v>
      </c>
      <c r="AI26">
        <f t="shared" si="18"/>
        <v>0</v>
      </c>
      <c r="AJ26">
        <f t="shared" si="19"/>
        <v>0</v>
      </c>
      <c r="AK26">
        <f t="shared" si="20"/>
        <v>0</v>
      </c>
    </row>
    <row r="27" spans="1:38" ht="23.1" customHeight="1">
      <c r="A27" s="6" t="s">
        <v>62</v>
      </c>
      <c r="B27" s="6" t="s">
        <v>63</v>
      </c>
      <c r="C27" s="8" t="s">
        <v>2</v>
      </c>
      <c r="D27" s="9">
        <v>25.24</v>
      </c>
      <c r="E27" s="9"/>
      <c r="F27" s="9"/>
      <c r="G27" s="9"/>
      <c r="H27" s="9"/>
      <c r="I27" s="9"/>
      <c r="J27" s="9"/>
      <c r="K27" s="9"/>
      <c r="L27" s="9"/>
      <c r="M27" s="15"/>
      <c r="O27" t="str">
        <f>""</f>
        <v/>
      </c>
      <c r="P27" s="4" t="s">
        <v>40</v>
      </c>
      <c r="Q27">
        <v>1</v>
      </c>
      <c r="R27">
        <f t="shared" si="1"/>
        <v>0</v>
      </c>
      <c r="S27">
        <f t="shared" si="2"/>
        <v>0</v>
      </c>
      <c r="T27">
        <f t="shared" si="3"/>
        <v>0</v>
      </c>
      <c r="U27">
        <f t="shared" si="4"/>
        <v>0</v>
      </c>
      <c r="V27">
        <f t="shared" si="5"/>
        <v>0</v>
      </c>
      <c r="W27">
        <f t="shared" si="6"/>
        <v>0</v>
      </c>
      <c r="X27">
        <f t="shared" si="7"/>
        <v>0</v>
      </c>
      <c r="Y27">
        <f t="shared" si="8"/>
        <v>0</v>
      </c>
      <c r="Z27">
        <f t="shared" si="9"/>
        <v>0</v>
      </c>
      <c r="AA27">
        <f t="shared" si="10"/>
        <v>0</v>
      </c>
      <c r="AB27">
        <f t="shared" si="11"/>
        <v>0</v>
      </c>
      <c r="AC27">
        <f t="shared" si="12"/>
        <v>0</v>
      </c>
      <c r="AD27">
        <f t="shared" si="13"/>
        <v>0</v>
      </c>
      <c r="AE27">
        <f t="shared" si="14"/>
        <v>0</v>
      </c>
      <c r="AF27">
        <f t="shared" si="15"/>
        <v>0</v>
      </c>
      <c r="AG27">
        <f t="shared" si="16"/>
        <v>0</v>
      </c>
      <c r="AH27">
        <f t="shared" si="17"/>
        <v>0</v>
      </c>
      <c r="AI27">
        <f t="shared" si="18"/>
        <v>0</v>
      </c>
      <c r="AJ27">
        <f t="shared" si="19"/>
        <v>0</v>
      </c>
      <c r="AK27">
        <f t="shared" si="20"/>
        <v>0</v>
      </c>
    </row>
    <row r="28" spans="1:38" ht="23.1" customHeight="1">
      <c r="A28" s="6" t="s">
        <v>12</v>
      </c>
      <c r="B28" s="6" t="s">
        <v>13</v>
      </c>
      <c r="C28" s="8" t="s">
        <v>2</v>
      </c>
      <c r="D28" s="9">
        <v>26.5</v>
      </c>
      <c r="E28" s="9"/>
      <c r="F28" s="9"/>
      <c r="G28" s="9"/>
      <c r="H28" s="9"/>
      <c r="I28" s="9"/>
      <c r="J28" s="9"/>
      <c r="K28" s="9"/>
      <c r="L28" s="9"/>
      <c r="M28" s="9"/>
      <c r="O28" t="str">
        <f>"01"</f>
        <v>01</v>
      </c>
      <c r="P28" s="4" t="s">
        <v>40</v>
      </c>
      <c r="Q28">
        <v>1</v>
      </c>
      <c r="R28">
        <f t="shared" si="1"/>
        <v>0</v>
      </c>
      <c r="S28">
        <f t="shared" si="2"/>
        <v>0</v>
      </c>
      <c r="T28">
        <f t="shared" si="3"/>
        <v>0</v>
      </c>
      <c r="U28">
        <f t="shared" si="4"/>
        <v>0</v>
      </c>
      <c r="V28">
        <f t="shared" si="5"/>
        <v>0</v>
      </c>
      <c r="W28">
        <f t="shared" si="6"/>
        <v>0</v>
      </c>
      <c r="X28">
        <f t="shared" si="7"/>
        <v>0</v>
      </c>
      <c r="Y28">
        <f t="shared" si="8"/>
        <v>0</v>
      </c>
      <c r="Z28">
        <f t="shared" si="9"/>
        <v>0</v>
      </c>
      <c r="AA28">
        <f t="shared" si="10"/>
        <v>0</v>
      </c>
      <c r="AB28">
        <f t="shared" si="11"/>
        <v>0</v>
      </c>
      <c r="AC28">
        <f t="shared" si="12"/>
        <v>0</v>
      </c>
      <c r="AD28">
        <f t="shared" si="13"/>
        <v>0</v>
      </c>
      <c r="AE28">
        <f t="shared" si="14"/>
        <v>0</v>
      </c>
      <c r="AF28">
        <f t="shared" si="15"/>
        <v>0</v>
      </c>
      <c r="AG28">
        <f t="shared" si="16"/>
        <v>0</v>
      </c>
      <c r="AH28">
        <f t="shared" si="17"/>
        <v>0</v>
      </c>
      <c r="AI28">
        <f t="shared" si="18"/>
        <v>0</v>
      </c>
      <c r="AJ28">
        <f t="shared" si="19"/>
        <v>0</v>
      </c>
      <c r="AK28">
        <f t="shared" si="20"/>
        <v>0</v>
      </c>
    </row>
    <row r="29" spans="1:38" ht="23.1" customHeight="1">
      <c r="A29" s="6" t="s">
        <v>64</v>
      </c>
      <c r="B29" s="6" t="s">
        <v>65</v>
      </c>
      <c r="C29" s="8" t="s">
        <v>2</v>
      </c>
      <c r="D29" s="9">
        <v>12.58</v>
      </c>
      <c r="E29" s="9"/>
      <c r="F29" s="9"/>
      <c r="G29" s="9"/>
      <c r="H29" s="9"/>
      <c r="I29" s="9"/>
      <c r="J29" s="9"/>
      <c r="K29" s="9"/>
      <c r="L29" s="9"/>
      <c r="M29" s="15"/>
      <c r="O29" t="str">
        <f>""</f>
        <v/>
      </c>
      <c r="P29" s="4" t="s">
        <v>40</v>
      </c>
      <c r="Q29">
        <v>1</v>
      </c>
      <c r="R29">
        <f t="shared" si="1"/>
        <v>0</v>
      </c>
      <c r="S29">
        <f t="shared" si="2"/>
        <v>0</v>
      </c>
      <c r="T29">
        <f t="shared" si="3"/>
        <v>0</v>
      </c>
      <c r="U29">
        <f t="shared" si="4"/>
        <v>0</v>
      </c>
      <c r="V29">
        <f t="shared" si="5"/>
        <v>0</v>
      </c>
      <c r="W29">
        <f t="shared" si="6"/>
        <v>0</v>
      </c>
      <c r="X29">
        <f t="shared" si="7"/>
        <v>0</v>
      </c>
      <c r="Y29">
        <f t="shared" si="8"/>
        <v>0</v>
      </c>
      <c r="Z29">
        <f t="shared" si="9"/>
        <v>0</v>
      </c>
      <c r="AA29">
        <f t="shared" si="10"/>
        <v>0</v>
      </c>
      <c r="AB29">
        <f t="shared" si="11"/>
        <v>0</v>
      </c>
      <c r="AC29">
        <f t="shared" si="12"/>
        <v>0</v>
      </c>
      <c r="AD29">
        <f t="shared" si="13"/>
        <v>0</v>
      </c>
      <c r="AE29">
        <f t="shared" si="14"/>
        <v>0</v>
      </c>
      <c r="AF29">
        <f t="shared" si="15"/>
        <v>0</v>
      </c>
      <c r="AG29">
        <f t="shared" si="16"/>
        <v>0</v>
      </c>
      <c r="AH29">
        <f t="shared" si="17"/>
        <v>0</v>
      </c>
      <c r="AI29">
        <f t="shared" si="18"/>
        <v>0</v>
      </c>
      <c r="AJ29">
        <f t="shared" si="19"/>
        <v>0</v>
      </c>
      <c r="AK29">
        <f t="shared" si="20"/>
        <v>0</v>
      </c>
    </row>
    <row r="30" spans="1:38" ht="23.1" customHeight="1">
      <c r="A30" s="6" t="s">
        <v>127</v>
      </c>
      <c r="B30" s="6" t="s">
        <v>17</v>
      </c>
      <c r="C30" s="8" t="s">
        <v>2</v>
      </c>
      <c r="D30" s="9">
        <v>13.84</v>
      </c>
      <c r="E30" s="9"/>
      <c r="F30" s="9"/>
      <c r="G30" s="9"/>
      <c r="H30" s="9"/>
      <c r="I30" s="9"/>
      <c r="J30" s="9"/>
      <c r="K30" s="9"/>
      <c r="L30" s="9"/>
      <c r="M30" s="9"/>
      <c r="O30" t="str">
        <f>"01"</f>
        <v>01</v>
      </c>
      <c r="P30" s="4" t="s">
        <v>40</v>
      </c>
      <c r="Q30">
        <v>1</v>
      </c>
      <c r="R30">
        <f t="shared" si="1"/>
        <v>0</v>
      </c>
      <c r="S30">
        <f t="shared" si="2"/>
        <v>0</v>
      </c>
      <c r="T30">
        <f t="shared" si="3"/>
        <v>0</v>
      </c>
      <c r="U30">
        <f t="shared" si="4"/>
        <v>0</v>
      </c>
      <c r="V30">
        <f t="shared" si="5"/>
        <v>0</v>
      </c>
      <c r="W30">
        <f t="shared" si="6"/>
        <v>0</v>
      </c>
      <c r="X30">
        <f t="shared" si="7"/>
        <v>0</v>
      </c>
      <c r="Y30">
        <f t="shared" si="8"/>
        <v>0</v>
      </c>
      <c r="Z30">
        <f t="shared" si="9"/>
        <v>0</v>
      </c>
      <c r="AA30">
        <f t="shared" si="10"/>
        <v>0</v>
      </c>
      <c r="AB30">
        <f t="shared" si="11"/>
        <v>0</v>
      </c>
      <c r="AC30">
        <f t="shared" si="12"/>
        <v>0</v>
      </c>
      <c r="AD30">
        <f t="shared" si="13"/>
        <v>0</v>
      </c>
      <c r="AE30">
        <f t="shared" si="14"/>
        <v>0</v>
      </c>
      <c r="AF30">
        <f t="shared" si="15"/>
        <v>0</v>
      </c>
      <c r="AG30">
        <f t="shared" si="16"/>
        <v>0</v>
      </c>
      <c r="AH30">
        <f t="shared" si="17"/>
        <v>0</v>
      </c>
      <c r="AI30">
        <f t="shared" si="18"/>
        <v>0</v>
      </c>
      <c r="AJ30">
        <f t="shared" si="19"/>
        <v>0</v>
      </c>
      <c r="AK30">
        <f t="shared" si="20"/>
        <v>0</v>
      </c>
    </row>
    <row r="31" spans="1:38" ht="23.1" customHeight="1">
      <c r="A31" s="6" t="s">
        <v>66</v>
      </c>
      <c r="B31" s="6" t="s">
        <v>67</v>
      </c>
      <c r="C31" s="8" t="s">
        <v>2</v>
      </c>
      <c r="D31" s="9">
        <v>17.02</v>
      </c>
      <c r="E31" s="9"/>
      <c r="F31" s="9"/>
      <c r="G31" s="9"/>
      <c r="H31" s="9"/>
      <c r="I31" s="9"/>
      <c r="J31" s="9"/>
      <c r="K31" s="9"/>
      <c r="L31" s="9"/>
      <c r="M31" s="15"/>
      <c r="O31" t="str">
        <f>""</f>
        <v/>
      </c>
      <c r="P31" s="4" t="s">
        <v>40</v>
      </c>
      <c r="Q31">
        <v>1</v>
      </c>
      <c r="R31">
        <f t="shared" si="1"/>
        <v>0</v>
      </c>
      <c r="S31">
        <f t="shared" si="2"/>
        <v>0</v>
      </c>
      <c r="T31">
        <f t="shared" si="3"/>
        <v>0</v>
      </c>
      <c r="U31">
        <f t="shared" si="4"/>
        <v>0</v>
      </c>
      <c r="V31">
        <f t="shared" si="5"/>
        <v>0</v>
      </c>
      <c r="W31">
        <f t="shared" si="6"/>
        <v>0</v>
      </c>
      <c r="X31">
        <f t="shared" si="7"/>
        <v>0</v>
      </c>
      <c r="Y31">
        <f t="shared" si="8"/>
        <v>0</v>
      </c>
      <c r="Z31">
        <f t="shared" si="9"/>
        <v>0</v>
      </c>
      <c r="AA31">
        <f t="shared" si="10"/>
        <v>0</v>
      </c>
      <c r="AB31">
        <f t="shared" si="11"/>
        <v>0</v>
      </c>
      <c r="AC31">
        <f t="shared" si="12"/>
        <v>0</v>
      </c>
      <c r="AD31">
        <f t="shared" si="13"/>
        <v>0</v>
      </c>
      <c r="AE31">
        <f t="shared" si="14"/>
        <v>0</v>
      </c>
      <c r="AF31">
        <f t="shared" si="15"/>
        <v>0</v>
      </c>
      <c r="AG31">
        <f t="shared" si="16"/>
        <v>0</v>
      </c>
      <c r="AH31">
        <f t="shared" si="17"/>
        <v>0</v>
      </c>
      <c r="AI31">
        <f t="shared" si="18"/>
        <v>0</v>
      </c>
      <c r="AJ31">
        <f t="shared" si="19"/>
        <v>0</v>
      </c>
      <c r="AK31">
        <f t="shared" si="20"/>
        <v>0</v>
      </c>
    </row>
    <row r="32" spans="1:38" ht="23.1" customHeight="1">
      <c r="A32" s="6" t="s">
        <v>118</v>
      </c>
      <c r="B32" s="6" t="s">
        <v>68</v>
      </c>
      <c r="C32" s="8" t="s">
        <v>9</v>
      </c>
      <c r="D32" s="9">
        <v>26.38</v>
      </c>
      <c r="E32" s="9"/>
      <c r="F32" s="9"/>
      <c r="G32" s="9"/>
      <c r="H32" s="9"/>
      <c r="I32" s="9"/>
      <c r="J32" s="9"/>
      <c r="K32" s="9"/>
      <c r="L32" s="9"/>
      <c r="M32" s="15"/>
      <c r="O32" t="str">
        <f>""</f>
        <v/>
      </c>
      <c r="P32" s="4" t="s">
        <v>40</v>
      </c>
      <c r="Q32">
        <v>1</v>
      </c>
      <c r="R32">
        <f t="shared" si="1"/>
        <v>0</v>
      </c>
      <c r="S32">
        <f t="shared" si="2"/>
        <v>0</v>
      </c>
      <c r="T32">
        <f t="shared" si="3"/>
        <v>0</v>
      </c>
      <c r="U32">
        <f t="shared" si="4"/>
        <v>0</v>
      </c>
      <c r="V32">
        <f t="shared" si="5"/>
        <v>0</v>
      </c>
      <c r="W32">
        <f t="shared" si="6"/>
        <v>0</v>
      </c>
      <c r="X32">
        <f t="shared" si="7"/>
        <v>0</v>
      </c>
      <c r="Y32">
        <f t="shared" si="8"/>
        <v>0</v>
      </c>
      <c r="Z32">
        <f t="shared" si="9"/>
        <v>0</v>
      </c>
      <c r="AA32">
        <f t="shared" si="10"/>
        <v>0</v>
      </c>
      <c r="AB32">
        <f t="shared" si="11"/>
        <v>0</v>
      </c>
      <c r="AC32">
        <f t="shared" si="12"/>
        <v>0</v>
      </c>
      <c r="AD32">
        <f t="shared" si="13"/>
        <v>0</v>
      </c>
      <c r="AE32">
        <f t="shared" si="14"/>
        <v>0</v>
      </c>
      <c r="AF32">
        <f t="shared" si="15"/>
        <v>0</v>
      </c>
      <c r="AG32">
        <f t="shared" si="16"/>
        <v>0</v>
      </c>
      <c r="AH32">
        <f t="shared" si="17"/>
        <v>0</v>
      </c>
      <c r="AI32">
        <f t="shared" si="18"/>
        <v>0</v>
      </c>
      <c r="AJ32">
        <f t="shared" si="19"/>
        <v>0</v>
      </c>
      <c r="AK32">
        <f t="shared" si="20"/>
        <v>0</v>
      </c>
    </row>
    <row r="33" spans="1:38" ht="23.1" customHeight="1">
      <c r="A33" s="6" t="s">
        <v>119</v>
      </c>
      <c r="B33" s="6" t="s">
        <v>18</v>
      </c>
      <c r="C33" s="8" t="s">
        <v>2</v>
      </c>
      <c r="D33" s="9">
        <v>57.82</v>
      </c>
      <c r="E33" s="9"/>
      <c r="F33" s="9"/>
      <c r="G33" s="9"/>
      <c r="H33" s="9"/>
      <c r="I33" s="9"/>
      <c r="J33" s="9"/>
      <c r="K33" s="9"/>
      <c r="L33" s="9"/>
      <c r="M33" s="15"/>
      <c r="O33" t="str">
        <f>"01"</f>
        <v>01</v>
      </c>
      <c r="P33" s="4" t="s">
        <v>40</v>
      </c>
      <c r="Q33">
        <v>1</v>
      </c>
      <c r="R33">
        <f t="shared" si="1"/>
        <v>0</v>
      </c>
      <c r="S33">
        <f t="shared" si="2"/>
        <v>0</v>
      </c>
      <c r="T33">
        <f t="shared" si="3"/>
        <v>0</v>
      </c>
      <c r="U33">
        <f t="shared" si="4"/>
        <v>0</v>
      </c>
      <c r="V33">
        <f t="shared" si="5"/>
        <v>0</v>
      </c>
      <c r="W33">
        <f t="shared" si="6"/>
        <v>0</v>
      </c>
      <c r="X33">
        <f t="shared" si="7"/>
        <v>0</v>
      </c>
      <c r="Y33">
        <f t="shared" si="8"/>
        <v>0</v>
      </c>
      <c r="Z33">
        <f t="shared" si="9"/>
        <v>0</v>
      </c>
      <c r="AA33">
        <f t="shared" si="10"/>
        <v>0</v>
      </c>
      <c r="AB33">
        <f t="shared" si="11"/>
        <v>0</v>
      </c>
      <c r="AC33">
        <f t="shared" si="12"/>
        <v>0</v>
      </c>
      <c r="AD33">
        <f t="shared" si="13"/>
        <v>0</v>
      </c>
      <c r="AE33">
        <f t="shared" si="14"/>
        <v>0</v>
      </c>
      <c r="AF33">
        <f t="shared" si="15"/>
        <v>0</v>
      </c>
      <c r="AG33">
        <f t="shared" si="16"/>
        <v>0</v>
      </c>
      <c r="AH33">
        <f t="shared" si="17"/>
        <v>0</v>
      </c>
      <c r="AI33">
        <f t="shared" si="18"/>
        <v>0</v>
      </c>
      <c r="AJ33">
        <f t="shared" si="19"/>
        <v>0</v>
      </c>
      <c r="AK33">
        <f t="shared" si="20"/>
        <v>0</v>
      </c>
    </row>
    <row r="34" spans="1:38" ht="23.1" customHeight="1">
      <c r="A34" s="7"/>
      <c r="B34" s="7"/>
      <c r="C34" s="14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38" ht="23.1" customHeight="1">
      <c r="A35" s="7"/>
      <c r="B35" s="7"/>
      <c r="C35" s="14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38" ht="23.1" customHeight="1">
      <c r="A36" s="10" t="s">
        <v>41</v>
      </c>
      <c r="B36" s="11"/>
      <c r="C36" s="12"/>
      <c r="D36" s="13"/>
      <c r="E36" s="13"/>
      <c r="F36" s="13">
        <f>ROUNDDOWN(SUMIF(Q22:Q33, "1", F22:F33), 0)</f>
        <v>0</v>
      </c>
      <c r="G36" s="13"/>
      <c r="H36" s="13">
        <f>ROUNDDOWN(SUMIF(Q22:Q33, "1", H22:H33), 0)</f>
        <v>0</v>
      </c>
      <c r="I36" s="13"/>
      <c r="J36" s="13">
        <f>ROUNDDOWN(SUMIF(Q22:Q33, "1", J22:J33), 0)</f>
        <v>0</v>
      </c>
      <c r="K36" s="13"/>
      <c r="L36" s="13">
        <f>F36+H36+J36</f>
        <v>0</v>
      </c>
      <c r="M36" s="13"/>
      <c r="R36">
        <f t="shared" ref="R36:AL36" si="21">ROUNDDOWN(SUM(R22:R33), 0)</f>
        <v>0</v>
      </c>
      <c r="S36">
        <f t="shared" si="21"/>
        <v>0</v>
      </c>
      <c r="T36">
        <f t="shared" si="21"/>
        <v>0</v>
      </c>
      <c r="U36">
        <f t="shared" si="21"/>
        <v>0</v>
      </c>
      <c r="V36">
        <f t="shared" si="21"/>
        <v>0</v>
      </c>
      <c r="W36">
        <f t="shared" si="21"/>
        <v>0</v>
      </c>
      <c r="X36">
        <f t="shared" si="21"/>
        <v>0</v>
      </c>
      <c r="Y36">
        <f t="shared" si="21"/>
        <v>0</v>
      </c>
      <c r="Z36">
        <f t="shared" si="21"/>
        <v>0</v>
      </c>
      <c r="AA36">
        <f t="shared" si="21"/>
        <v>0</v>
      </c>
      <c r="AB36">
        <f t="shared" si="21"/>
        <v>0</v>
      </c>
      <c r="AC36">
        <f t="shared" si="21"/>
        <v>0</v>
      </c>
      <c r="AD36">
        <f t="shared" si="21"/>
        <v>0</v>
      </c>
      <c r="AE36">
        <f t="shared" si="21"/>
        <v>0</v>
      </c>
      <c r="AF36">
        <f t="shared" si="21"/>
        <v>0</v>
      </c>
      <c r="AG36">
        <f t="shared" si="21"/>
        <v>0</v>
      </c>
      <c r="AH36">
        <f t="shared" si="21"/>
        <v>0</v>
      </c>
      <c r="AI36">
        <f t="shared" si="21"/>
        <v>0</v>
      </c>
      <c r="AJ36">
        <f t="shared" si="21"/>
        <v>0</v>
      </c>
      <c r="AK36">
        <f t="shared" si="21"/>
        <v>0</v>
      </c>
      <c r="AL36">
        <f t="shared" si="21"/>
        <v>0</v>
      </c>
    </row>
    <row r="37" spans="1:38" ht="23.1" customHeight="1">
      <c r="A37" s="20" t="s">
        <v>120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</row>
    <row r="38" spans="1:38" ht="23.1" customHeight="1">
      <c r="A38" s="6" t="s">
        <v>69</v>
      </c>
      <c r="B38" s="6" t="s">
        <v>70</v>
      </c>
      <c r="C38" s="8" t="s">
        <v>2</v>
      </c>
      <c r="D38" s="9">
        <v>11.6</v>
      </c>
      <c r="E38" s="9"/>
      <c r="F38" s="9"/>
      <c r="G38" s="9"/>
      <c r="H38" s="9"/>
      <c r="I38" s="9"/>
      <c r="J38" s="9"/>
      <c r="K38" s="9"/>
      <c r="L38" s="9"/>
      <c r="M38" s="15"/>
      <c r="O38" t="str">
        <f>""</f>
        <v/>
      </c>
      <c r="P38" s="4" t="s">
        <v>40</v>
      </c>
      <c r="Q38">
        <v>1</v>
      </c>
      <c r="R38">
        <f>IF(P38="기계경비", J38, 0)</f>
        <v>0</v>
      </c>
      <c r="S38">
        <f>IF(P38="운반비", J38, 0)</f>
        <v>0</v>
      </c>
      <c r="T38">
        <f>IF(P38="작업부산물", F38, 0)</f>
        <v>0</v>
      </c>
      <c r="U38">
        <f>IF(P38="관급", F38, 0)</f>
        <v>0</v>
      </c>
      <c r="V38">
        <f>IF(P38="외주비", J38, 0)</f>
        <v>0</v>
      </c>
      <c r="W38">
        <f>IF(P38="장비비", J38, 0)</f>
        <v>0</v>
      </c>
      <c r="X38">
        <f>IF(P38="폐기물처리비", J38, 0)</f>
        <v>0</v>
      </c>
      <c r="Y38">
        <f>IF(P38="가설비", J38, 0)</f>
        <v>0</v>
      </c>
      <c r="Z38">
        <f>IF(P38="잡비제외분", F38, 0)</f>
        <v>0</v>
      </c>
      <c r="AA38">
        <f>IF(P38="사급자재대", L38, 0)</f>
        <v>0</v>
      </c>
      <c r="AB38">
        <f>IF(P38="관급자재대", L38, 0)</f>
        <v>0</v>
      </c>
      <c r="AC38">
        <f>IF(P38="사용자항목1", L38, 0)</f>
        <v>0</v>
      </c>
      <c r="AD38">
        <f>IF(P38="사용자항목2", L38, 0)</f>
        <v>0</v>
      </c>
      <c r="AE38">
        <f>IF(P38="사용자항목3", L38, 0)</f>
        <v>0</v>
      </c>
      <c r="AF38">
        <f>IF(P38="사용자항목4", L38, 0)</f>
        <v>0</v>
      </c>
      <c r="AG38">
        <f>IF(P38="사용자항목5", L38, 0)</f>
        <v>0</v>
      </c>
      <c r="AH38">
        <f>IF(P38="사용자항목6", L38, 0)</f>
        <v>0</v>
      </c>
      <c r="AI38">
        <f>IF(P38="사용자항목7", L38, 0)</f>
        <v>0</v>
      </c>
      <c r="AJ38">
        <f>IF(P38="사용자항목8", L38, 0)</f>
        <v>0</v>
      </c>
      <c r="AK38">
        <f>IF(P38="사용자항목9", L38, 0)</f>
        <v>0</v>
      </c>
    </row>
    <row r="39" spans="1:38" ht="23.1" customHeight="1">
      <c r="A39" s="6" t="s">
        <v>71</v>
      </c>
      <c r="B39" s="6" t="s">
        <v>72</v>
      </c>
      <c r="C39" s="8" t="s">
        <v>2</v>
      </c>
      <c r="D39" s="9">
        <v>11.6</v>
      </c>
      <c r="E39" s="9"/>
      <c r="F39" s="9"/>
      <c r="G39" s="9"/>
      <c r="H39" s="9"/>
      <c r="I39" s="9"/>
      <c r="J39" s="9"/>
      <c r="K39" s="9"/>
      <c r="L39" s="9"/>
      <c r="M39" s="15"/>
      <c r="O39" t="str">
        <f>""</f>
        <v/>
      </c>
      <c r="P39" s="4" t="s">
        <v>40</v>
      </c>
      <c r="Q39">
        <v>1</v>
      </c>
      <c r="R39">
        <f>IF(P39="기계경비", J39, 0)</f>
        <v>0</v>
      </c>
      <c r="S39">
        <f>IF(P39="운반비", J39, 0)</f>
        <v>0</v>
      </c>
      <c r="T39">
        <f>IF(P39="작업부산물", F39, 0)</f>
        <v>0</v>
      </c>
      <c r="U39">
        <f>IF(P39="관급", F39, 0)</f>
        <v>0</v>
      </c>
      <c r="V39">
        <f>IF(P39="외주비", J39, 0)</f>
        <v>0</v>
      </c>
      <c r="W39">
        <f>IF(P39="장비비", J39, 0)</f>
        <v>0</v>
      </c>
      <c r="X39">
        <f>IF(P39="폐기물처리비", J39, 0)</f>
        <v>0</v>
      </c>
      <c r="Y39">
        <f>IF(P39="가설비", J39, 0)</f>
        <v>0</v>
      </c>
      <c r="Z39">
        <f>IF(P39="잡비제외분", F39, 0)</f>
        <v>0</v>
      </c>
      <c r="AA39">
        <f>IF(P39="사급자재대", L39, 0)</f>
        <v>0</v>
      </c>
      <c r="AB39">
        <f>IF(P39="관급자재대", L39, 0)</f>
        <v>0</v>
      </c>
      <c r="AC39">
        <f>IF(P39="사용자항목1", L39, 0)</f>
        <v>0</v>
      </c>
      <c r="AD39">
        <f>IF(P39="사용자항목2", L39, 0)</f>
        <v>0</v>
      </c>
      <c r="AE39">
        <f>IF(P39="사용자항목3", L39, 0)</f>
        <v>0</v>
      </c>
      <c r="AF39">
        <f>IF(P39="사용자항목4", L39, 0)</f>
        <v>0</v>
      </c>
      <c r="AG39">
        <f>IF(P39="사용자항목5", L39, 0)</f>
        <v>0</v>
      </c>
      <c r="AH39">
        <f>IF(P39="사용자항목6", L39, 0)</f>
        <v>0</v>
      </c>
      <c r="AI39">
        <f>IF(P39="사용자항목7", L39, 0)</f>
        <v>0</v>
      </c>
      <c r="AJ39">
        <f>IF(P39="사용자항목8", L39, 0)</f>
        <v>0</v>
      </c>
      <c r="AK39">
        <f>IF(P39="사용자항목9", L39, 0)</f>
        <v>0</v>
      </c>
    </row>
    <row r="40" spans="1:38" ht="23.1" customHeight="1">
      <c r="A40" s="6" t="s">
        <v>73</v>
      </c>
      <c r="B40" s="6" t="s">
        <v>74</v>
      </c>
      <c r="C40" s="8" t="s">
        <v>2</v>
      </c>
      <c r="D40" s="9">
        <v>157.68</v>
      </c>
      <c r="E40" s="9"/>
      <c r="F40" s="9"/>
      <c r="G40" s="9"/>
      <c r="H40" s="9"/>
      <c r="I40" s="9"/>
      <c r="J40" s="9"/>
      <c r="K40" s="9"/>
      <c r="L40" s="9"/>
      <c r="M40" s="15"/>
      <c r="O40" t="str">
        <f>""</f>
        <v/>
      </c>
      <c r="P40" s="4" t="s">
        <v>40</v>
      </c>
      <c r="Q40">
        <v>1</v>
      </c>
      <c r="R40">
        <f>IF(P40="기계경비", J40, 0)</f>
        <v>0</v>
      </c>
      <c r="S40">
        <f>IF(P40="운반비", J40, 0)</f>
        <v>0</v>
      </c>
      <c r="T40">
        <f>IF(P40="작업부산물", F40, 0)</f>
        <v>0</v>
      </c>
      <c r="U40">
        <f>IF(P40="관급", F40, 0)</f>
        <v>0</v>
      </c>
      <c r="V40">
        <f>IF(P40="외주비", J40, 0)</f>
        <v>0</v>
      </c>
      <c r="W40">
        <f>IF(P40="장비비", J40, 0)</f>
        <v>0</v>
      </c>
      <c r="X40">
        <f>IF(P40="폐기물처리비", J40, 0)</f>
        <v>0</v>
      </c>
      <c r="Y40">
        <f>IF(P40="가설비", J40, 0)</f>
        <v>0</v>
      </c>
      <c r="Z40">
        <f>IF(P40="잡비제외분", F40, 0)</f>
        <v>0</v>
      </c>
      <c r="AA40">
        <f>IF(P40="사급자재대", L40, 0)</f>
        <v>0</v>
      </c>
      <c r="AB40">
        <f>IF(P40="관급자재대", L40, 0)</f>
        <v>0</v>
      </c>
      <c r="AC40">
        <f>IF(P40="사용자항목1", L40, 0)</f>
        <v>0</v>
      </c>
      <c r="AD40">
        <f>IF(P40="사용자항목2", L40, 0)</f>
        <v>0</v>
      </c>
      <c r="AE40">
        <f>IF(P40="사용자항목3", L40, 0)</f>
        <v>0</v>
      </c>
      <c r="AF40">
        <f>IF(P40="사용자항목4", L40, 0)</f>
        <v>0</v>
      </c>
      <c r="AG40">
        <f>IF(P40="사용자항목5", L40, 0)</f>
        <v>0</v>
      </c>
      <c r="AH40">
        <f>IF(P40="사용자항목6", L40, 0)</f>
        <v>0</v>
      </c>
      <c r="AI40">
        <f>IF(P40="사용자항목7", L40, 0)</f>
        <v>0</v>
      </c>
      <c r="AJ40">
        <f>IF(P40="사용자항목8", L40, 0)</f>
        <v>0</v>
      </c>
      <c r="AK40">
        <f>IF(P40="사용자항목9", L40, 0)</f>
        <v>0</v>
      </c>
    </row>
    <row r="41" spans="1:38" ht="23.1" customHeight="1">
      <c r="A41" s="6" t="s">
        <v>121</v>
      </c>
      <c r="B41" s="6" t="s">
        <v>75</v>
      </c>
      <c r="C41" s="8" t="s">
        <v>2</v>
      </c>
      <c r="D41" s="9">
        <v>157.68</v>
      </c>
      <c r="E41" s="9"/>
      <c r="F41" s="9"/>
      <c r="G41" s="9"/>
      <c r="H41" s="9"/>
      <c r="I41" s="9"/>
      <c r="J41" s="9"/>
      <c r="K41" s="9"/>
      <c r="L41" s="9"/>
      <c r="M41" s="15"/>
      <c r="O41" t="str">
        <f>""</f>
        <v/>
      </c>
      <c r="P41" s="4" t="s">
        <v>40</v>
      </c>
      <c r="Q41">
        <v>1</v>
      </c>
      <c r="R41">
        <f>IF(P41="기계경비", J41, 0)</f>
        <v>0</v>
      </c>
      <c r="S41">
        <f>IF(P41="운반비", J41, 0)</f>
        <v>0</v>
      </c>
      <c r="T41">
        <f>IF(P41="작업부산물", F41, 0)</f>
        <v>0</v>
      </c>
      <c r="U41">
        <f>IF(P41="관급", F41, 0)</f>
        <v>0</v>
      </c>
      <c r="V41">
        <f>IF(P41="외주비", J41, 0)</f>
        <v>0</v>
      </c>
      <c r="W41">
        <f>IF(P41="장비비", J41, 0)</f>
        <v>0</v>
      </c>
      <c r="X41">
        <f>IF(P41="폐기물처리비", J41, 0)</f>
        <v>0</v>
      </c>
      <c r="Y41">
        <f>IF(P41="가설비", J41, 0)</f>
        <v>0</v>
      </c>
      <c r="Z41">
        <f>IF(P41="잡비제외분", F41, 0)</f>
        <v>0</v>
      </c>
      <c r="AA41">
        <f>IF(P41="사급자재대", L41, 0)</f>
        <v>0</v>
      </c>
      <c r="AB41">
        <f>IF(P41="관급자재대", L41, 0)</f>
        <v>0</v>
      </c>
      <c r="AC41">
        <f>IF(P41="사용자항목1", L41, 0)</f>
        <v>0</v>
      </c>
      <c r="AD41">
        <f>IF(P41="사용자항목2", L41, 0)</f>
        <v>0</v>
      </c>
      <c r="AE41">
        <f>IF(P41="사용자항목3", L41, 0)</f>
        <v>0</v>
      </c>
      <c r="AF41">
        <f>IF(P41="사용자항목4", L41, 0)</f>
        <v>0</v>
      </c>
      <c r="AG41">
        <f>IF(P41="사용자항목5", L41, 0)</f>
        <v>0</v>
      </c>
      <c r="AH41">
        <f>IF(P41="사용자항목6", L41, 0)</f>
        <v>0</v>
      </c>
      <c r="AI41">
        <f>IF(P41="사용자항목7", L41, 0)</f>
        <v>0</v>
      </c>
      <c r="AJ41">
        <f>IF(P41="사용자항목8", L41, 0)</f>
        <v>0</v>
      </c>
      <c r="AK41">
        <f>IF(P41="사용자항목9", L41, 0)</f>
        <v>0</v>
      </c>
    </row>
    <row r="42" spans="1:38" ht="23.1" customHeight="1">
      <c r="A42" s="7"/>
      <c r="B42" s="7"/>
      <c r="C42" s="14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38" ht="23.1" customHeight="1">
      <c r="A43" s="7"/>
      <c r="B43" s="7"/>
      <c r="C43" s="14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38" ht="23.1" customHeight="1">
      <c r="A44" s="7"/>
      <c r="B44" s="7"/>
      <c r="C44" s="14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38" ht="23.1" customHeight="1">
      <c r="A45" s="7"/>
      <c r="B45" s="7"/>
      <c r="C45" s="14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38" ht="23.1" customHeight="1">
      <c r="A46" s="7"/>
      <c r="B46" s="7"/>
      <c r="C46" s="14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38" ht="23.1" customHeight="1">
      <c r="A47" s="7"/>
      <c r="B47" s="7"/>
      <c r="C47" s="14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38" ht="23.1" customHeight="1">
      <c r="A48" s="7"/>
      <c r="B48" s="7"/>
      <c r="C48" s="14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38" ht="23.1" customHeight="1">
      <c r="A49" s="7"/>
      <c r="B49" s="7"/>
      <c r="C49" s="14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38" ht="23.1" customHeight="1">
      <c r="A50" s="7"/>
      <c r="B50" s="7"/>
      <c r="C50" s="14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38" ht="23.1" customHeight="1">
      <c r="A51" s="7"/>
      <c r="B51" s="7"/>
      <c r="C51" s="14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38" ht="23.1" customHeight="1">
      <c r="A52" s="10" t="s">
        <v>41</v>
      </c>
      <c r="B52" s="11"/>
      <c r="C52" s="12"/>
      <c r="D52" s="13"/>
      <c r="E52" s="13"/>
      <c r="F52" s="13"/>
      <c r="G52" s="13"/>
      <c r="H52" s="13"/>
      <c r="I52" s="13"/>
      <c r="J52" s="13"/>
      <c r="K52" s="13"/>
      <c r="L52" s="13"/>
      <c r="M52" s="13"/>
      <c r="R52">
        <f t="shared" ref="R52:AL52" si="22">ROUNDDOWN(SUM(R38:R41), 0)</f>
        <v>0</v>
      </c>
      <c r="S52">
        <f t="shared" si="22"/>
        <v>0</v>
      </c>
      <c r="T52">
        <f t="shared" si="22"/>
        <v>0</v>
      </c>
      <c r="U52">
        <f t="shared" si="22"/>
        <v>0</v>
      </c>
      <c r="V52">
        <f t="shared" si="22"/>
        <v>0</v>
      </c>
      <c r="W52">
        <f t="shared" si="22"/>
        <v>0</v>
      </c>
      <c r="X52">
        <f t="shared" si="22"/>
        <v>0</v>
      </c>
      <c r="Y52">
        <f t="shared" si="22"/>
        <v>0</v>
      </c>
      <c r="Z52">
        <f t="shared" si="22"/>
        <v>0</v>
      </c>
      <c r="AA52">
        <f t="shared" si="22"/>
        <v>0</v>
      </c>
      <c r="AB52">
        <f t="shared" si="22"/>
        <v>0</v>
      </c>
      <c r="AC52">
        <f t="shared" si="22"/>
        <v>0</v>
      </c>
      <c r="AD52">
        <f t="shared" si="22"/>
        <v>0</v>
      </c>
      <c r="AE52">
        <f t="shared" si="22"/>
        <v>0</v>
      </c>
      <c r="AF52">
        <f t="shared" si="22"/>
        <v>0</v>
      </c>
      <c r="AG52">
        <f t="shared" si="22"/>
        <v>0</v>
      </c>
      <c r="AH52">
        <f t="shared" si="22"/>
        <v>0</v>
      </c>
      <c r="AI52">
        <f t="shared" si="22"/>
        <v>0</v>
      </c>
      <c r="AJ52">
        <f t="shared" si="22"/>
        <v>0</v>
      </c>
      <c r="AK52">
        <f t="shared" si="22"/>
        <v>0</v>
      </c>
      <c r="AL52">
        <f t="shared" si="22"/>
        <v>0</v>
      </c>
    </row>
    <row r="53" spans="1:38" ht="23.1" customHeight="1">
      <c r="A53" s="20" t="s">
        <v>122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</row>
    <row r="54" spans="1:38" ht="23.1" customHeight="1">
      <c r="A54" s="6" t="s">
        <v>129</v>
      </c>
      <c r="B54" s="6" t="s">
        <v>76</v>
      </c>
      <c r="C54" s="8" t="s">
        <v>9</v>
      </c>
      <c r="D54" s="9">
        <v>20.05</v>
      </c>
      <c r="E54" s="9"/>
      <c r="F54" s="9"/>
      <c r="G54" s="9"/>
      <c r="H54" s="9"/>
      <c r="I54" s="9"/>
      <c r="J54" s="9"/>
      <c r="K54" s="9"/>
      <c r="L54" s="9"/>
      <c r="M54" s="15"/>
      <c r="O54" t="str">
        <f>""</f>
        <v/>
      </c>
      <c r="P54" s="4" t="s">
        <v>40</v>
      </c>
      <c r="Q54">
        <v>1</v>
      </c>
      <c r="R54">
        <f t="shared" ref="R54:R70" si="23">IF(P54="기계경비", J54, 0)</f>
        <v>0</v>
      </c>
      <c r="S54">
        <f t="shared" ref="S54:S70" si="24">IF(P54="운반비", J54, 0)</f>
        <v>0</v>
      </c>
      <c r="T54">
        <f t="shared" ref="T54:T70" si="25">IF(P54="작업부산물", F54, 0)</f>
        <v>0</v>
      </c>
      <c r="U54">
        <f t="shared" ref="U54:U70" si="26">IF(P54="관급", F54, 0)</f>
        <v>0</v>
      </c>
      <c r="V54">
        <f t="shared" ref="V54:V70" si="27">IF(P54="외주비", J54, 0)</f>
        <v>0</v>
      </c>
      <c r="W54">
        <f t="shared" ref="W54:W70" si="28">IF(P54="장비비", J54, 0)</f>
        <v>0</v>
      </c>
      <c r="X54">
        <f t="shared" ref="X54:X70" si="29">IF(P54="폐기물처리비", J54, 0)</f>
        <v>0</v>
      </c>
      <c r="Y54">
        <f t="shared" ref="Y54:Y70" si="30">IF(P54="가설비", J54, 0)</f>
        <v>0</v>
      </c>
      <c r="Z54">
        <f t="shared" ref="Z54:Z70" si="31">IF(P54="잡비제외분", F54, 0)</f>
        <v>0</v>
      </c>
      <c r="AA54">
        <f t="shared" ref="AA54:AA70" si="32">IF(P54="사급자재대", L54, 0)</f>
        <v>0</v>
      </c>
      <c r="AB54">
        <f t="shared" ref="AB54:AB70" si="33">IF(P54="관급자재대", L54, 0)</f>
        <v>0</v>
      </c>
      <c r="AC54">
        <f t="shared" ref="AC54:AC70" si="34">IF(P54="사용자항목1", L54, 0)</f>
        <v>0</v>
      </c>
      <c r="AD54">
        <f t="shared" ref="AD54:AD70" si="35">IF(P54="사용자항목2", L54, 0)</f>
        <v>0</v>
      </c>
      <c r="AE54">
        <f t="shared" ref="AE54:AE70" si="36">IF(P54="사용자항목3", L54, 0)</f>
        <v>0</v>
      </c>
      <c r="AF54">
        <f t="shared" ref="AF54:AF70" si="37">IF(P54="사용자항목4", L54, 0)</f>
        <v>0</v>
      </c>
      <c r="AG54">
        <f t="shared" ref="AG54:AG70" si="38">IF(P54="사용자항목5", L54, 0)</f>
        <v>0</v>
      </c>
      <c r="AH54">
        <f t="shared" ref="AH54:AH70" si="39">IF(P54="사용자항목6", L54, 0)</f>
        <v>0</v>
      </c>
      <c r="AI54">
        <f t="shared" ref="AI54:AI70" si="40">IF(P54="사용자항목7", L54, 0)</f>
        <v>0</v>
      </c>
      <c r="AJ54">
        <f t="shared" ref="AJ54:AJ70" si="41">IF(P54="사용자항목8", L54, 0)</f>
        <v>0</v>
      </c>
      <c r="AK54">
        <f t="shared" ref="AK54:AK70" si="42">IF(P54="사용자항목9", L54, 0)</f>
        <v>0</v>
      </c>
    </row>
    <row r="55" spans="1:38" ht="23.1" customHeight="1">
      <c r="A55" s="6" t="s">
        <v>129</v>
      </c>
      <c r="B55" s="6" t="s">
        <v>77</v>
      </c>
      <c r="C55" s="8" t="s">
        <v>9</v>
      </c>
      <c r="D55" s="9">
        <v>50.92</v>
      </c>
      <c r="E55" s="9"/>
      <c r="F55" s="9"/>
      <c r="G55" s="9"/>
      <c r="H55" s="9"/>
      <c r="I55" s="9"/>
      <c r="J55" s="9"/>
      <c r="K55" s="9"/>
      <c r="L55" s="9"/>
      <c r="M55" s="15"/>
      <c r="O55" t="str">
        <f>""</f>
        <v/>
      </c>
      <c r="P55" s="4" t="s">
        <v>40</v>
      </c>
      <c r="Q55">
        <v>1</v>
      </c>
      <c r="R55">
        <f t="shared" si="23"/>
        <v>0</v>
      </c>
      <c r="S55">
        <f t="shared" si="24"/>
        <v>0</v>
      </c>
      <c r="T55">
        <f t="shared" si="25"/>
        <v>0</v>
      </c>
      <c r="U55">
        <f t="shared" si="26"/>
        <v>0</v>
      </c>
      <c r="V55">
        <f t="shared" si="27"/>
        <v>0</v>
      </c>
      <c r="W55">
        <f t="shared" si="28"/>
        <v>0</v>
      </c>
      <c r="X55">
        <f t="shared" si="29"/>
        <v>0</v>
      </c>
      <c r="Y55">
        <f t="shared" si="30"/>
        <v>0</v>
      </c>
      <c r="Z55">
        <f t="shared" si="31"/>
        <v>0</v>
      </c>
      <c r="AA55">
        <f t="shared" si="32"/>
        <v>0</v>
      </c>
      <c r="AB55">
        <f t="shared" si="33"/>
        <v>0</v>
      </c>
      <c r="AC55">
        <f t="shared" si="34"/>
        <v>0</v>
      </c>
      <c r="AD55">
        <f t="shared" si="35"/>
        <v>0</v>
      </c>
      <c r="AE55">
        <f t="shared" si="36"/>
        <v>0</v>
      </c>
      <c r="AF55">
        <f t="shared" si="37"/>
        <v>0</v>
      </c>
      <c r="AG55">
        <f t="shared" si="38"/>
        <v>0</v>
      </c>
      <c r="AH55">
        <f t="shared" si="39"/>
        <v>0</v>
      </c>
      <c r="AI55">
        <f t="shared" si="40"/>
        <v>0</v>
      </c>
      <c r="AJ55">
        <f t="shared" si="41"/>
        <v>0</v>
      </c>
      <c r="AK55">
        <f t="shared" si="42"/>
        <v>0</v>
      </c>
    </row>
    <row r="56" spans="1:38" ht="23.1" customHeight="1">
      <c r="A56" s="6" t="s">
        <v>129</v>
      </c>
      <c r="B56" s="6" t="s">
        <v>78</v>
      </c>
      <c r="C56" s="8" t="s">
        <v>9</v>
      </c>
      <c r="D56" s="9">
        <v>12.6</v>
      </c>
      <c r="E56" s="9"/>
      <c r="F56" s="9"/>
      <c r="G56" s="9"/>
      <c r="H56" s="9"/>
      <c r="I56" s="9"/>
      <c r="J56" s="9"/>
      <c r="K56" s="9"/>
      <c r="L56" s="9"/>
      <c r="M56" s="15"/>
      <c r="O56" t="str">
        <f>""</f>
        <v/>
      </c>
      <c r="P56" s="4" t="s">
        <v>40</v>
      </c>
      <c r="Q56">
        <v>1</v>
      </c>
      <c r="R56">
        <f t="shared" si="23"/>
        <v>0</v>
      </c>
      <c r="S56">
        <f t="shared" si="24"/>
        <v>0</v>
      </c>
      <c r="T56">
        <f t="shared" si="25"/>
        <v>0</v>
      </c>
      <c r="U56">
        <f t="shared" si="26"/>
        <v>0</v>
      </c>
      <c r="V56">
        <f t="shared" si="27"/>
        <v>0</v>
      </c>
      <c r="W56">
        <f t="shared" si="28"/>
        <v>0</v>
      </c>
      <c r="X56">
        <f t="shared" si="29"/>
        <v>0</v>
      </c>
      <c r="Y56">
        <f t="shared" si="30"/>
        <v>0</v>
      </c>
      <c r="Z56">
        <f t="shared" si="31"/>
        <v>0</v>
      </c>
      <c r="AA56">
        <f t="shared" si="32"/>
        <v>0</v>
      </c>
      <c r="AB56">
        <f t="shared" si="33"/>
        <v>0</v>
      </c>
      <c r="AC56">
        <f t="shared" si="34"/>
        <v>0</v>
      </c>
      <c r="AD56">
        <f t="shared" si="35"/>
        <v>0</v>
      </c>
      <c r="AE56">
        <f t="shared" si="36"/>
        <v>0</v>
      </c>
      <c r="AF56">
        <f t="shared" si="37"/>
        <v>0</v>
      </c>
      <c r="AG56">
        <f t="shared" si="38"/>
        <v>0</v>
      </c>
      <c r="AH56">
        <f t="shared" si="39"/>
        <v>0</v>
      </c>
      <c r="AI56">
        <f t="shared" si="40"/>
        <v>0</v>
      </c>
      <c r="AJ56">
        <f t="shared" si="41"/>
        <v>0</v>
      </c>
      <c r="AK56">
        <f t="shared" si="42"/>
        <v>0</v>
      </c>
    </row>
    <row r="57" spans="1:38" ht="23.1" customHeight="1">
      <c r="A57" s="6" t="s">
        <v>129</v>
      </c>
      <c r="B57" s="6" t="s">
        <v>79</v>
      </c>
      <c r="C57" s="8" t="s">
        <v>9</v>
      </c>
      <c r="D57" s="9">
        <v>2.1</v>
      </c>
      <c r="E57" s="9"/>
      <c r="F57" s="9"/>
      <c r="G57" s="9"/>
      <c r="H57" s="9"/>
      <c r="I57" s="9"/>
      <c r="J57" s="9"/>
      <c r="K57" s="9"/>
      <c r="L57" s="9"/>
      <c r="M57" s="15"/>
      <c r="O57" t="str">
        <f>""</f>
        <v/>
      </c>
      <c r="P57" s="4" t="s">
        <v>40</v>
      </c>
      <c r="Q57">
        <v>1</v>
      </c>
      <c r="R57">
        <f t="shared" si="23"/>
        <v>0</v>
      </c>
      <c r="S57">
        <f t="shared" si="24"/>
        <v>0</v>
      </c>
      <c r="T57">
        <f t="shared" si="25"/>
        <v>0</v>
      </c>
      <c r="U57">
        <f t="shared" si="26"/>
        <v>0</v>
      </c>
      <c r="V57">
        <f t="shared" si="27"/>
        <v>0</v>
      </c>
      <c r="W57">
        <f t="shared" si="28"/>
        <v>0</v>
      </c>
      <c r="X57">
        <f t="shared" si="29"/>
        <v>0</v>
      </c>
      <c r="Y57">
        <f t="shared" si="30"/>
        <v>0</v>
      </c>
      <c r="Z57">
        <f t="shared" si="31"/>
        <v>0</v>
      </c>
      <c r="AA57">
        <f t="shared" si="32"/>
        <v>0</v>
      </c>
      <c r="AB57">
        <f t="shared" si="33"/>
        <v>0</v>
      </c>
      <c r="AC57">
        <f t="shared" si="34"/>
        <v>0</v>
      </c>
      <c r="AD57">
        <f t="shared" si="35"/>
        <v>0</v>
      </c>
      <c r="AE57">
        <f t="shared" si="36"/>
        <v>0</v>
      </c>
      <c r="AF57">
        <f t="shared" si="37"/>
        <v>0</v>
      </c>
      <c r="AG57">
        <f t="shared" si="38"/>
        <v>0</v>
      </c>
      <c r="AH57">
        <f t="shared" si="39"/>
        <v>0</v>
      </c>
      <c r="AI57">
        <f t="shared" si="40"/>
        <v>0</v>
      </c>
      <c r="AJ57">
        <f t="shared" si="41"/>
        <v>0</v>
      </c>
      <c r="AK57">
        <f t="shared" si="42"/>
        <v>0</v>
      </c>
    </row>
    <row r="58" spans="1:38" ht="23.1" customHeight="1">
      <c r="A58" s="6" t="s">
        <v>123</v>
      </c>
      <c r="B58" s="6" t="s">
        <v>19</v>
      </c>
      <c r="C58" s="8" t="s">
        <v>11</v>
      </c>
      <c r="D58" s="9">
        <v>186.48</v>
      </c>
      <c r="E58" s="9"/>
      <c r="F58" s="9"/>
      <c r="G58" s="9"/>
      <c r="H58" s="9"/>
      <c r="I58" s="9"/>
      <c r="J58" s="9"/>
      <c r="K58" s="9"/>
      <c r="L58" s="9"/>
      <c r="M58" s="15"/>
      <c r="O58" t="str">
        <f>"01"</f>
        <v>01</v>
      </c>
      <c r="P58" s="4" t="s">
        <v>40</v>
      </c>
      <c r="Q58">
        <v>1</v>
      </c>
      <c r="R58">
        <f t="shared" si="23"/>
        <v>0</v>
      </c>
      <c r="S58">
        <f t="shared" si="24"/>
        <v>0</v>
      </c>
      <c r="T58">
        <f t="shared" si="25"/>
        <v>0</v>
      </c>
      <c r="U58">
        <f t="shared" si="26"/>
        <v>0</v>
      </c>
      <c r="V58">
        <f t="shared" si="27"/>
        <v>0</v>
      </c>
      <c r="W58">
        <f t="shared" si="28"/>
        <v>0</v>
      </c>
      <c r="X58">
        <f t="shared" si="29"/>
        <v>0</v>
      </c>
      <c r="Y58">
        <f t="shared" si="30"/>
        <v>0</v>
      </c>
      <c r="Z58">
        <f t="shared" si="31"/>
        <v>0</v>
      </c>
      <c r="AA58">
        <f t="shared" si="32"/>
        <v>0</v>
      </c>
      <c r="AB58">
        <f t="shared" si="33"/>
        <v>0</v>
      </c>
      <c r="AC58">
        <f t="shared" si="34"/>
        <v>0</v>
      </c>
      <c r="AD58">
        <f t="shared" si="35"/>
        <v>0</v>
      </c>
      <c r="AE58">
        <f t="shared" si="36"/>
        <v>0</v>
      </c>
      <c r="AF58">
        <f t="shared" si="37"/>
        <v>0</v>
      </c>
      <c r="AG58">
        <f t="shared" si="38"/>
        <v>0</v>
      </c>
      <c r="AH58">
        <f t="shared" si="39"/>
        <v>0</v>
      </c>
      <c r="AI58">
        <f t="shared" si="40"/>
        <v>0</v>
      </c>
      <c r="AJ58">
        <f t="shared" si="41"/>
        <v>0</v>
      </c>
      <c r="AK58">
        <f t="shared" si="42"/>
        <v>0</v>
      </c>
    </row>
    <row r="59" spans="1:38" ht="23.1" customHeight="1">
      <c r="A59" s="6" t="s">
        <v>80</v>
      </c>
      <c r="B59" s="6" t="s">
        <v>61</v>
      </c>
      <c r="C59" s="8" t="s">
        <v>11</v>
      </c>
      <c r="D59" s="9">
        <v>186.48</v>
      </c>
      <c r="E59" s="9"/>
      <c r="F59" s="9"/>
      <c r="G59" s="9"/>
      <c r="H59" s="9"/>
      <c r="I59" s="9"/>
      <c r="J59" s="9"/>
      <c r="K59" s="9"/>
      <c r="L59" s="9"/>
      <c r="M59" s="15"/>
      <c r="O59" t="str">
        <f>""</f>
        <v/>
      </c>
      <c r="P59" s="4" t="s">
        <v>40</v>
      </c>
      <c r="Q59">
        <v>1</v>
      </c>
      <c r="R59">
        <f t="shared" si="23"/>
        <v>0</v>
      </c>
      <c r="S59">
        <f t="shared" si="24"/>
        <v>0</v>
      </c>
      <c r="T59">
        <f t="shared" si="25"/>
        <v>0</v>
      </c>
      <c r="U59">
        <f t="shared" si="26"/>
        <v>0</v>
      </c>
      <c r="V59">
        <f t="shared" si="27"/>
        <v>0</v>
      </c>
      <c r="W59">
        <f t="shared" si="28"/>
        <v>0</v>
      </c>
      <c r="X59">
        <f t="shared" si="29"/>
        <v>0</v>
      </c>
      <c r="Y59">
        <f t="shared" si="30"/>
        <v>0</v>
      </c>
      <c r="Z59">
        <f t="shared" si="31"/>
        <v>0</v>
      </c>
      <c r="AA59">
        <f t="shared" si="32"/>
        <v>0</v>
      </c>
      <c r="AB59">
        <f t="shared" si="33"/>
        <v>0</v>
      </c>
      <c r="AC59">
        <f t="shared" si="34"/>
        <v>0</v>
      </c>
      <c r="AD59">
        <f t="shared" si="35"/>
        <v>0</v>
      </c>
      <c r="AE59">
        <f t="shared" si="36"/>
        <v>0</v>
      </c>
      <c r="AF59">
        <f t="shared" si="37"/>
        <v>0</v>
      </c>
      <c r="AG59">
        <f t="shared" si="38"/>
        <v>0</v>
      </c>
      <c r="AH59">
        <f t="shared" si="39"/>
        <v>0</v>
      </c>
      <c r="AI59">
        <f t="shared" si="40"/>
        <v>0</v>
      </c>
      <c r="AJ59">
        <f t="shared" si="41"/>
        <v>0</v>
      </c>
      <c r="AK59">
        <f t="shared" si="42"/>
        <v>0</v>
      </c>
    </row>
    <row r="60" spans="1:38" ht="23.1" customHeight="1">
      <c r="A60" s="6" t="s">
        <v>3</v>
      </c>
      <c r="B60" s="6" t="s">
        <v>6</v>
      </c>
      <c r="C60" s="8" t="s">
        <v>5</v>
      </c>
      <c r="D60" s="9">
        <v>2</v>
      </c>
      <c r="E60" s="9"/>
      <c r="F60" s="9"/>
      <c r="G60" s="9"/>
      <c r="H60" s="9"/>
      <c r="I60" s="9"/>
      <c r="J60" s="9"/>
      <c r="K60" s="9"/>
      <c r="L60" s="9"/>
      <c r="M60" s="9"/>
      <c r="O60" t="str">
        <f>"01"</f>
        <v>01</v>
      </c>
      <c r="P60" s="4" t="s">
        <v>40</v>
      </c>
      <c r="Q60">
        <v>1</v>
      </c>
      <c r="R60">
        <f t="shared" si="23"/>
        <v>0</v>
      </c>
      <c r="S60">
        <f t="shared" si="24"/>
        <v>0</v>
      </c>
      <c r="T60">
        <f t="shared" si="25"/>
        <v>0</v>
      </c>
      <c r="U60">
        <f t="shared" si="26"/>
        <v>0</v>
      </c>
      <c r="V60">
        <f t="shared" si="27"/>
        <v>0</v>
      </c>
      <c r="W60">
        <f t="shared" si="28"/>
        <v>0</v>
      </c>
      <c r="X60">
        <f t="shared" si="29"/>
        <v>0</v>
      </c>
      <c r="Y60">
        <f t="shared" si="30"/>
        <v>0</v>
      </c>
      <c r="Z60">
        <f t="shared" si="31"/>
        <v>0</v>
      </c>
      <c r="AA60">
        <f t="shared" si="32"/>
        <v>0</v>
      </c>
      <c r="AB60">
        <f t="shared" si="33"/>
        <v>0</v>
      </c>
      <c r="AC60">
        <f t="shared" si="34"/>
        <v>0</v>
      </c>
      <c r="AD60">
        <f t="shared" si="35"/>
        <v>0</v>
      </c>
      <c r="AE60">
        <f t="shared" si="36"/>
        <v>0</v>
      </c>
      <c r="AF60">
        <f t="shared" si="37"/>
        <v>0</v>
      </c>
      <c r="AG60">
        <f t="shared" si="38"/>
        <v>0</v>
      </c>
      <c r="AH60">
        <f t="shared" si="39"/>
        <v>0</v>
      </c>
      <c r="AI60">
        <f t="shared" si="40"/>
        <v>0</v>
      </c>
      <c r="AJ60">
        <f t="shared" si="41"/>
        <v>0</v>
      </c>
      <c r="AK60">
        <f t="shared" si="42"/>
        <v>0</v>
      </c>
    </row>
    <row r="61" spans="1:38" ht="23.1" customHeight="1">
      <c r="A61" s="6" t="s">
        <v>3</v>
      </c>
      <c r="B61" s="6" t="s">
        <v>4</v>
      </c>
      <c r="C61" s="8" t="s">
        <v>5</v>
      </c>
      <c r="D61" s="9">
        <v>1</v>
      </c>
      <c r="E61" s="9"/>
      <c r="F61" s="9"/>
      <c r="G61" s="9"/>
      <c r="H61" s="9"/>
      <c r="I61" s="9"/>
      <c r="J61" s="9"/>
      <c r="K61" s="9"/>
      <c r="L61" s="9"/>
      <c r="M61" s="9"/>
      <c r="O61" t="str">
        <f>"01"</f>
        <v>01</v>
      </c>
      <c r="P61" s="4" t="s">
        <v>40</v>
      </c>
      <c r="Q61">
        <v>1</v>
      </c>
      <c r="R61">
        <f t="shared" si="23"/>
        <v>0</v>
      </c>
      <c r="S61">
        <f t="shared" si="24"/>
        <v>0</v>
      </c>
      <c r="T61">
        <f t="shared" si="25"/>
        <v>0</v>
      </c>
      <c r="U61">
        <f t="shared" si="26"/>
        <v>0</v>
      </c>
      <c r="V61">
        <f t="shared" si="27"/>
        <v>0</v>
      </c>
      <c r="W61">
        <f t="shared" si="28"/>
        <v>0</v>
      </c>
      <c r="X61">
        <f t="shared" si="29"/>
        <v>0</v>
      </c>
      <c r="Y61">
        <f t="shared" si="30"/>
        <v>0</v>
      </c>
      <c r="Z61">
        <f t="shared" si="31"/>
        <v>0</v>
      </c>
      <c r="AA61">
        <f t="shared" si="32"/>
        <v>0</v>
      </c>
      <c r="AB61">
        <f t="shared" si="33"/>
        <v>0</v>
      </c>
      <c r="AC61">
        <f t="shared" si="34"/>
        <v>0</v>
      </c>
      <c r="AD61">
        <f t="shared" si="35"/>
        <v>0</v>
      </c>
      <c r="AE61">
        <f t="shared" si="36"/>
        <v>0</v>
      </c>
      <c r="AF61">
        <f t="shared" si="37"/>
        <v>0</v>
      </c>
      <c r="AG61">
        <f t="shared" si="38"/>
        <v>0</v>
      </c>
      <c r="AH61">
        <f t="shared" si="39"/>
        <v>0</v>
      </c>
      <c r="AI61">
        <f t="shared" si="40"/>
        <v>0</v>
      </c>
      <c r="AJ61">
        <f t="shared" si="41"/>
        <v>0</v>
      </c>
      <c r="AK61">
        <f t="shared" si="42"/>
        <v>0</v>
      </c>
    </row>
    <row r="62" spans="1:38" ht="23.1" customHeight="1">
      <c r="A62" s="6" t="s">
        <v>3</v>
      </c>
      <c r="B62" s="6" t="s">
        <v>7</v>
      </c>
      <c r="C62" s="8" t="s">
        <v>5</v>
      </c>
      <c r="D62" s="9">
        <v>2</v>
      </c>
      <c r="E62" s="9"/>
      <c r="F62" s="9"/>
      <c r="G62" s="9"/>
      <c r="H62" s="9"/>
      <c r="I62" s="9"/>
      <c r="J62" s="9"/>
      <c r="K62" s="9"/>
      <c r="L62" s="9"/>
      <c r="M62" s="9"/>
      <c r="O62" t="str">
        <f>"01"</f>
        <v>01</v>
      </c>
      <c r="P62" s="4" t="s">
        <v>40</v>
      </c>
      <c r="Q62">
        <v>1</v>
      </c>
      <c r="R62">
        <f t="shared" si="23"/>
        <v>0</v>
      </c>
      <c r="S62">
        <f t="shared" si="24"/>
        <v>0</v>
      </c>
      <c r="T62">
        <f t="shared" si="25"/>
        <v>0</v>
      </c>
      <c r="U62">
        <f t="shared" si="26"/>
        <v>0</v>
      </c>
      <c r="V62">
        <f t="shared" si="27"/>
        <v>0</v>
      </c>
      <c r="W62">
        <f t="shared" si="28"/>
        <v>0</v>
      </c>
      <c r="X62">
        <f t="shared" si="29"/>
        <v>0</v>
      </c>
      <c r="Y62">
        <f t="shared" si="30"/>
        <v>0</v>
      </c>
      <c r="Z62">
        <f t="shared" si="31"/>
        <v>0</v>
      </c>
      <c r="AA62">
        <f t="shared" si="32"/>
        <v>0</v>
      </c>
      <c r="AB62">
        <f t="shared" si="33"/>
        <v>0</v>
      </c>
      <c r="AC62">
        <f t="shared" si="34"/>
        <v>0</v>
      </c>
      <c r="AD62">
        <f t="shared" si="35"/>
        <v>0</v>
      </c>
      <c r="AE62">
        <f t="shared" si="36"/>
        <v>0</v>
      </c>
      <c r="AF62">
        <f t="shared" si="37"/>
        <v>0</v>
      </c>
      <c r="AG62">
        <f t="shared" si="38"/>
        <v>0</v>
      </c>
      <c r="AH62">
        <f t="shared" si="39"/>
        <v>0</v>
      </c>
      <c r="AI62">
        <f t="shared" si="40"/>
        <v>0</v>
      </c>
      <c r="AJ62">
        <f t="shared" si="41"/>
        <v>0</v>
      </c>
      <c r="AK62">
        <f t="shared" si="42"/>
        <v>0</v>
      </c>
    </row>
    <row r="63" spans="1:38" ht="23.1" customHeight="1">
      <c r="A63" s="6" t="s">
        <v>124</v>
      </c>
      <c r="B63" s="6" t="s">
        <v>14</v>
      </c>
      <c r="C63" s="8" t="s">
        <v>5</v>
      </c>
      <c r="D63" s="9">
        <v>5</v>
      </c>
      <c r="E63" s="9"/>
      <c r="F63" s="9"/>
      <c r="G63" s="9"/>
      <c r="H63" s="9"/>
      <c r="I63" s="9"/>
      <c r="J63" s="9"/>
      <c r="K63" s="9"/>
      <c r="L63" s="9"/>
      <c r="M63" s="9"/>
      <c r="O63" t="str">
        <f>"01"</f>
        <v>01</v>
      </c>
      <c r="P63" s="4" t="s">
        <v>40</v>
      </c>
      <c r="Q63">
        <v>1</v>
      </c>
      <c r="R63">
        <f t="shared" si="23"/>
        <v>0</v>
      </c>
      <c r="S63">
        <f t="shared" si="24"/>
        <v>0</v>
      </c>
      <c r="T63">
        <f t="shared" si="25"/>
        <v>0</v>
      </c>
      <c r="U63">
        <f t="shared" si="26"/>
        <v>0</v>
      </c>
      <c r="V63">
        <f t="shared" si="27"/>
        <v>0</v>
      </c>
      <c r="W63">
        <f t="shared" si="28"/>
        <v>0</v>
      </c>
      <c r="X63">
        <f t="shared" si="29"/>
        <v>0</v>
      </c>
      <c r="Y63">
        <f t="shared" si="30"/>
        <v>0</v>
      </c>
      <c r="Z63">
        <f t="shared" si="31"/>
        <v>0</v>
      </c>
      <c r="AA63">
        <f t="shared" si="32"/>
        <v>0</v>
      </c>
      <c r="AB63">
        <f t="shared" si="33"/>
        <v>0</v>
      </c>
      <c r="AC63">
        <f t="shared" si="34"/>
        <v>0</v>
      </c>
      <c r="AD63">
        <f t="shared" si="35"/>
        <v>0</v>
      </c>
      <c r="AE63">
        <f t="shared" si="36"/>
        <v>0</v>
      </c>
      <c r="AF63">
        <f t="shared" si="37"/>
        <v>0</v>
      </c>
      <c r="AG63">
        <f t="shared" si="38"/>
        <v>0</v>
      </c>
      <c r="AH63">
        <f t="shared" si="39"/>
        <v>0</v>
      </c>
      <c r="AI63">
        <f t="shared" si="40"/>
        <v>0</v>
      </c>
      <c r="AJ63">
        <f t="shared" si="41"/>
        <v>0</v>
      </c>
      <c r="AK63">
        <f t="shared" si="42"/>
        <v>0</v>
      </c>
    </row>
    <row r="64" spans="1:38" ht="23.1" customHeight="1">
      <c r="A64" s="6" t="s">
        <v>46</v>
      </c>
      <c r="B64" s="6" t="s">
        <v>128</v>
      </c>
      <c r="C64" s="8" t="s">
        <v>25</v>
      </c>
      <c r="D64" s="9">
        <v>5</v>
      </c>
      <c r="E64" s="9"/>
      <c r="F64" s="9"/>
      <c r="G64" s="9"/>
      <c r="H64" s="9"/>
      <c r="I64" s="9"/>
      <c r="J64" s="9"/>
      <c r="K64" s="9"/>
      <c r="L64" s="9"/>
      <c r="M64" s="15"/>
      <c r="O64" t="str">
        <f>""</f>
        <v/>
      </c>
      <c r="P64" s="4" t="s">
        <v>40</v>
      </c>
      <c r="Q64">
        <v>1</v>
      </c>
      <c r="R64">
        <f t="shared" si="23"/>
        <v>0</v>
      </c>
      <c r="S64">
        <f t="shared" si="24"/>
        <v>0</v>
      </c>
      <c r="T64">
        <f t="shared" si="25"/>
        <v>0</v>
      </c>
      <c r="U64">
        <f t="shared" si="26"/>
        <v>0</v>
      </c>
      <c r="V64">
        <f t="shared" si="27"/>
        <v>0</v>
      </c>
      <c r="W64">
        <f t="shared" si="28"/>
        <v>0</v>
      </c>
      <c r="X64">
        <f t="shared" si="29"/>
        <v>0</v>
      </c>
      <c r="Y64">
        <f t="shared" si="30"/>
        <v>0</v>
      </c>
      <c r="Z64">
        <f t="shared" si="31"/>
        <v>0</v>
      </c>
      <c r="AA64">
        <f t="shared" si="32"/>
        <v>0</v>
      </c>
      <c r="AB64">
        <f t="shared" si="33"/>
        <v>0</v>
      </c>
      <c r="AC64">
        <f t="shared" si="34"/>
        <v>0</v>
      </c>
      <c r="AD64">
        <f t="shared" si="35"/>
        <v>0</v>
      </c>
      <c r="AE64">
        <f t="shared" si="36"/>
        <v>0</v>
      </c>
      <c r="AF64">
        <f t="shared" si="37"/>
        <v>0</v>
      </c>
      <c r="AG64">
        <f t="shared" si="38"/>
        <v>0</v>
      </c>
      <c r="AH64">
        <f t="shared" si="39"/>
        <v>0</v>
      </c>
      <c r="AI64">
        <f t="shared" si="40"/>
        <v>0</v>
      </c>
      <c r="AJ64">
        <f t="shared" si="41"/>
        <v>0</v>
      </c>
      <c r="AK64">
        <f t="shared" si="42"/>
        <v>0</v>
      </c>
    </row>
    <row r="65" spans="1:37" ht="23.1" customHeight="1">
      <c r="A65" s="6" t="s">
        <v>81</v>
      </c>
      <c r="B65" s="6" t="s">
        <v>82</v>
      </c>
      <c r="C65" s="8" t="s">
        <v>2</v>
      </c>
      <c r="D65" s="9">
        <v>29.36</v>
      </c>
      <c r="E65" s="9"/>
      <c r="F65" s="9"/>
      <c r="G65" s="9"/>
      <c r="H65" s="9"/>
      <c r="I65" s="9"/>
      <c r="J65" s="9"/>
      <c r="K65" s="9"/>
      <c r="L65" s="9"/>
      <c r="M65" s="15"/>
      <c r="O65" t="str">
        <f>""</f>
        <v/>
      </c>
      <c r="P65" s="4" t="s">
        <v>40</v>
      </c>
      <c r="Q65">
        <v>1</v>
      </c>
      <c r="R65">
        <f t="shared" si="23"/>
        <v>0</v>
      </c>
      <c r="S65">
        <f t="shared" si="24"/>
        <v>0</v>
      </c>
      <c r="T65">
        <f t="shared" si="25"/>
        <v>0</v>
      </c>
      <c r="U65">
        <f t="shared" si="26"/>
        <v>0</v>
      </c>
      <c r="V65">
        <f t="shared" si="27"/>
        <v>0</v>
      </c>
      <c r="W65">
        <f t="shared" si="28"/>
        <v>0</v>
      </c>
      <c r="X65">
        <f t="shared" si="29"/>
        <v>0</v>
      </c>
      <c r="Y65">
        <f t="shared" si="30"/>
        <v>0</v>
      </c>
      <c r="Z65">
        <f t="shared" si="31"/>
        <v>0</v>
      </c>
      <c r="AA65">
        <f t="shared" si="32"/>
        <v>0</v>
      </c>
      <c r="AB65">
        <f t="shared" si="33"/>
        <v>0</v>
      </c>
      <c r="AC65">
        <f t="shared" si="34"/>
        <v>0</v>
      </c>
      <c r="AD65">
        <f t="shared" si="35"/>
        <v>0</v>
      </c>
      <c r="AE65">
        <f t="shared" si="36"/>
        <v>0</v>
      </c>
      <c r="AF65">
        <f t="shared" si="37"/>
        <v>0</v>
      </c>
      <c r="AG65">
        <f t="shared" si="38"/>
        <v>0</v>
      </c>
      <c r="AH65">
        <f t="shared" si="39"/>
        <v>0</v>
      </c>
      <c r="AI65">
        <f t="shared" si="40"/>
        <v>0</v>
      </c>
      <c r="AJ65">
        <f t="shared" si="41"/>
        <v>0</v>
      </c>
      <c r="AK65">
        <f t="shared" si="42"/>
        <v>0</v>
      </c>
    </row>
    <row r="66" spans="1:37" ht="23.1" customHeight="1">
      <c r="A66" s="6" t="s">
        <v>15</v>
      </c>
      <c r="B66" s="6" t="s">
        <v>130</v>
      </c>
      <c r="C66" s="8" t="s">
        <v>16</v>
      </c>
      <c r="D66" s="9">
        <v>40.14</v>
      </c>
      <c r="E66" s="9"/>
      <c r="F66" s="9"/>
      <c r="G66" s="9"/>
      <c r="H66" s="9"/>
      <c r="I66" s="9"/>
      <c r="J66" s="9"/>
      <c r="K66" s="9"/>
      <c r="L66" s="9"/>
      <c r="M66" s="9"/>
      <c r="O66" t="str">
        <f>"01"</f>
        <v>01</v>
      </c>
      <c r="P66" s="4" t="s">
        <v>40</v>
      </c>
      <c r="Q66">
        <v>1</v>
      </c>
      <c r="R66">
        <f t="shared" si="23"/>
        <v>0</v>
      </c>
      <c r="S66">
        <f t="shared" si="24"/>
        <v>0</v>
      </c>
      <c r="T66">
        <f t="shared" si="25"/>
        <v>0</v>
      </c>
      <c r="U66">
        <f t="shared" si="26"/>
        <v>0</v>
      </c>
      <c r="V66">
        <f t="shared" si="27"/>
        <v>0</v>
      </c>
      <c r="W66">
        <f t="shared" si="28"/>
        <v>0</v>
      </c>
      <c r="X66">
        <f t="shared" si="29"/>
        <v>0</v>
      </c>
      <c r="Y66">
        <f t="shared" si="30"/>
        <v>0</v>
      </c>
      <c r="Z66">
        <f t="shared" si="31"/>
        <v>0</v>
      </c>
      <c r="AA66">
        <f t="shared" si="32"/>
        <v>0</v>
      </c>
      <c r="AB66">
        <f t="shared" si="33"/>
        <v>0</v>
      </c>
      <c r="AC66">
        <f t="shared" si="34"/>
        <v>0</v>
      </c>
      <c r="AD66">
        <f t="shared" si="35"/>
        <v>0</v>
      </c>
      <c r="AE66">
        <f t="shared" si="36"/>
        <v>0</v>
      </c>
      <c r="AF66">
        <f t="shared" si="37"/>
        <v>0</v>
      </c>
      <c r="AG66">
        <f t="shared" si="38"/>
        <v>0</v>
      </c>
      <c r="AH66">
        <f t="shared" si="39"/>
        <v>0</v>
      </c>
      <c r="AI66">
        <f t="shared" si="40"/>
        <v>0</v>
      </c>
      <c r="AJ66">
        <f t="shared" si="41"/>
        <v>0</v>
      </c>
      <c r="AK66">
        <f t="shared" si="42"/>
        <v>0</v>
      </c>
    </row>
    <row r="67" spans="1:37" ht="23.1" customHeight="1">
      <c r="A67" s="6" t="s">
        <v>83</v>
      </c>
      <c r="B67" s="6" t="s">
        <v>84</v>
      </c>
      <c r="C67" s="8" t="s">
        <v>85</v>
      </c>
      <c r="D67" s="9">
        <v>55.96</v>
      </c>
      <c r="E67" s="9"/>
      <c r="F67" s="9"/>
      <c r="G67" s="9"/>
      <c r="H67" s="9"/>
      <c r="I67" s="9"/>
      <c r="J67" s="9"/>
      <c r="K67" s="9"/>
      <c r="L67" s="9"/>
      <c r="M67" s="15"/>
      <c r="O67" t="str">
        <f>""</f>
        <v/>
      </c>
      <c r="P67" s="4" t="s">
        <v>40</v>
      </c>
      <c r="Q67">
        <v>1</v>
      </c>
      <c r="R67">
        <f t="shared" si="23"/>
        <v>0</v>
      </c>
      <c r="S67">
        <f t="shared" si="24"/>
        <v>0</v>
      </c>
      <c r="T67">
        <f t="shared" si="25"/>
        <v>0</v>
      </c>
      <c r="U67">
        <f t="shared" si="26"/>
        <v>0</v>
      </c>
      <c r="V67">
        <f t="shared" si="27"/>
        <v>0</v>
      </c>
      <c r="W67">
        <f t="shared" si="28"/>
        <v>0</v>
      </c>
      <c r="X67">
        <f t="shared" si="29"/>
        <v>0</v>
      </c>
      <c r="Y67">
        <f t="shared" si="30"/>
        <v>0</v>
      </c>
      <c r="Z67">
        <f t="shared" si="31"/>
        <v>0</v>
      </c>
      <c r="AA67">
        <f t="shared" si="32"/>
        <v>0</v>
      </c>
      <c r="AB67">
        <f t="shared" si="33"/>
        <v>0</v>
      </c>
      <c r="AC67">
        <f t="shared" si="34"/>
        <v>0</v>
      </c>
      <c r="AD67">
        <f t="shared" si="35"/>
        <v>0</v>
      </c>
      <c r="AE67">
        <f t="shared" si="36"/>
        <v>0</v>
      </c>
      <c r="AF67">
        <f t="shared" si="37"/>
        <v>0</v>
      </c>
      <c r="AG67">
        <f t="shared" si="38"/>
        <v>0</v>
      </c>
      <c r="AH67">
        <f t="shared" si="39"/>
        <v>0</v>
      </c>
      <c r="AI67">
        <f t="shared" si="40"/>
        <v>0</v>
      </c>
      <c r="AJ67">
        <f t="shared" si="41"/>
        <v>0</v>
      </c>
      <c r="AK67">
        <f t="shared" si="42"/>
        <v>0</v>
      </c>
    </row>
    <row r="68" spans="1:37" ht="23.1" customHeight="1">
      <c r="A68" s="6" t="s">
        <v>20</v>
      </c>
      <c r="B68" s="6" t="s">
        <v>22</v>
      </c>
      <c r="C68" s="8" t="s">
        <v>2</v>
      </c>
      <c r="D68" s="9">
        <v>3.78</v>
      </c>
      <c r="E68" s="9"/>
      <c r="F68" s="9"/>
      <c r="G68" s="9"/>
      <c r="H68" s="9"/>
      <c r="I68" s="9"/>
      <c r="J68" s="9"/>
      <c r="K68" s="9"/>
      <c r="L68" s="9"/>
      <c r="M68" s="9"/>
      <c r="O68" t="str">
        <f>"01"</f>
        <v>01</v>
      </c>
      <c r="P68" s="4" t="s">
        <v>40</v>
      </c>
      <c r="Q68">
        <v>1</v>
      </c>
      <c r="R68">
        <f t="shared" si="23"/>
        <v>0</v>
      </c>
      <c r="S68">
        <f t="shared" si="24"/>
        <v>0</v>
      </c>
      <c r="T68">
        <f t="shared" si="25"/>
        <v>0</v>
      </c>
      <c r="U68">
        <f t="shared" si="26"/>
        <v>0</v>
      </c>
      <c r="V68">
        <f t="shared" si="27"/>
        <v>0</v>
      </c>
      <c r="W68">
        <f t="shared" si="28"/>
        <v>0</v>
      </c>
      <c r="X68">
        <f t="shared" si="29"/>
        <v>0</v>
      </c>
      <c r="Y68">
        <f t="shared" si="30"/>
        <v>0</v>
      </c>
      <c r="Z68">
        <f t="shared" si="31"/>
        <v>0</v>
      </c>
      <c r="AA68">
        <f t="shared" si="32"/>
        <v>0</v>
      </c>
      <c r="AB68">
        <f t="shared" si="33"/>
        <v>0</v>
      </c>
      <c r="AC68">
        <f t="shared" si="34"/>
        <v>0</v>
      </c>
      <c r="AD68">
        <f t="shared" si="35"/>
        <v>0</v>
      </c>
      <c r="AE68">
        <f t="shared" si="36"/>
        <v>0</v>
      </c>
      <c r="AF68">
        <f t="shared" si="37"/>
        <v>0</v>
      </c>
      <c r="AG68">
        <f t="shared" si="38"/>
        <v>0</v>
      </c>
      <c r="AH68">
        <f t="shared" si="39"/>
        <v>0</v>
      </c>
      <c r="AI68">
        <f t="shared" si="40"/>
        <v>0</v>
      </c>
      <c r="AJ68">
        <f t="shared" si="41"/>
        <v>0</v>
      </c>
      <c r="AK68">
        <f t="shared" si="42"/>
        <v>0</v>
      </c>
    </row>
    <row r="69" spans="1:37" ht="23.1" customHeight="1">
      <c r="A69" s="6" t="s">
        <v>20</v>
      </c>
      <c r="B69" s="6" t="s">
        <v>21</v>
      </c>
      <c r="C69" s="8" t="s">
        <v>2</v>
      </c>
      <c r="D69" s="9">
        <v>4.2</v>
      </c>
      <c r="E69" s="9"/>
      <c r="F69" s="9"/>
      <c r="G69" s="9"/>
      <c r="H69" s="9"/>
      <c r="I69" s="9"/>
      <c r="J69" s="9"/>
      <c r="K69" s="9"/>
      <c r="L69" s="9"/>
      <c r="M69" s="9"/>
      <c r="O69" t="str">
        <f>"01"</f>
        <v>01</v>
      </c>
      <c r="P69" s="4" t="s">
        <v>40</v>
      </c>
      <c r="Q69">
        <v>1</v>
      </c>
      <c r="R69">
        <f t="shared" si="23"/>
        <v>0</v>
      </c>
      <c r="S69">
        <f t="shared" si="24"/>
        <v>0</v>
      </c>
      <c r="T69">
        <f t="shared" si="25"/>
        <v>0</v>
      </c>
      <c r="U69">
        <f t="shared" si="26"/>
        <v>0</v>
      </c>
      <c r="V69">
        <f t="shared" si="27"/>
        <v>0</v>
      </c>
      <c r="W69">
        <f t="shared" si="28"/>
        <v>0</v>
      </c>
      <c r="X69">
        <f t="shared" si="29"/>
        <v>0</v>
      </c>
      <c r="Y69">
        <f t="shared" si="30"/>
        <v>0</v>
      </c>
      <c r="Z69">
        <f t="shared" si="31"/>
        <v>0</v>
      </c>
      <c r="AA69">
        <f t="shared" si="32"/>
        <v>0</v>
      </c>
      <c r="AB69">
        <f t="shared" si="33"/>
        <v>0</v>
      </c>
      <c r="AC69">
        <f t="shared" si="34"/>
        <v>0</v>
      </c>
      <c r="AD69">
        <f t="shared" si="35"/>
        <v>0</v>
      </c>
      <c r="AE69">
        <f t="shared" si="36"/>
        <v>0</v>
      </c>
      <c r="AF69">
        <f t="shared" si="37"/>
        <v>0</v>
      </c>
      <c r="AG69">
        <f t="shared" si="38"/>
        <v>0</v>
      </c>
      <c r="AH69">
        <f t="shared" si="39"/>
        <v>0</v>
      </c>
      <c r="AI69">
        <f t="shared" si="40"/>
        <v>0</v>
      </c>
      <c r="AJ69">
        <f t="shared" si="41"/>
        <v>0</v>
      </c>
      <c r="AK69">
        <f t="shared" si="42"/>
        <v>0</v>
      </c>
    </row>
    <row r="70" spans="1:37" ht="23.1" customHeight="1">
      <c r="A70" s="6" t="s">
        <v>23</v>
      </c>
      <c r="B70" s="6" t="s">
        <v>24</v>
      </c>
      <c r="C70" s="8" t="s">
        <v>25</v>
      </c>
      <c r="D70" s="9">
        <v>1</v>
      </c>
      <c r="E70" s="9"/>
      <c r="F70" s="9"/>
      <c r="G70" s="9"/>
      <c r="H70" s="9"/>
      <c r="I70" s="9"/>
      <c r="J70" s="9"/>
      <c r="K70" s="9"/>
      <c r="L70" s="9"/>
      <c r="M70" s="9"/>
      <c r="O70" t="str">
        <f>"01"</f>
        <v>01</v>
      </c>
      <c r="P70" s="4" t="s">
        <v>40</v>
      </c>
      <c r="Q70">
        <v>1</v>
      </c>
      <c r="R70">
        <f t="shared" si="23"/>
        <v>0</v>
      </c>
      <c r="S70">
        <f t="shared" si="24"/>
        <v>0</v>
      </c>
      <c r="T70">
        <f t="shared" si="25"/>
        <v>0</v>
      </c>
      <c r="U70">
        <f t="shared" si="26"/>
        <v>0</v>
      </c>
      <c r="V70">
        <f t="shared" si="27"/>
        <v>0</v>
      </c>
      <c r="W70">
        <f t="shared" si="28"/>
        <v>0</v>
      </c>
      <c r="X70">
        <f t="shared" si="29"/>
        <v>0</v>
      </c>
      <c r="Y70">
        <f t="shared" si="30"/>
        <v>0</v>
      </c>
      <c r="Z70">
        <f t="shared" si="31"/>
        <v>0</v>
      </c>
      <c r="AA70">
        <f t="shared" si="32"/>
        <v>0</v>
      </c>
      <c r="AB70">
        <f t="shared" si="33"/>
        <v>0</v>
      </c>
      <c r="AC70">
        <f t="shared" si="34"/>
        <v>0</v>
      </c>
      <c r="AD70">
        <f t="shared" si="35"/>
        <v>0</v>
      </c>
      <c r="AE70">
        <f t="shared" si="36"/>
        <v>0</v>
      </c>
      <c r="AF70">
        <f t="shared" si="37"/>
        <v>0</v>
      </c>
      <c r="AG70">
        <f t="shared" si="38"/>
        <v>0</v>
      </c>
      <c r="AH70">
        <f t="shared" si="39"/>
        <v>0</v>
      </c>
      <c r="AI70">
        <f t="shared" si="40"/>
        <v>0</v>
      </c>
      <c r="AJ70">
        <f t="shared" si="41"/>
        <v>0</v>
      </c>
      <c r="AK70">
        <f t="shared" si="42"/>
        <v>0</v>
      </c>
    </row>
    <row r="71" spans="1:37" ht="23.1" customHeight="1">
      <c r="A71" s="7"/>
      <c r="B71" s="7"/>
      <c r="C71" s="14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37" ht="23.1" customHeight="1">
      <c r="A72" s="7"/>
      <c r="B72" s="7"/>
      <c r="C72" s="14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37" ht="23.1" customHeight="1">
      <c r="A73" s="7"/>
      <c r="B73" s="7"/>
      <c r="C73" s="14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37" ht="23.1" customHeight="1">
      <c r="A74" s="7"/>
      <c r="B74" s="7"/>
      <c r="C74" s="14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37" ht="23.1" customHeight="1">
      <c r="A75" s="7"/>
      <c r="B75" s="7"/>
      <c r="C75" s="14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37" ht="23.1" customHeight="1">
      <c r="A76" s="7"/>
      <c r="B76" s="7"/>
      <c r="C76" s="14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37" ht="23.1" customHeight="1">
      <c r="A77" s="7"/>
      <c r="B77" s="7"/>
      <c r="C77" s="14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37" ht="23.1" customHeight="1">
      <c r="A78" s="7"/>
      <c r="B78" s="7"/>
      <c r="C78" s="14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37" ht="23.1" customHeight="1">
      <c r="A79" s="7"/>
      <c r="B79" s="7"/>
      <c r="C79" s="14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37" ht="23.1" customHeight="1">
      <c r="A80" s="7"/>
      <c r="B80" s="7"/>
      <c r="C80" s="14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38" ht="23.1" customHeight="1">
      <c r="A81" s="7"/>
      <c r="B81" s="7"/>
      <c r="C81" s="14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38" ht="23.1" customHeight="1">
      <c r="A82" s="7"/>
      <c r="B82" s="7"/>
      <c r="C82" s="14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38" ht="23.1" customHeight="1">
      <c r="A83" s="7"/>
      <c r="B83" s="7"/>
      <c r="C83" s="14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38" ht="23.1" customHeight="1">
      <c r="A84" s="10" t="s">
        <v>41</v>
      </c>
      <c r="B84" s="11"/>
      <c r="C84" s="12"/>
      <c r="D84" s="13"/>
      <c r="E84" s="13"/>
      <c r="F84" s="13"/>
      <c r="G84" s="13"/>
      <c r="H84" s="13"/>
      <c r="I84" s="13"/>
      <c r="J84" s="13"/>
      <c r="K84" s="13"/>
      <c r="L84" s="13"/>
      <c r="M84" s="13"/>
      <c r="R84">
        <f t="shared" ref="R84:AL84" si="43">ROUNDDOWN(SUM(R54:R70), 0)</f>
        <v>0</v>
      </c>
      <c r="S84">
        <f t="shared" si="43"/>
        <v>0</v>
      </c>
      <c r="T84">
        <f t="shared" si="43"/>
        <v>0</v>
      </c>
      <c r="U84">
        <f t="shared" si="43"/>
        <v>0</v>
      </c>
      <c r="V84">
        <f t="shared" si="43"/>
        <v>0</v>
      </c>
      <c r="W84">
        <f t="shared" si="43"/>
        <v>0</v>
      </c>
      <c r="X84">
        <f t="shared" si="43"/>
        <v>0</v>
      </c>
      <c r="Y84">
        <f t="shared" si="43"/>
        <v>0</v>
      </c>
      <c r="Z84">
        <f t="shared" si="43"/>
        <v>0</v>
      </c>
      <c r="AA84">
        <f t="shared" si="43"/>
        <v>0</v>
      </c>
      <c r="AB84">
        <f t="shared" si="43"/>
        <v>0</v>
      </c>
      <c r="AC84">
        <f t="shared" si="43"/>
        <v>0</v>
      </c>
      <c r="AD84">
        <f t="shared" si="43"/>
        <v>0</v>
      </c>
      <c r="AE84">
        <f t="shared" si="43"/>
        <v>0</v>
      </c>
      <c r="AF84">
        <f t="shared" si="43"/>
        <v>0</v>
      </c>
      <c r="AG84">
        <f t="shared" si="43"/>
        <v>0</v>
      </c>
      <c r="AH84">
        <f t="shared" si="43"/>
        <v>0</v>
      </c>
      <c r="AI84">
        <f t="shared" si="43"/>
        <v>0</v>
      </c>
      <c r="AJ84">
        <f t="shared" si="43"/>
        <v>0</v>
      </c>
      <c r="AK84">
        <f t="shared" si="43"/>
        <v>0</v>
      </c>
      <c r="AL84">
        <f t="shared" si="43"/>
        <v>0</v>
      </c>
    </row>
    <row r="85" spans="1:38" ht="23.1" customHeight="1">
      <c r="A85" s="20" t="s">
        <v>125</v>
      </c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</row>
    <row r="86" spans="1:38" ht="23.1" customHeight="1">
      <c r="A86" s="6" t="s">
        <v>86</v>
      </c>
      <c r="B86" s="7"/>
      <c r="C86" s="8" t="s">
        <v>2</v>
      </c>
      <c r="D86" s="9">
        <v>97.88</v>
      </c>
      <c r="E86" s="9"/>
      <c r="F86" s="9"/>
      <c r="G86" s="9"/>
      <c r="H86" s="9"/>
      <c r="I86" s="9"/>
      <c r="J86" s="9"/>
      <c r="K86" s="9"/>
      <c r="L86" s="9"/>
      <c r="M86" s="15"/>
      <c r="O86" t="str">
        <f>""</f>
        <v/>
      </c>
      <c r="P86" s="4" t="s">
        <v>40</v>
      </c>
      <c r="Q86">
        <v>1</v>
      </c>
      <c r="R86">
        <f>IF(P86="기계경비", J86, 0)</f>
        <v>0</v>
      </c>
      <c r="S86">
        <f>IF(P86="운반비", J86, 0)</f>
        <v>0</v>
      </c>
      <c r="T86">
        <f>IF(P86="작업부산물", F86, 0)</f>
        <v>0</v>
      </c>
      <c r="U86">
        <f>IF(P86="관급", F86, 0)</f>
        <v>0</v>
      </c>
      <c r="V86">
        <f>IF(P86="외주비", J86, 0)</f>
        <v>0</v>
      </c>
      <c r="W86">
        <f>IF(P86="장비비", J86, 0)</f>
        <v>0</v>
      </c>
      <c r="X86">
        <f>IF(P86="폐기물처리비", J86, 0)</f>
        <v>0</v>
      </c>
      <c r="Y86">
        <f>IF(P86="가설비", J86, 0)</f>
        <v>0</v>
      </c>
      <c r="Z86">
        <f>IF(P86="잡비제외분", F86, 0)</f>
        <v>0</v>
      </c>
      <c r="AA86">
        <f>IF(P86="사급자재대", L86, 0)</f>
        <v>0</v>
      </c>
      <c r="AB86">
        <f>IF(P86="관급자재대", L86, 0)</f>
        <v>0</v>
      </c>
      <c r="AC86">
        <f>IF(P86="사용자항목1", L86, 0)</f>
        <v>0</v>
      </c>
      <c r="AD86">
        <f>IF(P86="사용자항목2", L86, 0)</f>
        <v>0</v>
      </c>
      <c r="AE86">
        <f>IF(P86="사용자항목3", L86, 0)</f>
        <v>0</v>
      </c>
      <c r="AF86">
        <f>IF(P86="사용자항목4", L86, 0)</f>
        <v>0</v>
      </c>
      <c r="AG86">
        <f>IF(P86="사용자항목5", L86, 0)</f>
        <v>0</v>
      </c>
      <c r="AH86">
        <f>IF(P86="사용자항목6", L86, 0)</f>
        <v>0</v>
      </c>
      <c r="AI86">
        <f>IF(P86="사용자항목7", L86, 0)</f>
        <v>0</v>
      </c>
      <c r="AJ86">
        <f>IF(P86="사용자항목8", L86, 0)</f>
        <v>0</v>
      </c>
      <c r="AK86">
        <f>IF(P86="사용자항목9", L86, 0)</f>
        <v>0</v>
      </c>
    </row>
    <row r="87" spans="1:38" ht="23.1" customHeight="1">
      <c r="A87" s="6" t="s">
        <v>87</v>
      </c>
      <c r="B87" s="6" t="s">
        <v>88</v>
      </c>
      <c r="C87" s="8" t="s">
        <v>10</v>
      </c>
      <c r="D87" s="9">
        <v>0.92</v>
      </c>
      <c r="E87" s="9"/>
      <c r="F87" s="9"/>
      <c r="G87" s="9"/>
      <c r="H87" s="9"/>
      <c r="I87" s="9"/>
      <c r="J87" s="9"/>
      <c r="K87" s="9"/>
      <c r="L87" s="9"/>
      <c r="M87" s="15"/>
      <c r="O87" t="str">
        <f>""</f>
        <v/>
      </c>
      <c r="P87" s="4" t="s">
        <v>40</v>
      </c>
      <c r="Q87">
        <v>1</v>
      </c>
      <c r="R87">
        <f>IF(P87="기계경비", J87, 0)</f>
        <v>0</v>
      </c>
      <c r="S87">
        <f>IF(P87="운반비", J87, 0)</f>
        <v>0</v>
      </c>
      <c r="T87">
        <f>IF(P87="작업부산물", F87, 0)</f>
        <v>0</v>
      </c>
      <c r="U87">
        <f>IF(P87="관급", F87, 0)</f>
        <v>0</v>
      </c>
      <c r="V87">
        <f>IF(P87="외주비", J87, 0)</f>
        <v>0</v>
      </c>
      <c r="W87">
        <f>IF(P87="장비비", J87, 0)</f>
        <v>0</v>
      </c>
      <c r="X87">
        <f>IF(P87="폐기물처리비", J87, 0)</f>
        <v>0</v>
      </c>
      <c r="Y87">
        <f>IF(P87="가설비", J87, 0)</f>
        <v>0</v>
      </c>
      <c r="Z87">
        <f>IF(P87="잡비제외분", F87, 0)</f>
        <v>0</v>
      </c>
      <c r="AA87">
        <f>IF(P87="사급자재대", L87, 0)</f>
        <v>0</v>
      </c>
      <c r="AB87">
        <f>IF(P87="관급자재대", L87, 0)</f>
        <v>0</v>
      </c>
      <c r="AC87">
        <f>IF(P87="사용자항목1", L87, 0)</f>
        <v>0</v>
      </c>
      <c r="AD87">
        <f>IF(P87="사용자항목2", L87, 0)</f>
        <v>0</v>
      </c>
      <c r="AE87">
        <f>IF(P87="사용자항목3", L87, 0)</f>
        <v>0</v>
      </c>
      <c r="AF87">
        <f>IF(P87="사용자항목4", L87, 0)</f>
        <v>0</v>
      </c>
      <c r="AG87">
        <f>IF(P87="사용자항목5", L87, 0)</f>
        <v>0</v>
      </c>
      <c r="AH87">
        <f>IF(P87="사용자항목6", L87, 0)</f>
        <v>0</v>
      </c>
      <c r="AI87">
        <f>IF(P87="사용자항목7", L87, 0)</f>
        <v>0</v>
      </c>
      <c r="AJ87">
        <f>IF(P87="사용자항목8", L87, 0)</f>
        <v>0</v>
      </c>
      <c r="AK87">
        <f>IF(P87="사용자항목9", L87, 0)</f>
        <v>0</v>
      </c>
    </row>
    <row r="88" spans="1:38" ht="23.1" customHeight="1">
      <c r="A88" s="6" t="s">
        <v>89</v>
      </c>
      <c r="B88" s="7"/>
      <c r="C88" s="8" t="s">
        <v>25</v>
      </c>
      <c r="D88" s="9">
        <v>3</v>
      </c>
      <c r="E88" s="9"/>
      <c r="F88" s="9"/>
      <c r="G88" s="9"/>
      <c r="H88" s="9"/>
      <c r="I88" s="9"/>
      <c r="J88" s="9"/>
      <c r="K88" s="9"/>
      <c r="L88" s="9"/>
      <c r="M88" s="15"/>
      <c r="O88" t="str">
        <f>""</f>
        <v/>
      </c>
      <c r="P88" s="4" t="s">
        <v>40</v>
      </c>
      <c r="Q88">
        <v>1</v>
      </c>
      <c r="R88">
        <f>IF(P88="기계경비", J88, 0)</f>
        <v>0</v>
      </c>
      <c r="S88">
        <f>IF(P88="운반비", J88, 0)</f>
        <v>0</v>
      </c>
      <c r="T88">
        <f>IF(P88="작업부산물", F88, 0)</f>
        <v>0</v>
      </c>
      <c r="U88">
        <f>IF(P88="관급", F88, 0)</f>
        <v>0</v>
      </c>
      <c r="V88">
        <f>IF(P88="외주비", J88, 0)</f>
        <v>0</v>
      </c>
      <c r="W88">
        <f>IF(P88="장비비", J88, 0)</f>
        <v>0</v>
      </c>
      <c r="X88">
        <f>IF(P88="폐기물처리비", J88, 0)</f>
        <v>0</v>
      </c>
      <c r="Y88">
        <f>IF(P88="가설비", J88, 0)</f>
        <v>0</v>
      </c>
      <c r="Z88">
        <f>IF(P88="잡비제외분", F88, 0)</f>
        <v>0</v>
      </c>
      <c r="AA88">
        <f>IF(P88="사급자재대", L88, 0)</f>
        <v>0</v>
      </c>
      <c r="AB88">
        <f>IF(P88="관급자재대", L88, 0)</f>
        <v>0</v>
      </c>
      <c r="AC88">
        <f>IF(P88="사용자항목1", L88, 0)</f>
        <v>0</v>
      </c>
      <c r="AD88">
        <f>IF(P88="사용자항목2", L88, 0)</f>
        <v>0</v>
      </c>
      <c r="AE88">
        <f>IF(P88="사용자항목3", L88, 0)</f>
        <v>0</v>
      </c>
      <c r="AF88">
        <f>IF(P88="사용자항목4", L88, 0)</f>
        <v>0</v>
      </c>
      <c r="AG88">
        <f>IF(P88="사용자항목5", L88, 0)</f>
        <v>0</v>
      </c>
      <c r="AH88">
        <f>IF(P88="사용자항목6", L88, 0)</f>
        <v>0</v>
      </c>
      <c r="AI88">
        <f>IF(P88="사용자항목7", L88, 0)</f>
        <v>0</v>
      </c>
      <c r="AJ88">
        <f>IF(P88="사용자항목8", L88, 0)</f>
        <v>0</v>
      </c>
      <c r="AK88">
        <f>IF(P88="사용자항목9", L88, 0)</f>
        <v>0</v>
      </c>
    </row>
    <row r="89" spans="1:38" ht="23.1" customHeight="1">
      <c r="A89" s="7"/>
      <c r="B89" s="7"/>
      <c r="C89" s="14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38" ht="23.1" customHeight="1">
      <c r="A90" s="7"/>
      <c r="B90" s="7"/>
      <c r="C90" s="14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38" ht="23.1" customHeight="1">
      <c r="A91" s="7"/>
      <c r="B91" s="7"/>
      <c r="C91" s="14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38" ht="23.1" customHeight="1">
      <c r="A92" s="7"/>
      <c r="B92" s="7"/>
      <c r="C92" s="14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38" ht="23.1" customHeight="1">
      <c r="A93" s="7"/>
      <c r="B93" s="7"/>
      <c r="C93" s="14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38" ht="23.1" customHeight="1">
      <c r="A94" s="7"/>
      <c r="B94" s="7"/>
      <c r="C94" s="14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38" ht="23.1" customHeight="1">
      <c r="A95" s="7"/>
      <c r="B95" s="7"/>
      <c r="C95" s="14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38" ht="23.1" customHeight="1">
      <c r="A96" s="7"/>
      <c r="B96" s="7"/>
      <c r="C96" s="14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38" ht="23.1" customHeight="1">
      <c r="A97" s="7"/>
      <c r="B97" s="7"/>
      <c r="C97" s="14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38" ht="23.1" customHeight="1">
      <c r="A98" s="7"/>
      <c r="B98" s="7"/>
      <c r="C98" s="14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38" ht="23.1" customHeight="1">
      <c r="A99" s="7"/>
      <c r="B99" s="7"/>
      <c r="C99" s="14"/>
      <c r="D99" s="9"/>
      <c r="E99" s="9"/>
      <c r="F99" s="9"/>
      <c r="G99" s="9"/>
      <c r="H99" s="9"/>
      <c r="I99" s="9"/>
      <c r="J99" s="9"/>
      <c r="K99" s="9"/>
      <c r="L99" s="9"/>
      <c r="M99" s="9"/>
    </row>
    <row r="100" spans="1:38" ht="23.1" customHeight="1">
      <c r="A100" s="10" t="s">
        <v>41</v>
      </c>
      <c r="B100" s="11"/>
      <c r="C100" s="12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R100">
        <f t="shared" ref="R100:AL100" si="44">ROUNDDOWN(SUM(R86:R88), 0)</f>
        <v>0</v>
      </c>
      <c r="S100">
        <f t="shared" si="44"/>
        <v>0</v>
      </c>
      <c r="T100">
        <f t="shared" si="44"/>
        <v>0</v>
      </c>
      <c r="U100">
        <f t="shared" si="44"/>
        <v>0</v>
      </c>
      <c r="V100">
        <f t="shared" si="44"/>
        <v>0</v>
      </c>
      <c r="W100">
        <f t="shared" si="44"/>
        <v>0</v>
      </c>
      <c r="X100">
        <f t="shared" si="44"/>
        <v>0</v>
      </c>
      <c r="Y100">
        <f t="shared" si="44"/>
        <v>0</v>
      </c>
      <c r="Z100">
        <f t="shared" si="44"/>
        <v>0</v>
      </c>
      <c r="AA100">
        <f t="shared" si="44"/>
        <v>0</v>
      </c>
      <c r="AB100">
        <f t="shared" si="44"/>
        <v>0</v>
      </c>
      <c r="AC100">
        <f t="shared" si="44"/>
        <v>0</v>
      </c>
      <c r="AD100">
        <f t="shared" si="44"/>
        <v>0</v>
      </c>
      <c r="AE100">
        <f t="shared" si="44"/>
        <v>0</v>
      </c>
      <c r="AF100">
        <f t="shared" si="44"/>
        <v>0</v>
      </c>
      <c r="AG100">
        <f t="shared" si="44"/>
        <v>0</v>
      </c>
      <c r="AH100">
        <f t="shared" si="44"/>
        <v>0</v>
      </c>
      <c r="AI100">
        <f t="shared" si="44"/>
        <v>0</v>
      </c>
      <c r="AJ100">
        <f t="shared" si="44"/>
        <v>0</v>
      </c>
      <c r="AK100">
        <f t="shared" si="44"/>
        <v>0</v>
      </c>
      <c r="AL100">
        <f t="shared" si="44"/>
        <v>0</v>
      </c>
    </row>
    <row r="101" spans="1:38" ht="23.1" customHeight="1">
      <c r="A101" s="20" t="s">
        <v>126</v>
      </c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</row>
    <row r="102" spans="1:38" ht="23.1" customHeight="1">
      <c r="A102" s="6" t="s">
        <v>26</v>
      </c>
      <c r="B102" s="6" t="s">
        <v>27</v>
      </c>
      <c r="C102" s="8" t="s">
        <v>28</v>
      </c>
      <c r="D102" s="9">
        <v>4.0599999999999996</v>
      </c>
      <c r="E102" s="9"/>
      <c r="F102" s="9"/>
      <c r="G102" s="9"/>
      <c r="H102" s="9"/>
      <c r="I102" s="9"/>
      <c r="J102" s="9"/>
      <c r="K102" s="9"/>
      <c r="L102" s="9"/>
      <c r="M102" s="9"/>
      <c r="O102" t="str">
        <f>"03"</f>
        <v>03</v>
      </c>
      <c r="P102" t="s">
        <v>47</v>
      </c>
      <c r="Q102">
        <v>1</v>
      </c>
      <c r="R102">
        <f>IF(P102="기계경비", J102, 0)</f>
        <v>0</v>
      </c>
      <c r="S102">
        <f>IF(P102="운반비", J102, 0)</f>
        <v>0</v>
      </c>
      <c r="T102">
        <f>IF(P102="작업부산물", F102, 0)</f>
        <v>0</v>
      </c>
      <c r="U102">
        <f>IF(P102="관급", F102, 0)</f>
        <v>0</v>
      </c>
      <c r="V102">
        <f>IF(P102="외주비", J102, 0)</f>
        <v>0</v>
      </c>
      <c r="W102">
        <f>IF(P102="장비비", J102, 0)</f>
        <v>0</v>
      </c>
      <c r="X102">
        <f>IF(P102="폐기물처리비", L102, 0)</f>
        <v>0</v>
      </c>
      <c r="Y102">
        <f>IF(P102="가설비", J102, 0)</f>
        <v>0</v>
      </c>
      <c r="Z102">
        <f>IF(P102="잡비제외분", F102, 0)</f>
        <v>0</v>
      </c>
      <c r="AA102">
        <f>IF(P102="사급자재대", L102, 0)</f>
        <v>0</v>
      </c>
      <c r="AB102">
        <f>IF(P102="관급자재대", L102, 0)</f>
        <v>0</v>
      </c>
      <c r="AC102">
        <f>IF(P102="사용자항목1", L102, 0)</f>
        <v>0</v>
      </c>
      <c r="AD102">
        <f>IF(P102="사용자항목2", L102, 0)</f>
        <v>0</v>
      </c>
      <c r="AE102">
        <f>IF(P102="사용자항목3", L102, 0)</f>
        <v>0</v>
      </c>
      <c r="AF102">
        <f>IF(P102="사용자항목4", L102, 0)</f>
        <v>0</v>
      </c>
      <c r="AG102">
        <f>IF(P102="사용자항목5", L102, 0)</f>
        <v>0</v>
      </c>
      <c r="AH102">
        <f>IF(P102="사용자항목6", L102, 0)</f>
        <v>0</v>
      </c>
      <c r="AI102">
        <f>IF(P102="사용자항목7", L102, 0)</f>
        <v>0</v>
      </c>
      <c r="AJ102">
        <f>IF(P102="사용자항목8", L102, 0)</f>
        <v>0</v>
      </c>
      <c r="AK102">
        <f>IF(P102="사용자항목9", L102, 0)</f>
        <v>0</v>
      </c>
    </row>
    <row r="103" spans="1:38" ht="23.1" customHeight="1">
      <c r="A103" s="6" t="s">
        <v>29</v>
      </c>
      <c r="B103" s="6" t="s">
        <v>30</v>
      </c>
      <c r="C103" s="8" t="s">
        <v>28</v>
      </c>
      <c r="D103" s="9">
        <v>4.0599999999999996</v>
      </c>
      <c r="E103" s="9"/>
      <c r="F103" s="9"/>
      <c r="G103" s="9"/>
      <c r="H103" s="9"/>
      <c r="I103" s="9"/>
      <c r="J103" s="9"/>
      <c r="K103" s="9"/>
      <c r="L103" s="9"/>
      <c r="M103" s="15"/>
      <c r="O103" t="str">
        <f>"03"</f>
        <v>03</v>
      </c>
      <c r="P103" t="s">
        <v>47</v>
      </c>
      <c r="Q103">
        <v>1</v>
      </c>
      <c r="R103">
        <f>IF(P103="기계경비", J103, 0)</f>
        <v>0</v>
      </c>
      <c r="S103">
        <f>IF(P103="운반비", J103, 0)</f>
        <v>0</v>
      </c>
      <c r="T103">
        <f>IF(P103="작업부산물", F103, 0)</f>
        <v>0</v>
      </c>
      <c r="U103">
        <f>IF(P103="관급", F103, 0)</f>
        <v>0</v>
      </c>
      <c r="V103">
        <f>IF(P103="외주비", J103, 0)</f>
        <v>0</v>
      </c>
      <c r="W103">
        <f>IF(P103="장비비", J103, 0)</f>
        <v>0</v>
      </c>
      <c r="X103">
        <f>IF(P103="폐기물처리비", L103, 0)</f>
        <v>0</v>
      </c>
      <c r="Y103">
        <f>IF(P103="가설비", J103, 0)</f>
        <v>0</v>
      </c>
      <c r="Z103">
        <f>IF(P103="잡비제외분", F103, 0)</f>
        <v>0</v>
      </c>
      <c r="AA103">
        <f>IF(P103="사급자재대", L103, 0)</f>
        <v>0</v>
      </c>
      <c r="AB103">
        <f>IF(P103="관급자재대", L103, 0)</f>
        <v>0</v>
      </c>
      <c r="AC103">
        <f>IF(P103="사용자항목1", L103, 0)</f>
        <v>0</v>
      </c>
      <c r="AD103">
        <f>IF(P103="사용자항목2", L103, 0)</f>
        <v>0</v>
      </c>
      <c r="AE103">
        <f>IF(P103="사용자항목3", L103, 0)</f>
        <v>0</v>
      </c>
      <c r="AF103">
        <f>IF(P103="사용자항목4", L103, 0)</f>
        <v>0</v>
      </c>
      <c r="AG103">
        <f>IF(P103="사용자항목5", L103, 0)</f>
        <v>0</v>
      </c>
      <c r="AH103">
        <f>IF(P103="사용자항목6", L103, 0)</f>
        <v>0</v>
      </c>
      <c r="AI103">
        <f>IF(P103="사용자항목7", L103, 0)</f>
        <v>0</v>
      </c>
      <c r="AJ103">
        <f>IF(P103="사용자항목8", L103, 0)</f>
        <v>0</v>
      </c>
      <c r="AK103">
        <f>IF(P103="사용자항목9", L103, 0)</f>
        <v>0</v>
      </c>
    </row>
    <row r="104" spans="1:38" ht="23.1" customHeight="1">
      <c r="A104" s="6" t="s">
        <v>90</v>
      </c>
      <c r="B104" s="6" t="s">
        <v>91</v>
      </c>
      <c r="C104" s="8" t="s">
        <v>32</v>
      </c>
      <c r="D104" s="9">
        <v>1.95</v>
      </c>
      <c r="E104" s="9"/>
      <c r="F104" s="9"/>
      <c r="G104" s="9"/>
      <c r="H104" s="9"/>
      <c r="I104" s="9"/>
      <c r="J104" s="9"/>
      <c r="K104" s="9"/>
      <c r="L104" s="9"/>
      <c r="M104" s="15"/>
      <c r="O104" t="str">
        <f>""</f>
        <v/>
      </c>
      <c r="P104" t="s">
        <v>47</v>
      </c>
      <c r="Q104">
        <v>1</v>
      </c>
      <c r="R104">
        <f>IF(P104="기계경비", J104, 0)</f>
        <v>0</v>
      </c>
      <c r="S104">
        <f>IF(P104="운반비", J104, 0)</f>
        <v>0</v>
      </c>
      <c r="T104">
        <f>IF(P104="작업부산물", F104, 0)</f>
        <v>0</v>
      </c>
      <c r="U104">
        <f>IF(P104="관급", F104, 0)</f>
        <v>0</v>
      </c>
      <c r="V104">
        <f>IF(P104="외주비", J104, 0)</f>
        <v>0</v>
      </c>
      <c r="W104">
        <f>IF(P104="장비비", J104, 0)</f>
        <v>0</v>
      </c>
      <c r="X104">
        <f>IF(P104="폐기물처리비", L104, 0)</f>
        <v>0</v>
      </c>
      <c r="Y104">
        <f>IF(P104="가설비", J104, 0)</f>
        <v>0</v>
      </c>
      <c r="Z104">
        <f>IF(P104="잡비제외분", F104, 0)</f>
        <v>0</v>
      </c>
      <c r="AA104">
        <f>IF(P104="사급자재대", L104, 0)</f>
        <v>0</v>
      </c>
      <c r="AB104">
        <f>IF(P104="관급자재대", L104, 0)</f>
        <v>0</v>
      </c>
      <c r="AC104">
        <f>IF(P104="사용자항목1", L104, 0)</f>
        <v>0</v>
      </c>
      <c r="AD104">
        <f>IF(P104="사용자항목2", L104, 0)</f>
        <v>0</v>
      </c>
      <c r="AE104">
        <f>IF(P104="사용자항목3", L104, 0)</f>
        <v>0</v>
      </c>
      <c r="AF104">
        <f>IF(P104="사용자항목4", L104, 0)</f>
        <v>0</v>
      </c>
      <c r="AG104">
        <f>IF(P104="사용자항목5", L104, 0)</f>
        <v>0</v>
      </c>
      <c r="AH104">
        <f>IF(P104="사용자항목6", L104, 0)</f>
        <v>0</v>
      </c>
      <c r="AI104">
        <f>IF(P104="사용자항목7", L104, 0)</f>
        <v>0</v>
      </c>
      <c r="AJ104">
        <f>IF(P104="사용자항목8", L104, 0)</f>
        <v>0</v>
      </c>
      <c r="AK104">
        <f>IF(P104="사용자항목9", L104, 0)</f>
        <v>0</v>
      </c>
    </row>
    <row r="105" spans="1:38" ht="23.1" customHeight="1">
      <c r="A105" s="6" t="s">
        <v>47</v>
      </c>
      <c r="B105" s="6" t="s">
        <v>31</v>
      </c>
      <c r="C105" s="8" t="s">
        <v>32</v>
      </c>
      <c r="D105" s="9">
        <v>2.11</v>
      </c>
      <c r="E105" s="9"/>
      <c r="F105" s="9"/>
      <c r="G105" s="9"/>
      <c r="H105" s="9"/>
      <c r="I105" s="9"/>
      <c r="J105" s="9"/>
      <c r="K105" s="9"/>
      <c r="L105" s="9"/>
      <c r="M105" s="15"/>
      <c r="O105" t="str">
        <f>"03"</f>
        <v>03</v>
      </c>
      <c r="P105" t="s">
        <v>47</v>
      </c>
      <c r="Q105">
        <v>1</v>
      </c>
      <c r="R105">
        <f>IF(P105="기계경비", J105, 0)</f>
        <v>0</v>
      </c>
      <c r="S105">
        <f>IF(P105="운반비", J105, 0)</f>
        <v>0</v>
      </c>
      <c r="T105">
        <f>IF(P105="작업부산물", F105, 0)</f>
        <v>0</v>
      </c>
      <c r="U105">
        <f>IF(P105="관급", F105, 0)</f>
        <v>0</v>
      </c>
      <c r="V105">
        <f>IF(P105="외주비", J105, 0)</f>
        <v>0</v>
      </c>
      <c r="W105">
        <f>IF(P105="장비비", J105, 0)</f>
        <v>0</v>
      </c>
      <c r="X105">
        <f>IF(P105="폐기물처리비", L105, 0)</f>
        <v>0</v>
      </c>
      <c r="Y105">
        <f>IF(P105="가설비", J105, 0)</f>
        <v>0</v>
      </c>
      <c r="Z105">
        <f>IF(P105="잡비제외분", F105, 0)</f>
        <v>0</v>
      </c>
      <c r="AA105">
        <f>IF(P105="사급자재대", L105, 0)</f>
        <v>0</v>
      </c>
      <c r="AB105">
        <f>IF(P105="관급자재대", L105, 0)</f>
        <v>0</v>
      </c>
      <c r="AC105">
        <f>IF(P105="사용자항목1", L105, 0)</f>
        <v>0</v>
      </c>
      <c r="AD105">
        <f>IF(P105="사용자항목2", L105, 0)</f>
        <v>0</v>
      </c>
      <c r="AE105">
        <f>IF(P105="사용자항목3", L105, 0)</f>
        <v>0</v>
      </c>
      <c r="AF105">
        <f>IF(P105="사용자항목4", L105, 0)</f>
        <v>0</v>
      </c>
      <c r="AG105">
        <f>IF(P105="사용자항목5", L105, 0)</f>
        <v>0</v>
      </c>
      <c r="AH105">
        <f>IF(P105="사용자항목6", L105, 0)</f>
        <v>0</v>
      </c>
      <c r="AI105">
        <f>IF(P105="사용자항목7", L105, 0)</f>
        <v>0</v>
      </c>
      <c r="AJ105">
        <f>IF(P105="사용자항목8", L105, 0)</f>
        <v>0</v>
      </c>
      <c r="AK105">
        <f>IF(P105="사용자항목9", L105, 0)</f>
        <v>0</v>
      </c>
    </row>
    <row r="106" spans="1:38" ht="23.1" customHeight="1">
      <c r="A106" s="7"/>
      <c r="B106" s="7"/>
      <c r="C106" s="14"/>
      <c r="D106" s="9"/>
      <c r="E106" s="9"/>
      <c r="F106" s="9"/>
      <c r="G106" s="9"/>
      <c r="H106" s="9"/>
      <c r="I106" s="9"/>
      <c r="J106" s="9"/>
      <c r="K106" s="9"/>
      <c r="L106" s="9"/>
      <c r="M106" s="9"/>
    </row>
    <row r="107" spans="1:38" ht="23.1" customHeight="1">
      <c r="A107" s="7"/>
      <c r="B107" s="7"/>
      <c r="C107" s="14"/>
      <c r="D107" s="9"/>
      <c r="E107" s="9"/>
      <c r="F107" s="9"/>
      <c r="G107" s="9"/>
      <c r="H107" s="9"/>
      <c r="I107" s="9"/>
      <c r="J107" s="9"/>
      <c r="K107" s="9"/>
      <c r="L107" s="9"/>
      <c r="M107" s="9"/>
    </row>
    <row r="108" spans="1:38" ht="23.1" customHeight="1">
      <c r="A108" s="7"/>
      <c r="B108" s="7"/>
      <c r="C108" s="14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38" ht="23.1" customHeight="1">
      <c r="A109" s="7"/>
      <c r="B109" s="7"/>
      <c r="C109" s="14"/>
      <c r="D109" s="9"/>
      <c r="E109" s="9"/>
      <c r="F109" s="9"/>
      <c r="G109" s="9"/>
      <c r="H109" s="9"/>
      <c r="I109" s="9"/>
      <c r="J109" s="9"/>
      <c r="K109" s="9"/>
      <c r="L109" s="9"/>
      <c r="M109" s="9"/>
    </row>
    <row r="110" spans="1:38" ht="23.1" customHeight="1">
      <c r="A110" s="7"/>
      <c r="B110" s="7"/>
      <c r="C110" s="14"/>
      <c r="D110" s="9"/>
      <c r="E110" s="9"/>
      <c r="F110" s="9"/>
      <c r="G110" s="9"/>
      <c r="H110" s="9"/>
      <c r="I110" s="9"/>
      <c r="J110" s="9"/>
      <c r="K110" s="9"/>
      <c r="L110" s="9"/>
      <c r="M110" s="9"/>
    </row>
    <row r="111" spans="1:38" ht="23.1" customHeight="1">
      <c r="A111" s="7"/>
      <c r="B111" s="7"/>
      <c r="C111" s="14"/>
      <c r="D111" s="9"/>
      <c r="E111" s="9"/>
      <c r="F111" s="9"/>
      <c r="G111" s="9"/>
      <c r="H111" s="9"/>
      <c r="I111" s="9"/>
      <c r="J111" s="9"/>
      <c r="K111" s="9"/>
      <c r="L111" s="9"/>
      <c r="M111" s="9"/>
    </row>
    <row r="112" spans="1:38" ht="23.1" customHeight="1">
      <c r="A112" s="7"/>
      <c r="B112" s="7"/>
      <c r="C112" s="14"/>
      <c r="D112" s="9"/>
      <c r="E112" s="9"/>
      <c r="F112" s="9"/>
      <c r="G112" s="9"/>
      <c r="H112" s="9"/>
      <c r="I112" s="9"/>
      <c r="J112" s="9"/>
      <c r="K112" s="9"/>
      <c r="L112" s="9"/>
      <c r="M112" s="9"/>
    </row>
    <row r="113" spans="1:38" ht="23.1" customHeight="1">
      <c r="A113" s="7"/>
      <c r="B113" s="7"/>
      <c r="C113" s="14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38" ht="23.1" customHeight="1">
      <c r="A114" s="7"/>
      <c r="B114" s="7"/>
      <c r="C114" s="14"/>
      <c r="D114" s="9"/>
      <c r="E114" s="9"/>
      <c r="F114" s="9"/>
      <c r="G114" s="9"/>
      <c r="H114" s="9"/>
      <c r="I114" s="9"/>
      <c r="J114" s="9"/>
      <c r="K114" s="9"/>
      <c r="L114" s="9"/>
      <c r="M114" s="9"/>
    </row>
    <row r="115" spans="1:38" ht="23.1" customHeight="1">
      <c r="A115" s="7"/>
      <c r="B115" s="7"/>
      <c r="C115" s="14"/>
      <c r="D115" s="9"/>
      <c r="E115" s="9"/>
      <c r="F115" s="9"/>
      <c r="G115" s="9"/>
      <c r="H115" s="9"/>
      <c r="I115" s="9"/>
      <c r="J115" s="9"/>
      <c r="K115" s="9"/>
      <c r="L115" s="9"/>
      <c r="M115" s="9"/>
    </row>
    <row r="116" spans="1:38" ht="23.1" customHeight="1">
      <c r="A116" s="10" t="s">
        <v>41</v>
      </c>
      <c r="B116" s="11"/>
      <c r="C116" s="12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R116">
        <f t="shared" ref="R116:AL116" si="45">ROUNDDOWN(SUM(R102:R105), 0)</f>
        <v>0</v>
      </c>
      <c r="S116">
        <f t="shared" si="45"/>
        <v>0</v>
      </c>
      <c r="T116">
        <f t="shared" si="45"/>
        <v>0</v>
      </c>
      <c r="U116">
        <f t="shared" si="45"/>
        <v>0</v>
      </c>
      <c r="V116">
        <f t="shared" si="45"/>
        <v>0</v>
      </c>
      <c r="W116">
        <f t="shared" si="45"/>
        <v>0</v>
      </c>
      <c r="X116">
        <f t="shared" si="45"/>
        <v>0</v>
      </c>
      <c r="Y116">
        <f t="shared" si="45"/>
        <v>0</v>
      </c>
      <c r="Z116">
        <f t="shared" si="45"/>
        <v>0</v>
      </c>
      <c r="AA116">
        <f t="shared" si="45"/>
        <v>0</v>
      </c>
      <c r="AB116">
        <f t="shared" si="45"/>
        <v>0</v>
      </c>
      <c r="AC116">
        <f t="shared" si="45"/>
        <v>0</v>
      </c>
      <c r="AD116">
        <f t="shared" si="45"/>
        <v>0</v>
      </c>
      <c r="AE116">
        <f t="shared" si="45"/>
        <v>0</v>
      </c>
      <c r="AF116">
        <f t="shared" si="45"/>
        <v>0</v>
      </c>
      <c r="AG116">
        <f t="shared" si="45"/>
        <v>0</v>
      </c>
      <c r="AH116">
        <f t="shared" si="45"/>
        <v>0</v>
      </c>
      <c r="AI116">
        <f t="shared" si="45"/>
        <v>0</v>
      </c>
      <c r="AJ116">
        <f t="shared" si="45"/>
        <v>0</v>
      </c>
      <c r="AK116">
        <f t="shared" si="45"/>
        <v>0</v>
      </c>
      <c r="AL116">
        <f t="shared" si="45"/>
        <v>0</v>
      </c>
    </row>
  </sheetData>
  <mergeCells count="17">
    <mergeCell ref="A1:M1"/>
    <mergeCell ref="A2:M2"/>
    <mergeCell ref="A3:A4"/>
    <mergeCell ref="B3:B4"/>
    <mergeCell ref="C3:C4"/>
    <mergeCell ref="D3:D4"/>
    <mergeCell ref="M3:M4"/>
    <mergeCell ref="E3:F3"/>
    <mergeCell ref="G3:H3"/>
    <mergeCell ref="I3:J3"/>
    <mergeCell ref="A101:M101"/>
    <mergeCell ref="K3:L3"/>
    <mergeCell ref="A5:M5"/>
    <mergeCell ref="A21:M21"/>
    <mergeCell ref="A37:M37"/>
    <mergeCell ref="A53:M53"/>
    <mergeCell ref="A85:M85"/>
  </mergeCells>
  <phoneticPr fontId="1" type="noConversion"/>
  <conditionalFormatting sqref="A5:A116 B6:M116">
    <cfRule type="containsText" dxfId="1" priority="1" stopIfTrue="1" operator="containsText" text=".">
      <formula>NOT(ISERROR(SEARCH(".",A5)))</formula>
    </cfRule>
    <cfRule type="notContainsText" dxfId="0" priority="2" stopIfTrue="1" operator="notContains" text=".">
      <formula>ISERROR(SEARCH(".",A5))</formula>
    </cfRule>
  </conditionalFormatting>
  <pageMargins left="0.74555149110298213" right="0" top="0.54870109740219475" bottom="0.1388888888888889" header="0.3" footer="0.1388888888888889"/>
  <pageSetup paperSize="9" orientation="landscape" r:id="rId1"/>
  <rowBreaks count="7" manualBreakCount="7">
    <brk id="20" max="16383" man="1"/>
    <brk id="36" max="16383" man="1"/>
    <brk id="52" max="16383" man="1"/>
    <brk id="68" max="16383" man="1"/>
    <brk id="84" max="16383" man="1"/>
    <brk id="100" max="16383" man="1"/>
    <brk id="1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내역서</vt:lpstr>
      <vt:lpstr>Sheet1</vt:lpstr>
      <vt:lpstr>Sheet2</vt:lpstr>
      <vt:lpstr>Sheet3</vt:lpstr>
      <vt:lpstr>내역서!Print_Area</vt:lpstr>
      <vt:lpstr>내역서!Print_Titles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2020-11-18T23:20:11Z</cp:lastPrinted>
  <dcterms:created xsi:type="dcterms:W3CDTF">2020-11-18T23:07:21Z</dcterms:created>
  <dcterms:modified xsi:type="dcterms:W3CDTF">2020-11-19T05:16:37Z</dcterms:modified>
</cp:coreProperties>
</file>