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설계설명서" sheetId="72" r:id="rId1"/>
    <sheet name="원가계산서" sheetId="70" r:id="rId2"/>
    <sheet name="내역서총괄표" sheetId="69" r:id="rId3"/>
    <sheet name="내역서" sheetId="74" r:id="rId4"/>
    <sheet name="내역서2" sheetId="71" state="hidden" r:id="rId5"/>
  </sheets>
  <externalReferences>
    <externalReference r:id="rId6"/>
    <externalReference r:id="rId7"/>
    <externalReference r:id="rId8"/>
    <externalReference r:id="rId9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4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3">내역서!$B$1:$Q$15</definedName>
    <definedName name="_xlnm.Print_Area" localSheetId="4">내역서2!$B$1:$P$78</definedName>
    <definedName name="_xlnm.Print_Area" localSheetId="2">내역서총괄표!$A$1:$J$23</definedName>
    <definedName name="_xlnm.Print_Area" localSheetId="0">설계설명서!$A$1:$AD$33</definedName>
    <definedName name="_xlnm.Print_Area" localSheetId="1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I6" i="74"/>
  <c r="I7"/>
  <c r="I8"/>
  <c r="I9"/>
  <c r="I10"/>
  <c r="I11"/>
  <c r="P15" l="1"/>
  <c r="H6" i="69"/>
  <c r="G6"/>
  <c r="I6"/>
  <c r="F42" i="71" l="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K26"/>
  <c r="I26" s="1"/>
  <c r="K21"/>
  <c r="I21" s="1"/>
  <c r="I25" l="1"/>
  <c r="F6" i="69" l="1"/>
  <c r="F45" i="71" l="1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6"/>
  <c r="I9"/>
  <c r="I7"/>
  <c r="I8"/>
  <c r="I10"/>
  <c r="I47"/>
  <c r="B3" l="1"/>
  <c r="L15" l="1"/>
  <c r="N6" i="74" l="1"/>
  <c r="L19" i="71"/>
  <c r="M19" s="1"/>
  <c r="M15"/>
  <c r="N7" i="74"/>
  <c r="N9"/>
  <c r="L7" l="1"/>
  <c r="N11"/>
  <c r="N10"/>
  <c r="L9"/>
  <c r="L6"/>
  <c r="N8"/>
  <c r="L8"/>
  <c r="J15" i="71"/>
  <c r="K15" s="1"/>
  <c r="J17"/>
  <c r="K17" s="1"/>
  <c r="J19"/>
  <c r="K19" s="1"/>
  <c r="J20"/>
  <c r="K20" s="1"/>
  <c r="J16"/>
  <c r="K16" s="1"/>
  <c r="J18"/>
  <c r="K18" s="1"/>
  <c r="L16"/>
  <c r="L20"/>
  <c r="L18"/>
  <c r="L17"/>
  <c r="L10" i="74" l="1"/>
  <c r="N5"/>
  <c r="K48" i="71"/>
  <c r="K52" s="1"/>
  <c r="M18"/>
  <c r="M16"/>
  <c r="M17"/>
  <c r="N19"/>
  <c r="N15"/>
  <c r="M20"/>
  <c r="P7" i="74"/>
  <c r="L11" l="1"/>
  <c r="P9"/>
  <c r="J9" s="1"/>
  <c r="J7"/>
  <c r="N4"/>
  <c r="P8"/>
  <c r="J8" s="1"/>
  <c r="K54" i="7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P6" i="74" l="1"/>
  <c r="L5"/>
  <c r="H5" i="69"/>
  <c r="H4" s="1"/>
  <c r="G4" i="70" s="1"/>
  <c r="K57" i="7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J6" i="74" l="1"/>
  <c r="P10"/>
  <c r="J10" s="1"/>
  <c r="L4"/>
  <c r="G5" i="69"/>
  <c r="G4" s="1"/>
  <c r="G8" i="70" s="1"/>
  <c r="P11" i="74"/>
  <c r="J11" s="1"/>
  <c r="K67" i="71"/>
  <c r="O67" s="1"/>
  <c r="I67" s="1"/>
  <c r="K69"/>
  <c r="O69" s="1"/>
  <c r="I69" s="1"/>
  <c r="P69" s="1"/>
  <c r="O48"/>
  <c r="P5" i="74" l="1"/>
  <c r="P4" s="1"/>
  <c r="F14" i="69"/>
  <c r="F8"/>
  <c r="F10" s="1"/>
  <c r="I5"/>
  <c r="I4" s="1"/>
  <c r="I55" i="71"/>
  <c r="O52"/>
  <c r="I52" s="1"/>
  <c r="I48"/>
  <c r="J5" i="74" l="1"/>
  <c r="J4" s="1"/>
  <c r="F5" i="69"/>
  <c r="F9"/>
  <c r="F15"/>
  <c r="K71" i="7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  <c r="G11" i="70" l="1"/>
  <c r="G7" l="1"/>
  <c r="G19" s="1"/>
  <c r="F4" i="69" l="1"/>
  <c r="F16" s="1"/>
  <c r="G9" i="70" l="1"/>
  <c r="G10" s="1"/>
  <c r="G13" s="1"/>
  <c r="F17" i="69"/>
  <c r="F18" s="1"/>
  <c r="G12" i="70" l="1"/>
  <c r="G23"/>
  <c r="G24" l="1"/>
  <c r="G25" s="1"/>
  <c r="G26" s="1"/>
  <c r="G27" s="1"/>
  <c r="F19" i="69"/>
  <c r="F20" s="1"/>
  <c r="G28" i="70" l="1"/>
  <c r="F22" i="69"/>
  <c r="F23" s="1"/>
  <c r="G29" i="70" l="1"/>
  <c r="G31" s="1"/>
  <c r="G34" s="1"/>
</calcChain>
</file>

<file path=xl/sharedStrings.xml><?xml version="1.0" encoding="utf-8"?>
<sst xmlns="http://schemas.openxmlformats.org/spreadsheetml/2006/main" count="515" uniqueCount="253">
  <si>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</si>
  <si>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</si>
  <si>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</si>
  <si>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</si>
  <si>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</si>
  <si>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재도색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</si>
  <si>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</si>
  <si>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</si>
  <si>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</si>
  <si>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</si>
  <si>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</si>
  <si>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</si>
  <si>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</si>
  <si>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</si>
  <si>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</si>
  <si>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</si>
  <si>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</si>
  <si>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</si>
  <si>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</si>
  <si>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</si>
  <si>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</si>
  <si>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</si>
  <si>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</si>
  <si>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</si>
  <si>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</si>
  <si>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</si>
  <si>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</si>
  <si>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</si>
  <si>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</si>
  <si>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</si>
  <si>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</si>
  <si>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</si>
  <si>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</si>
  <si>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</si>
  <si>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</si>
  <si>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</si>
  <si>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</si>
  <si>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</si>
  <si>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</si>
  <si>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</si>
  <si>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</si>
  <si>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</si>
  <si>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</si>
  <si>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</si>
  <si>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</si>
  <si>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</si>
  <si>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</si>
  <si>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</si>
  <si>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</si>
  <si>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</si>
  <si>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</si>
  <si>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</si>
  <si>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</si>
  <si>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</si>
  <si>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</si>
  <si>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</si>
  <si>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</si>
  <si>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</si>
  <si>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</si>
  <si>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</si>
  <si>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</si>
  <si>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</si>
  <si>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</si>
  <si>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</si>
  <si>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</si>
  <si>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</si>
  <si>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</si>
  <si>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</si>
  <si>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</si>
  <si>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</si>
  <si>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</si>
  <si>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</si>
  <si>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</si>
  <si>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</si>
  <si>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</si>
  <si>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</si>
  <si>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</si>
  <si>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</si>
  <si>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</si>
  <si>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</si>
  <si>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</si>
  <si>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</si>
  <si>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</si>
  <si>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</si>
  <si>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</si>
  <si>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</si>
  <si>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</si>
  <si>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</si>
  <si>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</si>
  <si>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</si>
  <si>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</si>
  <si>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</si>
  <si>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</si>
  <si>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</si>
  <si>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</si>
  <si>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</si>
  <si>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</si>
  <si>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</si>
  <si>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</si>
  <si>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</si>
  <si>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</si>
  <si>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</si>
  <si>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</si>
  <si>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</si>
  <si>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</si>
  <si>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</si>
  <si>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</si>
  <si>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</si>
  <si>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</si>
  <si>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</si>
  <si>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</si>
  <si>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</si>
  <si>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</si>
  <si>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</si>
  <si>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</si>
  <si>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</si>
  <si>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</si>
  <si>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</si>
  <si>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</si>
  <si>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</si>
  <si>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</si>
  <si>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</si>
  <si>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</si>
  <si>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</si>
  <si>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</si>
  <si>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</si>
  <si>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</si>
  <si>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</si>
  <si>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</si>
  <si>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</si>
  <si>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</si>
  <si>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</si>
  <si>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</si>
  <si>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</si>
  <si>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</si>
  <si>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</si>
  <si>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</si>
  <si>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</si>
  <si>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</si>
  <si>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</si>
  <si>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착 공 일 로 부 터</t>
    <phoneticPr fontId="2" type="noConversion"/>
  </si>
  <si>
    <t>( 4 ) × 0.127</t>
    <phoneticPr fontId="2" type="noConversion"/>
  </si>
  <si>
    <t>( B ) × 0.0373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</si>
  <si>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</si>
  <si>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</si>
  <si>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</si>
  <si>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설계설명서</t>
    <phoneticPr fontId="2" type="noConversion"/>
  </si>
  <si>
    <t>1.</t>
    <phoneticPr fontId="2" type="noConversion"/>
  </si>
  <si>
    <t>공사명</t>
    <phoneticPr fontId="2" type="noConversion"/>
  </si>
  <si>
    <t>2.</t>
    <phoneticPr fontId="2" type="noConversion"/>
  </si>
  <si>
    <t>위치</t>
    <phoneticPr fontId="2" type="noConversion"/>
  </si>
  <si>
    <t>3.</t>
    <phoneticPr fontId="2" type="noConversion"/>
  </si>
  <si>
    <t>목적</t>
    <phoneticPr fontId="2" type="noConversion"/>
  </si>
  <si>
    <t>4.</t>
    <phoneticPr fontId="2" type="noConversion"/>
  </si>
  <si>
    <t>공사개요</t>
    <phoneticPr fontId="2" type="noConversion"/>
  </si>
  <si>
    <t>5.</t>
    <phoneticPr fontId="2" type="noConversion"/>
  </si>
  <si>
    <t>공사기간</t>
    <phoneticPr fontId="2" type="noConversion"/>
  </si>
  <si>
    <t>:</t>
    <phoneticPr fontId="2" type="noConversion"/>
  </si>
  <si>
    <t>○</t>
    <phoneticPr fontId="2" type="noConversion"/>
  </si>
  <si>
    <t>도색공</t>
    <phoneticPr fontId="2" type="noConversion"/>
  </si>
  <si>
    <t>부대공</t>
    <phoneticPr fontId="2" type="noConversion"/>
  </si>
  <si>
    <t>현장조사/작업준비</t>
    <phoneticPr fontId="2" type="noConversion"/>
  </si>
  <si>
    <t>6.</t>
    <phoneticPr fontId="2" type="noConversion"/>
  </si>
  <si>
    <t>예정공정표</t>
    <phoneticPr fontId="2" type="noConversion"/>
  </si>
  <si>
    <t>준공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</si>
  <si>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</si>
  <si>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</si>
  <si>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</si>
  <si>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</si>
  <si>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</si>
  <si>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</si>
  <si>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</si>
  <si>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</si>
  <si>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</si>
  <si>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</si>
  <si>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</si>
  <si>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</si>
  <si>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</si>
  <si>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</si>
  <si>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</si>
  <si>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</si>
  <si>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</si>
  <si>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</si>
  <si>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</si>
  <si>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</si>
  <si>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</si>
  <si>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</si>
  <si>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</si>
  <si>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</si>
  <si>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</si>
  <si>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</si>
  <si>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</si>
  <si>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</si>
  <si>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</si>
  <si>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</si>
  <si>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0.0335</t>
    <phoneticPr fontId="2" type="noConversion"/>
  </si>
  <si>
    <t>( 4 ) × 0.045</t>
    <phoneticPr fontId="2" type="noConversion"/>
  </si>
  <si>
    <t>( 9 ) × 0.1025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</si>
  <si>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</si>
  <si>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</si>
  <si>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</si>
  <si>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</si>
  <si>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</si>
  <si>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</si>
  <si>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</si>
  <si>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</si>
  <si>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</si>
  <si>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</si>
  <si>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</si>
  <si>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</si>
  <si>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</si>
  <si>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</si>
  <si>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</si>
  <si>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</si>
  <si>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</si>
  <si>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</si>
  <si>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</si>
  <si>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</si>
  <si>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</si>
  <si>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</si>
  <si>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</si>
  <si>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</si>
  <si>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</si>
  <si>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</si>
  <si>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</si>
  <si>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</si>
  <si>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</si>
  <si>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</si>
  <si>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</si>
  <si>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</si>
  <si>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</si>
  <si>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</si>
  <si>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노면표시 도색 및 제거</t>
    <phoneticPr fontId="2" type="noConversion"/>
  </si>
  <si>
    <t>5일</t>
    <phoneticPr fontId="2" type="noConversion"/>
  </si>
  <si>
    <t>10일</t>
    <phoneticPr fontId="2" type="noConversion"/>
  </si>
  <si>
    <t>신설</t>
    <phoneticPr fontId="2" type="noConversion"/>
  </si>
  <si>
    <t>융착성도료(파선)</t>
    <phoneticPr fontId="2" type="noConversion"/>
  </si>
  <si>
    <t>녹색</t>
    <phoneticPr fontId="2" type="noConversion"/>
  </si>
  <si>
    <t>착공일로부터 25일간으로 한다.</t>
    <phoneticPr fontId="2" type="noConversion"/>
  </si>
  <si>
    <t>15일</t>
    <phoneticPr fontId="2" type="noConversion"/>
  </si>
  <si>
    <t>20일</t>
    <phoneticPr fontId="2" type="noConversion"/>
  </si>
  <si>
    <t>25일</t>
    <phoneticPr fontId="2" type="noConversion"/>
  </si>
  <si>
    <t>융착성 도료 분홍색 재도색 : 파선 L=312m</t>
    <phoneticPr fontId="2" type="noConversion"/>
  </si>
  <si>
    <t>융착성 도료 녹색 재도색 : 파선 L=624m</t>
    <phoneticPr fontId="2" type="noConversion"/>
  </si>
  <si>
    <t>등 2개소 구간에 노면색깔유도선 도색공사를 시행하여 교통사고를 예방하고자 합니다.</t>
    <phoneticPr fontId="2" type="noConversion"/>
  </si>
  <si>
    <t xml:space="preserve">교차로, 분기점 등 경로 진행의 혼동이 발생할 수 있는 신천대로(새방지하차도~서대구IC) </t>
    <phoneticPr fontId="2" type="noConversion"/>
  </si>
  <si>
    <t>신천대로(새방지하차도~서대구IC) 등 2개소</t>
    <phoneticPr fontId="2" type="noConversion"/>
  </si>
  <si>
    <t>융착성 도료 녹색 신설 : 파선 L=945m</t>
    <phoneticPr fontId="2" type="noConversion"/>
  </si>
  <si>
    <t>융착성 도료 분홍색 신설 : 파선 L=915m</t>
    <phoneticPr fontId="2" type="noConversion"/>
  </si>
  <si>
    <t>융착성 도료 백색 (P3-R5) 신설 : 문자기호 L=148m</t>
    <phoneticPr fontId="2" type="noConversion"/>
  </si>
  <si>
    <t>융착성 도료 백색 (P3-R5) 재도색 : 문자기호 L=282m</t>
    <phoneticPr fontId="2" type="noConversion"/>
  </si>
  <si>
    <t>신천대로(새방지하차도~서대구IC) 등 2개소 노면색깔유도선 도색공사</t>
    <phoneticPr fontId="2" type="noConversion"/>
  </si>
  <si>
    <t>신천대로(새방지하차도~서대구IC) 등 2개소 노면색깔유도선 도색공사</t>
    <phoneticPr fontId="2" type="noConversion"/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</si>
</sst>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&quot;호표&quot;"/>
    <numFmt numFmtId="193" formatCode="&quot;제&quot;#,##0&quot;호표&quot;"/>
    <numFmt numFmtId="194" formatCode="#,##0.0"/>
    <numFmt numFmtId="195" formatCode="0.000%"/>
    <numFmt numFmtId="196" formatCode="0.00_ "/>
    <numFmt numFmtId="197" formatCode="#,##0.000"/>
    <numFmt numFmtId="198" formatCode="#,##0.0000"/>
    <numFmt numFmtId="199" formatCode="#,##0.00000"/>
    <numFmt numFmtId="200" formatCode="_-* #,##0_-;\-* #,##0_-;_-* &quot;-&quot;??_-;_-@_-"/>
    <numFmt numFmtId="201" formatCode="#,##0.0_);[Red]\(#,##0.0\)"/>
    <numFmt numFmtId="202" formatCode="#,##0.00_);[Red]\(#,##0.00\)"/>
    <numFmt numFmtId="203" formatCode="#,##0.000_);[Red]\(#,##0.000\)"/>
  </numFmts>
  <fonts count="61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26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5" xfId="0" applyFont="1" applyBorder="1" applyAlignment="1">
      <alignment horizontal="center" vertical="center"/>
    </xf>
    <xf numFmtId="183" fontId="41" fillId="0" borderId="35" xfId="0" applyNumberFormat="1" applyFont="1" applyBorder="1" applyAlignment="1">
      <alignment horizontal="center" vertical="center" shrinkToFit="1"/>
    </xf>
    <xf numFmtId="41" fontId="41" fillId="0" borderId="35" xfId="0" applyNumberFormat="1" applyFont="1" applyBorder="1" applyAlignment="1">
      <alignment horizontal="right" vertical="center" shrinkToFit="1"/>
    </xf>
    <xf numFmtId="41" fontId="28" fillId="0" borderId="35" xfId="0" applyNumberFormat="1" applyFont="1" applyBorder="1" applyAlignment="1">
      <alignment horizontal="right" vertical="center" shrinkToFit="1"/>
    </xf>
    <xf numFmtId="0" fontId="40" fillId="0" borderId="3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181" fontId="24" fillId="0" borderId="30" xfId="0" applyNumberFormat="1" applyFont="1" applyBorder="1" applyAlignment="1">
      <alignment horizontal="right" vertical="center"/>
    </xf>
    <xf numFmtId="181" fontId="24" fillId="3" borderId="30" xfId="25" applyNumberFormat="1" applyFont="1" applyFill="1" applyBorder="1" applyAlignment="1">
      <alignment horizontal="right" vertical="center"/>
    </xf>
    <xf numFmtId="41" fontId="24" fillId="0" borderId="30" xfId="0" applyNumberFormat="1" applyFont="1" applyBorder="1" applyAlignment="1">
      <alignment horizontal="right" vertical="center"/>
    </xf>
    <xf numFmtId="3" fontId="24" fillId="0" borderId="30" xfId="0" applyNumberFormat="1" applyFont="1" applyFill="1" applyBorder="1" applyAlignment="1">
      <alignment vertical="center"/>
    </xf>
    <xf numFmtId="41" fontId="24" fillId="0" borderId="30" xfId="0" applyNumberFormat="1" applyFont="1" applyBorder="1" applyAlignment="1">
      <alignment vertical="center"/>
    </xf>
    <xf numFmtId="193" fontId="24" fillId="0" borderId="31" xfId="0" applyNumberFormat="1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/>
    </xf>
    <xf numFmtId="181" fontId="24" fillId="0" borderId="33" xfId="0" applyNumberFormat="1" applyFont="1" applyBorder="1" applyAlignment="1">
      <alignment horizontal="right" vertical="center"/>
    </xf>
    <xf numFmtId="181" fontId="24" fillId="3" borderId="33" xfId="25" applyNumberFormat="1" applyFont="1" applyFill="1" applyBorder="1" applyAlignment="1">
      <alignment horizontal="right" vertical="center"/>
    </xf>
    <xf numFmtId="41" fontId="24" fillId="0" borderId="33" xfId="0" applyNumberFormat="1" applyFont="1" applyBorder="1" applyAlignment="1">
      <alignment horizontal="right" vertical="center"/>
    </xf>
    <xf numFmtId="41" fontId="24" fillId="0" borderId="33" xfId="0" applyNumberFormat="1" applyFont="1" applyBorder="1" applyAlignment="1">
      <alignment vertical="center"/>
    </xf>
    <xf numFmtId="193" fontId="24" fillId="0" borderId="34" xfId="0" applyNumberFormat="1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181" fontId="24" fillId="0" borderId="35" xfId="0" applyNumberFormat="1" applyFont="1" applyBorder="1" applyAlignment="1">
      <alignment horizontal="right" vertical="center"/>
    </xf>
    <xf numFmtId="181" fontId="24" fillId="3" borderId="35" xfId="25" applyNumberFormat="1" applyFont="1" applyFill="1" applyBorder="1" applyAlignment="1">
      <alignment horizontal="right" vertical="center"/>
    </xf>
    <xf numFmtId="41" fontId="24" fillId="0" borderId="35" xfId="0" applyNumberFormat="1" applyFont="1" applyBorder="1" applyAlignment="1">
      <alignment horizontal="right" vertical="center"/>
    </xf>
    <xf numFmtId="41" fontId="24" fillId="0" borderId="35" xfId="0" applyNumberFormat="1" applyFont="1" applyBorder="1" applyAlignment="1">
      <alignment vertical="center"/>
    </xf>
    <xf numFmtId="193" fontId="24" fillId="0" borderId="36" xfId="0" applyNumberFormat="1" applyFont="1" applyBorder="1" applyAlignment="1">
      <alignment horizontal="center" vertical="center" wrapText="1" shrinkToFit="1"/>
    </xf>
    <xf numFmtId="181" fontId="24" fillId="0" borderId="48" xfId="0" applyNumberFormat="1" applyFont="1" applyBorder="1" applyAlignment="1">
      <alignment horizontal="right"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41" fontId="24" fillId="0" borderId="67" xfId="0" applyNumberFormat="1" applyFont="1" applyBorder="1" applyAlignment="1">
      <alignment vertical="center"/>
    </xf>
    <xf numFmtId="41" fontId="24" fillId="0" borderId="68" xfId="0" applyNumberFormat="1" applyFont="1" applyBorder="1" applyAlignment="1">
      <alignment horizontal="right" vertical="center"/>
    </xf>
    <xf numFmtId="41" fontId="24" fillId="0" borderId="69" xfId="0" applyNumberFormat="1" applyFont="1" applyBorder="1" applyAlignment="1">
      <alignment vertical="center"/>
    </xf>
    <xf numFmtId="41" fontId="24" fillId="0" borderId="70" xfId="0" applyNumberFormat="1" applyFont="1" applyBorder="1" applyAlignment="1">
      <alignment horizontal="right" vertical="center"/>
    </xf>
    <xf numFmtId="3" fontId="24" fillId="0" borderId="56" xfId="0" applyNumberFormat="1" applyFont="1" applyFill="1" applyBorder="1" applyAlignment="1">
      <alignment vertical="center"/>
    </xf>
    <xf numFmtId="41" fontId="24" fillId="0" borderId="71" xfId="0" applyNumberFormat="1" applyFont="1" applyBorder="1" applyAlignment="1">
      <alignment vertical="center"/>
    </xf>
    <xf numFmtId="181" fontId="24" fillId="0" borderId="17" xfId="0" applyNumberFormat="1" applyFont="1" applyBorder="1" applyAlignment="1">
      <alignment horizontal="right" vertical="center"/>
    </xf>
    <xf numFmtId="0" fontId="24" fillId="0" borderId="17" xfId="0" applyFont="1" applyBorder="1" applyAlignment="1">
      <alignment horizontal="center" vertical="center"/>
    </xf>
    <xf numFmtId="181" fontId="24" fillId="3" borderId="17" xfId="25" applyNumberFormat="1" applyFont="1" applyFill="1" applyBorder="1" applyAlignment="1">
      <alignment horizontal="right" vertical="center"/>
    </xf>
    <xf numFmtId="41" fontId="24" fillId="0" borderId="72" xfId="0" applyNumberFormat="1" applyFont="1" applyBorder="1" applyAlignment="1">
      <alignment horizontal="right" vertical="center"/>
    </xf>
    <xf numFmtId="3" fontId="24" fillId="0" borderId="17" xfId="0" applyNumberFormat="1" applyFont="1" applyFill="1" applyBorder="1" applyAlignment="1">
      <alignment vertical="center"/>
    </xf>
    <xf numFmtId="41" fontId="24" fillId="0" borderId="49" xfId="0" applyNumberFormat="1" applyFont="1" applyBorder="1" applyAlignment="1">
      <alignment vertical="center"/>
    </xf>
    <xf numFmtId="41" fontId="24" fillId="0" borderId="17" xfId="0" applyNumberFormat="1" applyFont="1" applyBorder="1" applyAlignment="1">
      <alignment vertical="center"/>
    </xf>
    <xf numFmtId="193" fontId="24" fillId="0" borderId="25" xfId="0" applyNumberFormat="1" applyFont="1" applyBorder="1" applyAlignment="1">
      <alignment horizontal="center" vertical="center" wrapText="1" shrinkToFit="1"/>
    </xf>
    <xf numFmtId="181" fontId="28" fillId="0" borderId="17" xfId="0" applyNumberFormat="1" applyFont="1" applyBorder="1" applyAlignment="1">
      <alignment horizontal="right" vertical="center"/>
    </xf>
    <xf numFmtId="0" fontId="28" fillId="0" borderId="17" xfId="0" applyFont="1" applyBorder="1" applyAlignment="1">
      <alignment horizontal="center" vertical="center"/>
    </xf>
    <xf numFmtId="181" fontId="28" fillId="3" borderId="17" xfId="25" applyNumberFormat="1" applyFont="1" applyFill="1" applyBorder="1" applyAlignment="1">
      <alignment horizontal="right" vertical="center"/>
    </xf>
    <xf numFmtId="41" fontId="28" fillId="0" borderId="72" xfId="0" applyNumberFormat="1" applyFont="1" applyBorder="1" applyAlignment="1">
      <alignment horizontal="right" vertical="center"/>
    </xf>
    <xf numFmtId="3" fontId="28" fillId="0" borderId="17" xfId="0" applyNumberFormat="1" applyFont="1" applyFill="1" applyBorder="1" applyAlignment="1">
      <alignment vertical="center"/>
    </xf>
    <xf numFmtId="41" fontId="28" fillId="0" borderId="17" xfId="0" applyNumberFormat="1" applyFont="1" applyBorder="1" applyAlignment="1">
      <alignment vertical="center"/>
    </xf>
    <xf numFmtId="193" fontId="28" fillId="0" borderId="25" xfId="0" applyNumberFormat="1" applyFont="1" applyBorder="1" applyAlignment="1">
      <alignment horizontal="center" vertical="center" wrapText="1" shrinkToFit="1"/>
    </xf>
    <xf numFmtId="181" fontId="24" fillId="0" borderId="19" xfId="0" applyNumberFormat="1" applyFont="1" applyBorder="1" applyAlignment="1">
      <alignment horizontal="right" vertical="center"/>
    </xf>
    <xf numFmtId="0" fontId="24" fillId="0" borderId="19" xfId="0" applyFont="1" applyBorder="1" applyAlignment="1">
      <alignment horizontal="center" vertical="center"/>
    </xf>
    <xf numFmtId="181" fontId="24" fillId="3" borderId="19" xfId="25" applyNumberFormat="1" applyFont="1" applyFill="1" applyBorder="1" applyAlignment="1">
      <alignment horizontal="right" vertical="center"/>
    </xf>
    <xf numFmtId="41" fontId="38" fillId="0" borderId="52" xfId="0" applyNumberFormat="1" applyFont="1" applyBorder="1" applyAlignment="1">
      <alignment horizontal="right" vertical="center"/>
    </xf>
    <xf numFmtId="185" fontId="24" fillId="0" borderId="73" xfId="0" applyNumberFormat="1" applyFont="1" applyBorder="1" applyAlignment="1">
      <alignment vertical="center"/>
    </xf>
    <xf numFmtId="41" fontId="38" fillId="0" borderId="12" xfId="0" applyNumberFormat="1" applyFont="1" applyBorder="1" applyAlignment="1">
      <alignment vertical="center"/>
    </xf>
    <xf numFmtId="41" fontId="28" fillId="0" borderId="12" xfId="0" applyNumberFormat="1" applyFont="1" applyBorder="1" applyAlignment="1">
      <alignment vertical="center"/>
    </xf>
    <xf numFmtId="41" fontId="38" fillId="0" borderId="52" xfId="0" applyNumberFormat="1" applyFont="1" applyBorder="1" applyAlignment="1">
      <alignment vertical="center"/>
    </xf>
    <xf numFmtId="41" fontId="38" fillId="0" borderId="13" xfId="0" applyNumberFormat="1" applyFont="1" applyBorder="1" applyAlignment="1">
      <alignment vertical="center"/>
    </xf>
    <xf numFmtId="185" fontId="24" fillId="0" borderId="30" xfId="0" applyNumberFormat="1" applyFont="1" applyBorder="1" applyAlignment="1">
      <alignment vertical="center"/>
    </xf>
    <xf numFmtId="41" fontId="24" fillId="0" borderId="31" xfId="0" applyNumberFormat="1" applyFont="1" applyBorder="1" applyAlignment="1">
      <alignment vertical="center"/>
    </xf>
    <xf numFmtId="41" fontId="38" fillId="0" borderId="72" xfId="0" applyNumberFormat="1" applyFont="1" applyBorder="1" applyAlignment="1">
      <alignment horizontal="right" vertical="center"/>
    </xf>
    <xf numFmtId="185" fontId="42" fillId="0" borderId="17" xfId="0" applyNumberFormat="1" applyFont="1" applyBorder="1" applyAlignment="1">
      <alignment vertical="center"/>
    </xf>
    <xf numFmtId="41" fontId="38" fillId="0" borderId="17" xfId="0" applyNumberFormat="1" applyFont="1" applyBorder="1" applyAlignment="1">
      <alignment vertical="center"/>
    </xf>
    <xf numFmtId="41" fontId="38" fillId="0" borderId="25" xfId="0" applyNumberFormat="1" applyFont="1" applyBorder="1" applyAlignment="1">
      <alignment vertical="center"/>
    </xf>
    <xf numFmtId="41" fontId="38" fillId="0" borderId="74" xfId="95" applyNumberFormat="1" applyFont="1" applyFill="1" applyBorder="1" applyAlignment="1">
      <alignment horizontal="left" vertical="center"/>
    </xf>
    <xf numFmtId="3" fontId="42" fillId="0" borderId="75" xfId="95" applyNumberFormat="1" applyFont="1" applyFill="1" applyBorder="1" applyAlignment="1">
      <alignment horizontal="left" vertical="center"/>
    </xf>
    <xf numFmtId="3" fontId="42" fillId="0" borderId="11" xfId="95" applyNumberFormat="1" applyFont="1" applyFill="1" applyBorder="1" applyAlignment="1">
      <alignment horizontal="left" vertical="center"/>
    </xf>
    <xf numFmtId="3" fontId="24" fillId="0" borderId="11" xfId="95" applyNumberFormat="1" applyFont="1" applyFill="1" applyBorder="1" applyAlignment="1">
      <alignment horizontal="left" vertical="center"/>
    </xf>
    <xf numFmtId="3" fontId="42" fillId="0" borderId="11" xfId="95" applyNumberFormat="1" applyFont="1" applyFill="1" applyBorder="1" applyAlignment="1">
      <alignment vertical="center"/>
    </xf>
    <xf numFmtId="194" fontId="28" fillId="0" borderId="11" xfId="95" applyNumberFormat="1" applyFont="1" applyFill="1" applyBorder="1" applyAlignment="1">
      <alignment horizontal="center" vertical="center"/>
    </xf>
    <xf numFmtId="184" fontId="24" fillId="0" borderId="74" xfId="0" applyNumberFormat="1" applyFont="1" applyBorder="1" applyAlignment="1">
      <alignment horizontal="center" vertical="center"/>
    </xf>
    <xf numFmtId="182" fontId="42" fillId="0" borderId="76" xfId="0" applyNumberFormat="1" applyFont="1" applyBorder="1" applyAlignment="1">
      <alignment vertical="center"/>
    </xf>
    <xf numFmtId="41" fontId="38" fillId="0" borderId="52" xfId="95" applyNumberFormat="1" applyFont="1" applyFill="1" applyBorder="1" applyAlignment="1">
      <alignment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12" xfId="95" applyNumberFormat="1" applyFont="1" applyFill="1" applyBorder="1" applyAlignment="1">
      <alignment horizontal="center" vertical="center"/>
    </xf>
    <xf numFmtId="3" fontId="24" fillId="0" borderId="12" xfId="95" applyNumberFormat="1" applyFont="1" applyFill="1" applyBorder="1" applyAlignment="1">
      <alignment horizontal="center" vertical="center"/>
    </xf>
    <xf numFmtId="197" fontId="42" fillId="0" borderId="12" xfId="95" applyNumberFormat="1" applyFont="1" applyFill="1" applyBorder="1" applyAlignment="1">
      <alignment vertical="center"/>
    </xf>
    <xf numFmtId="3" fontId="24" fillId="0" borderId="12" xfId="95" quotePrefix="1" applyNumberFormat="1" applyFont="1" applyFill="1" applyBorder="1" applyAlignment="1">
      <alignment horizontal="center" vertical="center"/>
    </xf>
    <xf numFmtId="183" fontId="42" fillId="0" borderId="52" xfId="0" applyNumberFormat="1" applyFont="1" applyBorder="1" applyAlignment="1">
      <alignment horizontal="center" vertical="center"/>
    </xf>
    <xf numFmtId="182" fontId="42" fillId="0" borderId="13" xfId="0" applyNumberFormat="1" applyFont="1" applyBorder="1" applyAlignment="1">
      <alignment vertical="center"/>
    </xf>
    <xf numFmtId="185" fontId="38" fillId="0" borderId="17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184" fontId="24" fillId="0" borderId="17" xfId="0" applyNumberFormat="1" applyFont="1" applyBorder="1" applyAlignment="1">
      <alignment horizontal="center" vertical="center"/>
    </xf>
    <xf numFmtId="41" fontId="38" fillId="0" borderId="17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6" fontId="24" fillId="0" borderId="5" xfId="0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184" fontId="42" fillId="0" borderId="46" xfId="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184" fontId="24" fillId="0" borderId="57" xfId="0" applyNumberFormat="1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41" fontId="38" fillId="0" borderId="74" xfId="0" applyNumberFormat="1" applyFont="1" applyBorder="1" applyAlignment="1">
      <alignment horizontal="right" vertical="center"/>
    </xf>
    <xf numFmtId="184" fontId="42" fillId="0" borderId="74" xfId="0" applyNumberFormat="1" applyFont="1" applyBorder="1" applyAlignment="1">
      <alignment horizontal="center" vertical="center"/>
    </xf>
    <xf numFmtId="182" fontId="24" fillId="0" borderId="76" xfId="0" applyNumberFormat="1" applyFont="1" applyBorder="1" applyAlignment="1">
      <alignment vertical="center"/>
    </xf>
    <xf numFmtId="184" fontId="24" fillId="0" borderId="48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41" fontId="38" fillId="0" borderId="50" xfId="0" applyNumberFormat="1" applyFont="1" applyBorder="1" applyAlignment="1">
      <alignment horizontal="right" vertical="center"/>
    </xf>
    <xf numFmtId="3" fontId="24" fillId="0" borderId="77" xfId="95" applyNumberFormat="1" applyFont="1" applyFill="1" applyBorder="1" applyAlignment="1">
      <alignment horizontal="center" vertical="center"/>
    </xf>
    <xf numFmtId="41" fontId="42" fillId="0" borderId="46" xfId="95" applyNumberFormat="1" applyFont="1" applyFill="1" applyBorder="1" applyAlignment="1">
      <alignment horizontal="center" vertical="center"/>
    </xf>
    <xf numFmtId="3" fontId="24" fillId="0" borderId="46" xfId="95" applyNumberFormat="1" applyFont="1" applyFill="1" applyBorder="1" applyAlignment="1">
      <alignment horizontal="center" vertical="center"/>
    </xf>
    <xf numFmtId="198" fontId="42" fillId="0" borderId="46" xfId="95" applyNumberFormat="1" applyFont="1" applyFill="1" applyBorder="1" applyAlignment="1">
      <alignment vertical="center"/>
    </xf>
    <xf numFmtId="3" fontId="24" fillId="0" borderId="46" xfId="95" quotePrefix="1" applyNumberFormat="1" applyFont="1" applyFill="1" applyBorder="1" applyAlignment="1">
      <alignment horizontal="center" vertical="center"/>
    </xf>
    <xf numFmtId="41" fontId="42" fillId="0" borderId="50" xfId="0" applyNumberFormat="1" applyFont="1" applyBorder="1" applyAlignment="1">
      <alignment horizontal="center" vertical="center"/>
    </xf>
    <xf numFmtId="10" fontId="42" fillId="0" borderId="78" xfId="0" applyNumberFormat="1" applyFont="1" applyBorder="1" applyAlignment="1">
      <alignment vertical="center"/>
    </xf>
    <xf numFmtId="184" fontId="24" fillId="0" borderId="56" xfId="0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41" fontId="38" fillId="0" borderId="81" xfId="0" applyNumberFormat="1" applyFont="1" applyBorder="1" applyAlignment="1">
      <alignment horizontal="right" vertical="center"/>
    </xf>
    <xf numFmtId="3" fontId="42" fillId="0" borderId="82" xfId="95" applyNumberFormat="1" applyFont="1" applyFill="1" applyBorder="1" applyAlignment="1">
      <alignment horizontal="lef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24" fillId="0" borderId="80" xfId="95" applyNumberFormat="1" applyFont="1" applyFill="1" applyBorder="1" applyAlignment="1">
      <alignment horizontal="left" vertical="center"/>
    </xf>
    <xf numFmtId="3" fontId="42" fillId="0" borderId="80" xfId="95" applyNumberFormat="1" applyFont="1" applyFill="1" applyBorder="1" applyAlignment="1">
      <alignment vertical="center"/>
    </xf>
    <xf numFmtId="194" fontId="28" fillId="0" borderId="80" xfId="95" applyNumberFormat="1" applyFont="1" applyFill="1" applyBorder="1" applyAlignment="1">
      <alignment horizontal="center" vertical="center"/>
    </xf>
    <xf numFmtId="184" fontId="42" fillId="0" borderId="81" xfId="0" applyNumberFormat="1" applyFont="1" applyBorder="1" applyAlignment="1">
      <alignment horizontal="center" vertical="center"/>
    </xf>
    <xf numFmtId="182" fontId="42" fillId="0" borderId="83" xfId="0" applyNumberFormat="1" applyFont="1" applyBorder="1" applyAlignment="1">
      <alignment vertical="center"/>
    </xf>
    <xf numFmtId="41" fontId="38" fillId="0" borderId="80" xfId="0" applyNumberFormat="1" applyFont="1" applyBorder="1" applyAlignment="1">
      <alignment horizontal="right" vertical="center"/>
    </xf>
    <xf numFmtId="41" fontId="38" fillId="0" borderId="33" xfId="0" applyNumberFormat="1" applyFont="1" applyBorder="1" applyAlignment="1">
      <alignment horizontal="right" vertical="center"/>
    </xf>
    <xf numFmtId="3" fontId="42" fillId="0" borderId="84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4" fontId="28" fillId="0" borderId="0" xfId="95" applyNumberFormat="1" applyFont="1" applyFill="1" applyBorder="1" applyAlignment="1">
      <alignment horizontal="center" vertical="center"/>
    </xf>
    <xf numFmtId="184" fontId="42" fillId="0" borderId="54" xfId="0" applyNumberFormat="1" applyFont="1" applyBorder="1" applyAlignment="1">
      <alignment horizontal="center" vertical="center"/>
    </xf>
    <xf numFmtId="182" fontId="42" fillId="0" borderId="85" xfId="0" applyNumberFormat="1" applyFont="1" applyBorder="1" applyAlignment="1">
      <alignment vertical="center"/>
    </xf>
    <xf numFmtId="41" fontId="38" fillId="0" borderId="35" xfId="0" applyNumberFormat="1" applyFont="1" applyBorder="1" applyAlignment="1">
      <alignment horizontal="right" vertical="center"/>
    </xf>
    <xf numFmtId="41" fontId="42" fillId="0" borderId="52" xfId="0" applyNumberFormat="1" applyFont="1" applyBorder="1" applyAlignment="1">
      <alignment horizontal="center" vertical="center"/>
    </xf>
    <xf numFmtId="41" fontId="42" fillId="0" borderId="30" xfId="0" applyNumberFormat="1" applyFont="1" applyBorder="1" applyAlignment="1">
      <alignment horizontal="right" vertical="center"/>
    </xf>
    <xf numFmtId="41" fontId="38" fillId="0" borderId="30" xfId="0" applyNumberFormat="1" applyFont="1" applyBorder="1" applyAlignment="1">
      <alignment horizontal="right" vertical="center"/>
    </xf>
    <xf numFmtId="182" fontId="42" fillId="0" borderId="76" xfId="0" applyNumberFormat="1" applyFont="1" applyBorder="1" applyAlignment="1">
      <alignment horizontal="center" vertical="center"/>
    </xf>
    <xf numFmtId="4" fontId="42" fillId="0" borderId="12" xfId="95" applyNumberFormat="1" applyFont="1" applyFill="1" applyBorder="1" applyAlignment="1">
      <alignment vertical="center"/>
    </xf>
    <xf numFmtId="0" fontId="42" fillId="0" borderId="47" xfId="0" applyFont="1" applyBorder="1" applyAlignment="1">
      <alignment horizontal="center" vertical="center"/>
    </xf>
    <xf numFmtId="184" fontId="24" fillId="0" borderId="47" xfId="0" applyNumberFormat="1" applyFont="1" applyBorder="1" applyAlignment="1">
      <alignment horizontal="center" vertical="center"/>
    </xf>
    <xf numFmtId="41" fontId="38" fillId="0" borderId="47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3" fontId="42" fillId="0" borderId="30" xfId="95" applyNumberFormat="1" applyFont="1" applyFill="1" applyBorder="1" applyAlignment="1">
      <alignment horizontal="left" vertical="center"/>
    </xf>
    <xf numFmtId="196" fontId="24" fillId="0" borderId="30" xfId="0" applyNumberFormat="1" applyFont="1" applyBorder="1" applyAlignment="1">
      <alignment horizontal="center" vertical="center"/>
    </xf>
    <xf numFmtId="184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3" fontId="24" fillId="0" borderId="35" xfId="95" applyNumberFormat="1" applyFont="1" applyFill="1" applyBorder="1" applyAlignment="1">
      <alignment horizontal="left" vertical="center"/>
    </xf>
    <xf numFmtId="197" fontId="42" fillId="0" borderId="35" xfId="95" applyNumberFormat="1" applyFont="1" applyFill="1" applyBorder="1" applyAlignment="1">
      <alignment vertical="center"/>
    </xf>
    <xf numFmtId="41" fontId="42" fillId="0" borderId="35" xfId="0" applyNumberFormat="1" applyFont="1" applyBorder="1" applyAlignment="1">
      <alignment horizontal="center" vertical="center"/>
    </xf>
    <xf numFmtId="41" fontId="38" fillId="0" borderId="17" xfId="0" applyNumberFormat="1" applyFont="1" applyBorder="1" applyAlignment="1">
      <alignment horizontal="right" vertical="center"/>
    </xf>
    <xf numFmtId="183" fontId="24" fillId="0" borderId="72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5" xfId="0" applyNumberFormat="1" applyFont="1" applyBorder="1" applyAlignment="1">
      <alignment horizontal="center" vertical="center"/>
    </xf>
    <xf numFmtId="183" fontId="28" fillId="0" borderId="72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199" fontId="42" fillId="0" borderId="46" xfId="95" applyNumberFormat="1" applyFont="1" applyFill="1" applyBorder="1" applyAlignment="1">
      <alignment vertical="center"/>
    </xf>
    <xf numFmtId="195" fontId="42" fillId="0" borderId="78" xfId="0" applyNumberFormat="1" applyFont="1" applyBorder="1" applyAlignment="1">
      <alignment vertical="center"/>
    </xf>
    <xf numFmtId="0" fontId="49" fillId="0" borderId="0" xfId="37" applyFont="1" applyFill="1" applyBorder="1" applyAlignment="1">
      <alignment vertical="center"/>
    </xf>
    <xf numFmtId="0" fontId="48" fillId="0" borderId="0" xfId="0" applyFont="1" applyAlignment="1"/>
    <xf numFmtId="0" fontId="48" fillId="0" borderId="0" xfId="0" applyFont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quotePrefix="1" applyFont="1" applyFill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left" vertical="center"/>
    </xf>
    <xf numFmtId="0" fontId="50" fillId="0" borderId="0" xfId="0" applyFont="1" applyFill="1" applyBorder="1" applyAlignment="1">
      <alignment vertical="center" shrinkToFit="1"/>
    </xf>
    <xf numFmtId="0" fontId="50" fillId="0" borderId="0" xfId="0" applyFont="1" applyAlignment="1">
      <alignment vertical="center"/>
    </xf>
    <xf numFmtId="0" fontId="50" fillId="0" borderId="0" xfId="0" applyFont="1" applyFill="1" applyBorder="1" applyAlignment="1">
      <alignment horizontal="distributed" vertical="center"/>
    </xf>
    <xf numFmtId="0" fontId="49" fillId="0" borderId="0" xfId="0" applyFont="1" applyFill="1" applyBorder="1" applyAlignment="1">
      <alignment vertical="center"/>
    </xf>
    <xf numFmtId="0" fontId="49" fillId="0" borderId="0" xfId="0" quotePrefix="1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distributed" vertical="center"/>
    </xf>
    <xf numFmtId="0" fontId="49" fillId="0" borderId="0" xfId="0" applyFont="1" applyFill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9" fillId="0" borderId="0" xfId="0" applyFont="1" applyFill="1" applyBorder="1" applyAlignment="1">
      <alignment horizontal="left" vertical="center" shrinkToFit="1"/>
    </xf>
    <xf numFmtId="0" fontId="49" fillId="0" borderId="92" xfId="0" applyFont="1" applyFill="1" applyBorder="1" applyAlignment="1">
      <alignment vertical="center" shrinkToFit="1"/>
    </xf>
    <xf numFmtId="0" fontId="49" fillId="0" borderId="93" xfId="0" applyFont="1" applyFill="1" applyBorder="1" applyAlignment="1">
      <alignment vertical="center" shrinkToFit="1"/>
    </xf>
    <xf numFmtId="0" fontId="49" fillId="0" borderId="94" xfId="0" applyFont="1" applyFill="1" applyBorder="1" applyAlignment="1">
      <alignment vertical="center" shrinkToFit="1"/>
    </xf>
    <xf numFmtId="0" fontId="49" fillId="0" borderId="23" xfId="0" applyFont="1" applyFill="1" applyBorder="1" applyAlignment="1">
      <alignment vertical="center" shrinkToFit="1"/>
    </xf>
    <xf numFmtId="0" fontId="49" fillId="0" borderId="11" xfId="0" applyFont="1" applyFill="1" applyBorder="1" applyAlignment="1">
      <alignment vertical="center" shrinkToFit="1"/>
    </xf>
    <xf numFmtId="0" fontId="49" fillId="0" borderId="26" xfId="0" applyFont="1" applyFill="1" applyBorder="1" applyAlignment="1">
      <alignment vertical="center" shrinkToFit="1"/>
    </xf>
    <xf numFmtId="0" fontId="49" fillId="0" borderId="20" xfId="0" applyFont="1" applyFill="1" applyBorder="1" applyAlignment="1">
      <alignment vertical="center" shrinkToFit="1"/>
    </xf>
    <xf numFmtId="0" fontId="49" fillId="0" borderId="12" xfId="0" applyFont="1" applyFill="1" applyBorder="1" applyAlignment="1">
      <alignment vertical="center" shrinkToFit="1"/>
    </xf>
    <xf numFmtId="0" fontId="49" fillId="0" borderId="2" xfId="0" applyFont="1" applyFill="1" applyBorder="1" applyAlignment="1">
      <alignment vertical="center" shrinkToFit="1"/>
    </xf>
    <xf numFmtId="0" fontId="49" fillId="0" borderId="27" xfId="0" applyFont="1" applyFill="1" applyBorder="1" applyAlignment="1">
      <alignment vertical="center" shrinkToFit="1"/>
    </xf>
    <xf numFmtId="0" fontId="49" fillId="0" borderId="0" xfId="0" applyFont="1" applyFill="1" applyBorder="1" applyAlignment="1">
      <alignment vertical="center" shrinkToFit="1"/>
    </xf>
    <xf numFmtId="0" fontId="49" fillId="0" borderId="28" xfId="0" applyFont="1" applyFill="1" applyBorder="1" applyAlignment="1">
      <alignment vertical="center" shrinkToFit="1"/>
    </xf>
    <xf numFmtId="0" fontId="49" fillId="0" borderId="95" xfId="0" applyFont="1" applyFill="1" applyBorder="1" applyAlignment="1">
      <alignment vertical="center" shrinkToFit="1"/>
    </xf>
    <xf numFmtId="0" fontId="49" fillId="0" borderId="96" xfId="0" applyFont="1" applyFill="1" applyBorder="1" applyAlignment="1">
      <alignment vertical="center" shrinkToFit="1"/>
    </xf>
    <xf numFmtId="0" fontId="49" fillId="0" borderId="97" xfId="0" applyFont="1" applyFill="1" applyBorder="1" applyAlignment="1">
      <alignment vertical="center" shrinkToFit="1"/>
    </xf>
    <xf numFmtId="0" fontId="49" fillId="0" borderId="91" xfId="0" applyFont="1" applyFill="1" applyBorder="1" applyAlignment="1">
      <alignment vertical="center" shrinkToFit="1"/>
    </xf>
    <xf numFmtId="0" fontId="49" fillId="0" borderId="6" xfId="0" applyFont="1" applyFill="1" applyBorder="1" applyAlignment="1">
      <alignment vertical="center" shrinkToFit="1"/>
    </xf>
    <xf numFmtId="0" fontId="49" fillId="0" borderId="89" xfId="0" applyFont="1" applyFill="1" applyBorder="1" applyAlignment="1">
      <alignment vertical="center" shrinkToFit="1"/>
    </xf>
    <xf numFmtId="0" fontId="52" fillId="0" borderId="0" xfId="0" applyFont="1" applyAlignment="1">
      <alignment vertical="center"/>
    </xf>
    <xf numFmtId="184" fontId="52" fillId="0" borderId="0" xfId="0" applyNumberFormat="1" applyFont="1" applyAlignment="1">
      <alignment vertical="center"/>
    </xf>
    <xf numFmtId="184" fontId="48" fillId="0" borderId="0" xfId="0" applyNumberFormat="1" applyFont="1" applyAlignment="1">
      <alignment vertical="center"/>
    </xf>
    <xf numFmtId="3" fontId="53" fillId="4" borderId="44" xfId="0" applyNumberFormat="1" applyFont="1" applyFill="1" applyBorder="1" applyAlignment="1">
      <alignment horizontal="center" vertical="center"/>
    </xf>
    <xf numFmtId="0" fontId="53" fillId="4" borderId="44" xfId="0" applyNumberFormat="1" applyFont="1" applyFill="1" applyBorder="1" applyAlignment="1">
      <alignment horizontal="center" vertical="center"/>
    </xf>
    <xf numFmtId="3" fontId="53" fillId="4" borderId="45" xfId="0" applyNumberFormat="1" applyFont="1" applyFill="1" applyBorder="1" applyAlignment="1">
      <alignment horizontal="center" vertical="center"/>
    </xf>
    <xf numFmtId="3" fontId="53" fillId="0" borderId="11" xfId="0" applyNumberFormat="1" applyFont="1" applyBorder="1" applyAlignment="1">
      <alignment horizontal="center" vertical="center" wrapText="1"/>
    </xf>
    <xf numFmtId="3" fontId="53" fillId="0" borderId="11" xfId="0" applyNumberFormat="1" applyFont="1" applyBorder="1" applyAlignment="1">
      <alignment horizontal="distributed" vertical="center" shrinkToFit="1"/>
    </xf>
    <xf numFmtId="3" fontId="53" fillId="0" borderId="11" xfId="0" applyNumberFormat="1" applyFont="1" applyBorder="1" applyAlignment="1">
      <alignment horizontal="left" vertical="center"/>
    </xf>
    <xf numFmtId="3" fontId="53" fillId="0" borderId="102" xfId="0" applyNumberFormat="1" applyFont="1" applyBorder="1" applyAlignment="1">
      <alignment horizontal="center" vertical="center"/>
    </xf>
    <xf numFmtId="41" fontId="53" fillId="0" borderId="102" xfId="94" applyFont="1" applyBorder="1" applyAlignment="1">
      <alignment vertical="center" shrinkToFit="1"/>
    </xf>
    <xf numFmtId="0" fontId="53" fillId="0" borderId="102" xfId="0" applyNumberFormat="1" applyFont="1" applyBorder="1" applyAlignment="1">
      <alignment horizontal="right" vertical="center" shrinkToFit="1"/>
    </xf>
    <xf numFmtId="3" fontId="53" fillId="0" borderId="103" xfId="0" applyNumberFormat="1" applyFont="1" applyBorder="1" applyAlignment="1">
      <alignment horizontal="left" vertical="center"/>
    </xf>
    <xf numFmtId="3" fontId="53" fillId="0" borderId="0" xfId="0" applyNumberFormat="1" applyFont="1" applyBorder="1" applyAlignment="1">
      <alignment horizontal="center" vertical="center"/>
    </xf>
    <xf numFmtId="3" fontId="53" fillId="0" borderId="0" xfId="0" applyNumberFormat="1" applyFont="1" applyBorder="1" applyAlignment="1">
      <alignment horizontal="distributed" vertical="center" shrinkToFit="1"/>
    </xf>
    <xf numFmtId="3" fontId="53" fillId="0" borderId="0" xfId="0" applyNumberFormat="1" applyFont="1" applyBorder="1" applyAlignment="1">
      <alignment horizontal="left" vertical="center"/>
    </xf>
    <xf numFmtId="3" fontId="53" fillId="0" borderId="24" xfId="0" applyNumberFormat="1" applyFont="1" applyBorder="1" applyAlignment="1">
      <alignment horizontal="center" vertical="center"/>
    </xf>
    <xf numFmtId="41" fontId="53" fillId="0" borderId="24" xfId="94" applyFont="1" applyBorder="1" applyAlignment="1">
      <alignment horizontal="right" vertical="center" shrinkToFit="1"/>
    </xf>
    <xf numFmtId="0" fontId="53" fillId="0" borderId="24" xfId="0" applyNumberFormat="1" applyFont="1" applyBorder="1" applyAlignment="1">
      <alignment horizontal="right" vertical="center" shrinkToFit="1"/>
    </xf>
    <xf numFmtId="3" fontId="53" fillId="0" borderId="86" xfId="0" applyNumberFormat="1" applyFont="1" applyBorder="1" applyAlignment="1">
      <alignment horizontal="left" vertical="center"/>
    </xf>
    <xf numFmtId="41" fontId="53" fillId="0" borderId="24" xfId="94" applyFont="1" applyBorder="1" applyAlignment="1">
      <alignment vertical="center" shrinkToFit="1"/>
    </xf>
    <xf numFmtId="3" fontId="53" fillId="0" borderId="14" xfId="0" applyNumberFormat="1" applyFont="1" applyBorder="1" applyAlignment="1">
      <alignment horizontal="center" vertical="center"/>
    </xf>
    <xf numFmtId="3" fontId="53" fillId="0" borderId="5" xfId="0" applyNumberFormat="1" applyFont="1" applyBorder="1" applyAlignment="1">
      <alignment horizontal="distributed" vertical="center" shrinkToFit="1"/>
    </xf>
    <xf numFmtId="3" fontId="53" fillId="0" borderId="5" xfId="0" applyNumberFormat="1" applyFont="1" applyBorder="1" applyAlignment="1">
      <alignment horizontal="left" vertical="center"/>
    </xf>
    <xf numFmtId="3" fontId="53" fillId="0" borderId="1" xfId="0" applyNumberFormat="1" applyFont="1" applyBorder="1" applyAlignment="1">
      <alignment horizontal="center" vertical="center"/>
    </xf>
    <xf numFmtId="41" fontId="53" fillId="0" borderId="1" xfId="94" applyFont="1" applyBorder="1" applyAlignment="1">
      <alignment vertical="center" shrinkToFit="1"/>
    </xf>
    <xf numFmtId="0" fontId="53" fillId="0" borderId="1" xfId="0" applyNumberFormat="1" applyFont="1" applyBorder="1" applyAlignment="1">
      <alignment horizontal="right" vertical="center" shrinkToFit="1"/>
    </xf>
    <xf numFmtId="3" fontId="53" fillId="0" borderId="39" xfId="0" applyNumberFormat="1" applyFont="1" applyBorder="1" applyAlignment="1">
      <alignment horizontal="left" vertical="center"/>
    </xf>
    <xf numFmtId="3" fontId="53" fillId="0" borderId="0" xfId="0" applyNumberFormat="1" applyFont="1" applyBorder="1" applyAlignment="1">
      <alignment horizontal="center" vertical="center" wrapText="1"/>
    </xf>
    <xf numFmtId="182" fontId="53" fillId="0" borderId="24" xfId="96" applyNumberFormat="1" applyFont="1" applyBorder="1" applyAlignment="1">
      <alignment horizontal="right" vertical="center" shrinkToFit="1"/>
    </xf>
    <xf numFmtId="10" fontId="53" fillId="0" borderId="24" xfId="0" applyNumberFormat="1" applyFont="1" applyBorder="1" applyAlignment="1">
      <alignment horizontal="right" vertical="center" shrinkToFit="1"/>
    </xf>
    <xf numFmtId="10" fontId="53" fillId="0" borderId="24" xfId="96" applyNumberFormat="1" applyFont="1" applyBorder="1" applyAlignment="1">
      <alignment horizontal="right" vertical="center" shrinkToFit="1"/>
    </xf>
    <xf numFmtId="195" fontId="53" fillId="0" borderId="24" xfId="96" applyNumberFormat="1" applyFont="1" applyBorder="1" applyAlignment="1">
      <alignment horizontal="right" vertical="center" shrinkToFit="1"/>
    </xf>
    <xf numFmtId="3" fontId="53" fillId="0" borderId="5" xfId="0" applyNumberFormat="1" applyFont="1" applyBorder="1" applyAlignment="1">
      <alignment horizontal="center" vertical="center"/>
    </xf>
    <xf numFmtId="3" fontId="53" fillId="0" borderId="99" xfId="0" applyNumberFormat="1" applyFont="1" applyBorder="1" applyAlignment="1">
      <alignment horizontal="left" vertical="center"/>
    </xf>
    <xf numFmtId="182" fontId="53" fillId="0" borderId="1" xfId="96" applyNumberFormat="1" applyFont="1" applyBorder="1" applyAlignment="1">
      <alignment horizontal="right" vertical="center" shrinkToFit="1"/>
    </xf>
    <xf numFmtId="200" fontId="53" fillId="0" borderId="1" xfId="94" applyNumberFormat="1" applyFont="1" applyBorder="1" applyAlignment="1">
      <alignment vertical="center" shrinkToFit="1"/>
    </xf>
    <xf numFmtId="3" fontId="53" fillId="0" borderId="5" xfId="0" applyNumberFormat="1" applyFont="1" applyBorder="1" applyAlignment="1">
      <alignment horizontal="left" vertical="center" shrinkToFit="1"/>
    </xf>
    <xf numFmtId="3" fontId="53" fillId="0" borderId="100" xfId="0" applyNumberFormat="1" applyFont="1" applyBorder="1" applyAlignment="1">
      <alignment horizontal="left" vertical="center"/>
    </xf>
    <xf numFmtId="3" fontId="53" fillId="0" borderId="101" xfId="0" applyNumberFormat="1" applyFont="1" applyBorder="1" applyAlignment="1">
      <alignment horizontal="left" vertical="center"/>
    </xf>
    <xf numFmtId="3" fontId="53" fillId="0" borderId="101" xfId="0" applyNumberFormat="1" applyFont="1" applyBorder="1" applyAlignment="1">
      <alignment horizontal="distributed" vertical="center" shrinkToFit="1"/>
    </xf>
    <xf numFmtId="3" fontId="53" fillId="0" borderId="41" xfId="0" applyNumberFormat="1" applyFont="1" applyBorder="1" applyAlignment="1">
      <alignment horizontal="center" vertical="center"/>
    </xf>
    <xf numFmtId="41" fontId="53" fillId="0" borderId="41" xfId="94" applyFont="1" applyBorder="1" applyAlignment="1">
      <alignment vertical="center" shrinkToFit="1"/>
    </xf>
    <xf numFmtId="0" fontId="53" fillId="0" borderId="41" xfId="0" applyNumberFormat="1" applyFont="1" applyBorder="1" applyAlignment="1">
      <alignment horizontal="right" vertical="center" shrinkToFit="1"/>
    </xf>
    <xf numFmtId="3" fontId="53" fillId="0" borderId="42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4" fillId="4" borderId="43" xfId="0" applyNumberFormat="1" applyFont="1" applyFill="1" applyBorder="1" applyAlignment="1">
      <alignment horizontal="center" vertical="center" shrinkToFit="1"/>
    </xf>
    <xf numFmtId="3" fontId="54" fillId="4" borderId="44" xfId="0" applyNumberFormat="1" applyFont="1" applyFill="1" applyBorder="1" applyAlignment="1">
      <alignment horizontal="center" vertical="center" shrinkToFit="1"/>
    </xf>
    <xf numFmtId="3" fontId="54" fillId="4" borderId="45" xfId="0" applyNumberFormat="1" applyFont="1" applyFill="1" applyBorder="1" applyAlignment="1">
      <alignment horizontal="center" vertical="center" shrinkToFit="1"/>
    </xf>
    <xf numFmtId="3" fontId="54" fillId="0" borderId="38" xfId="0" applyNumberFormat="1" applyFont="1" applyBorder="1" applyAlignment="1">
      <alignment horizontal="center" vertical="center" shrinkToFit="1"/>
    </xf>
    <xf numFmtId="3" fontId="54" fillId="0" borderId="1" xfId="0" applyNumberFormat="1" applyFont="1" applyBorder="1" applyAlignment="1">
      <alignment horizontal="left" vertical="center" shrinkToFit="1"/>
    </xf>
    <xf numFmtId="203" fontId="54" fillId="0" borderId="1" xfId="0" applyNumberFormat="1" applyFont="1" applyBorder="1" applyAlignment="1">
      <alignment horizontal="center" vertical="center" shrinkToFit="1"/>
    </xf>
    <xf numFmtId="3" fontId="54" fillId="0" borderId="1" xfId="0" applyNumberFormat="1" applyFont="1" applyBorder="1" applyAlignment="1">
      <alignment horizontal="center" vertical="center" shrinkToFit="1"/>
    </xf>
    <xf numFmtId="41" fontId="54" fillId="0" borderId="1" xfId="94" applyFont="1" applyBorder="1" applyAlignment="1">
      <alignment horizontal="right" vertical="center" shrinkToFit="1"/>
    </xf>
    <xf numFmtId="3" fontId="54" fillId="0" borderId="39" xfId="0" applyNumberFormat="1" applyFont="1" applyBorder="1" applyAlignment="1">
      <alignment horizontal="left" vertical="center" shrinkToFit="1"/>
    </xf>
    <xf numFmtId="3" fontId="54" fillId="0" borderId="38" xfId="0" applyNumberFormat="1" applyFont="1" applyBorder="1" applyAlignment="1">
      <alignment horizontal="left" vertical="center" shrinkToFit="1"/>
    </xf>
    <xf numFmtId="201" fontId="54" fillId="0" borderId="1" xfId="0" applyNumberFormat="1" applyFont="1" applyBorder="1" applyAlignment="1">
      <alignment horizontal="center" vertical="center" shrinkToFit="1"/>
    </xf>
    <xf numFmtId="41" fontId="54" fillId="0" borderId="1" xfId="94" applyFont="1" applyBorder="1" applyAlignment="1">
      <alignment vertical="center" shrinkToFit="1"/>
    </xf>
    <xf numFmtId="202" fontId="54" fillId="0" borderId="1" xfId="0" applyNumberFormat="1" applyFont="1" applyBorder="1" applyAlignment="1">
      <alignment horizontal="center" vertical="center" shrinkToFit="1"/>
    </xf>
    <xf numFmtId="183" fontId="54" fillId="0" borderId="1" xfId="0" applyNumberFormat="1" applyFont="1" applyBorder="1" applyAlignment="1">
      <alignment horizontal="center" vertical="center" shrinkToFit="1"/>
    </xf>
    <xf numFmtId="3" fontId="55" fillId="0" borderId="39" xfId="0" applyNumberFormat="1" applyFont="1" applyBorder="1" applyAlignment="1">
      <alignment horizontal="center" vertical="center" shrinkToFit="1"/>
    </xf>
    <xf numFmtId="3" fontId="54" fillId="0" borderId="40" xfId="0" applyNumberFormat="1" applyFont="1" applyBorder="1" applyAlignment="1">
      <alignment horizontal="left" vertical="center" shrinkToFit="1"/>
    </xf>
    <xf numFmtId="3" fontId="54" fillId="0" borderId="41" xfId="0" applyNumberFormat="1" applyFont="1" applyBorder="1" applyAlignment="1">
      <alignment horizontal="left" vertical="center" shrinkToFit="1"/>
    </xf>
    <xf numFmtId="203" fontId="54" fillId="0" borderId="41" xfId="0" applyNumberFormat="1" applyFont="1" applyBorder="1" applyAlignment="1">
      <alignment horizontal="center" vertical="center" shrinkToFit="1"/>
    </xf>
    <xf numFmtId="3" fontId="54" fillId="0" borderId="41" xfId="0" applyNumberFormat="1" applyFont="1" applyBorder="1" applyAlignment="1">
      <alignment horizontal="center" vertical="center" shrinkToFit="1"/>
    </xf>
    <xf numFmtId="41" fontId="54" fillId="0" borderId="41" xfId="94" applyFont="1" applyBorder="1" applyAlignment="1">
      <alignment horizontal="right" vertical="center" shrinkToFit="1"/>
    </xf>
    <xf numFmtId="41" fontId="54" fillId="0" borderId="41" xfId="94" applyFont="1" applyBorder="1" applyAlignment="1">
      <alignment vertical="center" shrinkToFit="1"/>
    </xf>
    <xf numFmtId="3" fontId="56" fillId="0" borderId="42" xfId="0" applyNumberFormat="1" applyFont="1" applyBorder="1" applyAlignment="1">
      <alignment horizontal="center" vertical="center" wrapText="1" shrinkToFit="1"/>
    </xf>
    <xf numFmtId="0" fontId="57" fillId="0" borderId="1" xfId="0" applyFont="1" applyFill="1" applyBorder="1" applyAlignment="1">
      <alignment horizontal="center" vertical="center" shrinkToFit="1"/>
    </xf>
    <xf numFmtId="0" fontId="58" fillId="0" borderId="1" xfId="0" applyFont="1" applyFill="1" applyBorder="1" applyAlignment="1">
      <alignment horizontal="left" vertical="center"/>
    </xf>
    <xf numFmtId="0" fontId="58" fillId="0" borderId="1" xfId="0" applyFont="1" applyFill="1" applyBorder="1" applyAlignment="1">
      <alignment horizontal="center" vertical="center" shrinkToFit="1"/>
    </xf>
    <xf numFmtId="41" fontId="58" fillId="0" borderId="1" xfId="0" applyNumberFormat="1" applyFont="1" applyFill="1" applyBorder="1" applyAlignment="1">
      <alignment horizontal="center" vertical="center" shrinkToFit="1"/>
    </xf>
    <xf numFmtId="192" fontId="56" fillId="0" borderId="1" xfId="0" applyNumberFormat="1" applyFont="1" applyFill="1" applyBorder="1" applyAlignment="1">
      <alignment horizontal="right" vertical="center" shrinkToFit="1"/>
    </xf>
    <xf numFmtId="0" fontId="56" fillId="0" borderId="1" xfId="0" applyFont="1" applyFill="1" applyBorder="1" applyAlignment="1">
      <alignment vertical="center" shrinkToFit="1"/>
    </xf>
    <xf numFmtId="41" fontId="56" fillId="0" borderId="1" xfId="0" applyNumberFormat="1" applyFont="1" applyFill="1" applyBorder="1" applyAlignment="1">
      <alignment horizontal="center" vertical="center" shrinkToFit="1"/>
    </xf>
    <xf numFmtId="41" fontId="56" fillId="0" borderId="1" xfId="94" applyFont="1" applyFill="1" applyBorder="1" applyAlignment="1">
      <alignment horizontal="center" vertical="center" shrinkToFit="1"/>
    </xf>
    <xf numFmtId="41" fontId="56" fillId="0" borderId="1" xfId="94" applyFont="1" applyFill="1" applyBorder="1" applyAlignment="1">
      <alignment horizontal="centerContinuous" vertical="center" shrinkToFit="1"/>
    </xf>
    <xf numFmtId="41" fontId="56" fillId="0" borderId="1" xfId="94" applyFont="1" applyFill="1" applyBorder="1" applyAlignment="1">
      <alignment vertical="center" shrinkToFit="1"/>
    </xf>
    <xf numFmtId="4" fontId="56" fillId="0" borderId="1" xfId="0" applyNumberFormat="1" applyFont="1" applyFill="1" applyBorder="1" applyAlignment="1">
      <alignment horizontal="center" vertical="center" shrinkToFit="1"/>
    </xf>
    <xf numFmtId="41" fontId="56" fillId="0" borderId="1" xfId="94" applyFont="1" applyFill="1" applyBorder="1" applyAlignment="1">
      <alignment horizontal="right" vertical="center" shrinkToFit="1"/>
    </xf>
    <xf numFmtId="0" fontId="58" fillId="0" borderId="1" xfId="0" applyFont="1" applyFill="1" applyBorder="1" applyAlignment="1">
      <alignment horizontal="left" vertical="center" shrinkToFit="1"/>
    </xf>
    <xf numFmtId="41" fontId="58" fillId="0" borderId="1" xfId="94" applyFont="1" applyFill="1" applyBorder="1" applyAlignment="1">
      <alignment horizontal="center" vertical="center" shrinkToFit="1"/>
    </xf>
    <xf numFmtId="4" fontId="58" fillId="0" borderId="1" xfId="0" applyNumberFormat="1" applyFont="1" applyFill="1" applyBorder="1" applyAlignment="1">
      <alignment horizontal="center" vertical="center" shrinkToFit="1"/>
    </xf>
    <xf numFmtId="192" fontId="56" fillId="0" borderId="1" xfId="0" applyNumberFormat="1" applyFont="1" applyFill="1" applyBorder="1" applyAlignment="1">
      <alignment vertical="center" shrinkToFit="1"/>
    </xf>
    <xf numFmtId="0" fontId="56" fillId="0" borderId="1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Fill="1" applyBorder="1" applyAlignment="1">
      <alignment horizontal="distributed" vertical="center"/>
    </xf>
    <xf numFmtId="0" fontId="60" fillId="0" borderId="0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vertical="center"/>
    </xf>
    <xf numFmtId="0" fontId="49" fillId="0" borderId="38" xfId="0" applyFont="1" applyFill="1" applyBorder="1" applyAlignment="1">
      <alignment horizontal="center" vertical="center" shrinkToFit="1"/>
    </xf>
    <xf numFmtId="0" fontId="49" fillId="0" borderId="1" xfId="0" applyFont="1" applyFill="1" applyBorder="1" applyAlignment="1">
      <alignment horizontal="center" vertical="center" shrinkToFit="1"/>
    </xf>
    <xf numFmtId="0" fontId="49" fillId="0" borderId="7" xfId="0" applyFont="1" applyFill="1" applyBorder="1" applyAlignment="1">
      <alignment horizontal="center" vertical="center" shrinkToFit="1"/>
    </xf>
    <xf numFmtId="0" fontId="49" fillId="0" borderId="0" xfId="0" applyFont="1" applyFill="1" applyBorder="1" applyAlignment="1">
      <alignment horizontal="center" vertical="center" shrinkToFit="1"/>
    </xf>
    <xf numFmtId="0" fontId="49" fillId="0" borderId="28" xfId="0" applyFont="1" applyFill="1" applyBorder="1" applyAlignment="1">
      <alignment horizontal="center" vertical="center" shrinkToFit="1"/>
    </xf>
    <xf numFmtId="0" fontId="49" fillId="0" borderId="9" xfId="0" applyFont="1" applyFill="1" applyBorder="1" applyAlignment="1">
      <alignment horizontal="center" vertical="center" shrinkToFit="1"/>
    </xf>
    <xf numFmtId="0" fontId="49" fillId="0" borderId="6" xfId="0" applyFont="1" applyFill="1" applyBorder="1" applyAlignment="1">
      <alignment horizontal="center" vertical="center" shrinkToFit="1"/>
    </xf>
    <xf numFmtId="0" fontId="49" fillId="0" borderId="89" xfId="0" applyFont="1" applyFill="1" applyBorder="1" applyAlignment="1">
      <alignment horizontal="center" vertical="center" shrinkToFit="1"/>
    </xf>
    <xf numFmtId="0" fontId="49" fillId="0" borderId="39" xfId="0" applyFont="1" applyFill="1" applyBorder="1" applyAlignment="1">
      <alignment horizontal="center" vertical="center" shrinkToFit="1"/>
    </xf>
    <xf numFmtId="0" fontId="49" fillId="0" borderId="27" xfId="0" applyFont="1" applyFill="1" applyBorder="1" applyAlignment="1">
      <alignment horizontal="center" vertical="center" shrinkToFit="1"/>
    </xf>
    <xf numFmtId="0" fontId="49" fillId="0" borderId="8" xfId="0" applyFont="1" applyFill="1" applyBorder="1" applyAlignment="1">
      <alignment horizontal="center" vertical="center" shrinkToFit="1"/>
    </xf>
    <xf numFmtId="0" fontId="49" fillId="0" borderId="91" xfId="0" applyFont="1" applyFill="1" applyBorder="1" applyAlignment="1">
      <alignment horizontal="center" vertical="center" shrinkToFit="1"/>
    </xf>
    <xf numFmtId="0" fontId="49" fillId="0" borderId="10" xfId="0" applyFont="1" applyFill="1" applyBorder="1" applyAlignment="1">
      <alignment horizontal="center" vertical="center" shrinkToFit="1"/>
    </xf>
    <xf numFmtId="0" fontId="49" fillId="4" borderId="43" xfId="0" applyFont="1" applyFill="1" applyBorder="1" applyAlignment="1">
      <alignment horizontal="center" vertical="center" wrapText="1" shrinkToFit="1"/>
    </xf>
    <xf numFmtId="0" fontId="49" fillId="4" borderId="44" xfId="0" applyFont="1" applyFill="1" applyBorder="1" applyAlignment="1">
      <alignment horizontal="center" vertical="center" wrapText="1" shrinkToFit="1"/>
    </xf>
    <xf numFmtId="0" fontId="49" fillId="4" borderId="38" xfId="0" applyFont="1" applyFill="1" applyBorder="1" applyAlignment="1">
      <alignment horizontal="center" vertical="center" wrapText="1" shrinkToFit="1"/>
    </xf>
    <xf numFmtId="0" fontId="49" fillId="4" borderId="1" xfId="0" applyFont="1" applyFill="1" applyBorder="1" applyAlignment="1">
      <alignment horizontal="center" vertical="center" wrapText="1" shrinkToFit="1"/>
    </xf>
    <xf numFmtId="0" fontId="49" fillId="0" borderId="87" xfId="0" applyFont="1" applyFill="1" applyBorder="1" applyAlignment="1">
      <alignment horizontal="center" vertical="center" shrinkToFit="1"/>
    </xf>
    <xf numFmtId="0" fontId="49" fillId="0" borderId="11" xfId="0" applyFont="1" applyFill="1" applyBorder="1" applyAlignment="1">
      <alignment horizontal="center" vertical="center" shrinkToFit="1"/>
    </xf>
    <xf numFmtId="0" fontId="49" fillId="0" borderId="26" xfId="0" applyFont="1" applyFill="1" applyBorder="1" applyAlignment="1">
      <alignment horizontal="center" vertical="center" shrinkToFit="1"/>
    </xf>
    <xf numFmtId="0" fontId="49" fillId="0" borderId="98" xfId="0" applyFont="1" applyFill="1" applyBorder="1" applyAlignment="1">
      <alignment horizontal="center" vertical="center" shrinkToFit="1"/>
    </xf>
    <xf numFmtId="0" fontId="49" fillId="0" borderId="12" xfId="0" applyFont="1" applyFill="1" applyBorder="1" applyAlignment="1">
      <alignment horizontal="center" vertical="center" shrinkToFit="1"/>
    </xf>
    <xf numFmtId="0" fontId="49" fillId="0" borderId="2" xfId="0" applyFont="1" applyFill="1" applyBorder="1" applyAlignment="1">
      <alignment horizontal="center" vertical="center" shrinkToFit="1"/>
    </xf>
    <xf numFmtId="0" fontId="49" fillId="0" borderId="23" xfId="0" applyFont="1" applyFill="1" applyBorder="1" applyAlignment="1">
      <alignment horizontal="center" vertical="center" shrinkToFit="1"/>
    </xf>
    <xf numFmtId="0" fontId="49" fillId="0" borderId="88" xfId="0" applyFont="1" applyFill="1" applyBorder="1" applyAlignment="1">
      <alignment horizontal="center" vertical="center" shrinkToFit="1"/>
    </xf>
    <xf numFmtId="0" fontId="49" fillId="0" borderId="20" xfId="0" applyFont="1" applyFill="1" applyBorder="1" applyAlignment="1">
      <alignment horizontal="center" vertical="center" shrinkToFit="1"/>
    </xf>
    <xf numFmtId="0" fontId="49" fillId="0" borderId="90" xfId="0" applyFont="1" applyFill="1" applyBorder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0" fontId="49" fillId="4" borderId="1" xfId="0" applyFont="1" applyFill="1" applyBorder="1" applyAlignment="1">
      <alignment horizontal="center" vertical="center" shrinkToFit="1"/>
    </xf>
    <xf numFmtId="0" fontId="49" fillId="4" borderId="44" xfId="0" applyFont="1" applyFill="1" applyBorder="1" applyAlignment="1">
      <alignment horizontal="center" vertical="center" shrinkToFit="1"/>
    </xf>
    <xf numFmtId="0" fontId="49" fillId="4" borderId="45" xfId="0" applyFont="1" applyFill="1" applyBorder="1" applyAlignment="1">
      <alignment horizontal="center" vertical="center" shrinkToFit="1"/>
    </xf>
    <xf numFmtId="0" fontId="49" fillId="4" borderId="39" xfId="0" applyFont="1" applyFill="1" applyBorder="1" applyAlignment="1">
      <alignment horizontal="center" vertical="center" shrinkToFit="1"/>
    </xf>
    <xf numFmtId="0" fontId="50" fillId="0" borderId="6" xfId="0" applyFont="1" applyFill="1" applyBorder="1" applyAlignment="1">
      <alignment horizontal="distributed" vertical="center"/>
    </xf>
    <xf numFmtId="0" fontId="50" fillId="0" borderId="0" xfId="0" applyFont="1" applyFill="1" applyBorder="1" applyAlignment="1">
      <alignment horizontal="distributed" vertical="center"/>
    </xf>
    <xf numFmtId="3" fontId="53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53" fillId="0" borderId="87" xfId="0" applyNumberFormat="1" applyFont="1" applyBorder="1" applyAlignment="1">
      <alignment horizontal="center" vertical="center" wrapText="1"/>
    </xf>
    <xf numFmtId="3" fontId="53" fillId="0" borderId="7" xfId="0" applyNumberFormat="1" applyFont="1" applyBorder="1" applyAlignment="1">
      <alignment horizontal="center" vertical="center"/>
    </xf>
    <xf numFmtId="3" fontId="53" fillId="0" borderId="98" xfId="0" applyNumberFormat="1" applyFont="1" applyBorder="1" applyAlignment="1">
      <alignment horizontal="center" vertical="center"/>
    </xf>
    <xf numFmtId="3" fontId="53" fillId="0" borderId="1" xfId="0" applyNumberFormat="1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/>
    </xf>
    <xf numFmtId="3" fontId="53" fillId="4" borderId="22" xfId="0" applyNumberFormat="1" applyFont="1" applyFill="1" applyBorder="1" applyAlignment="1">
      <alignment horizontal="center" vertical="center"/>
    </xf>
    <xf numFmtId="3" fontId="53" fillId="4" borderId="21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5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6" fillId="0" borderId="1" xfId="0" applyFont="1" applyFill="1" applyBorder="1" applyAlignment="1">
      <alignment horizontal="center" vertical="center" shrinkToFit="1"/>
    </xf>
    <xf numFmtId="0" fontId="38" fillId="3" borderId="16" xfId="0" applyFont="1" applyFill="1" applyBorder="1" applyAlignment="1">
      <alignment horizontal="center" vertical="center"/>
    </xf>
    <xf numFmtId="0" fontId="38" fillId="3" borderId="17" xfId="0" applyFont="1" applyFill="1" applyBorder="1" applyAlignment="1">
      <alignment horizontal="center" vertical="center"/>
    </xf>
    <xf numFmtId="184" fontId="24" fillId="0" borderId="57" xfId="0" applyNumberFormat="1" applyFont="1" applyBorder="1" applyAlignment="1">
      <alignment horizontal="center" vertical="center"/>
    </xf>
    <xf numFmtId="184" fontId="24" fillId="0" borderId="19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/>
    </xf>
    <xf numFmtId="0" fontId="38" fillId="0" borderId="74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38" fillId="0" borderId="52" xfId="0" applyFont="1" applyBorder="1" applyAlignment="1">
      <alignment horizontal="left" vertical="center"/>
    </xf>
    <xf numFmtId="185" fontId="38" fillId="0" borderId="57" xfId="0" applyNumberFormat="1" applyFont="1" applyBorder="1" applyAlignment="1">
      <alignment horizontal="center" vertical="center"/>
    </xf>
    <xf numFmtId="185" fontId="38" fillId="0" borderId="19" xfId="0" applyNumberFormat="1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81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3" fontId="38" fillId="0" borderId="57" xfId="95" applyNumberFormat="1" applyFont="1" applyFill="1" applyBorder="1" applyAlignment="1">
      <alignment horizontal="center" vertical="center"/>
    </xf>
    <xf numFmtId="3" fontId="38" fillId="0" borderId="19" xfId="95" applyNumberFormat="1" applyFont="1" applyFill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49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2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185" fontId="38" fillId="0" borderId="30" xfId="0" applyNumberFormat="1" applyFont="1" applyBorder="1" applyAlignment="1">
      <alignment horizontal="center" vertical="center"/>
    </xf>
    <xf numFmtId="185" fontId="38" fillId="0" borderId="35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23" xfId="0" applyFont="1" applyBorder="1" applyAlignment="1">
      <alignment vertical="center"/>
    </xf>
    <xf numFmtId="0" fontId="38" fillId="0" borderId="11" xfId="0" applyFont="1" applyBorder="1" applyAlignment="1">
      <alignment vertical="center"/>
    </xf>
    <xf numFmtId="0" fontId="38" fillId="0" borderId="74" xfId="0" applyFont="1" applyBorder="1" applyAlignment="1">
      <alignment vertical="center"/>
    </xf>
    <xf numFmtId="0" fontId="38" fillId="0" borderId="20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38" fillId="0" borderId="52" xfId="0" applyFont="1" applyBorder="1" applyAlignment="1">
      <alignment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38" fillId="0" borderId="62" xfId="0" applyFont="1" applyBorder="1" applyAlignment="1">
      <alignment horizontal="left" vertical="center"/>
    </xf>
    <xf numFmtId="0" fontId="38" fillId="0" borderId="63" xfId="0" applyFont="1" applyBorder="1" applyAlignment="1">
      <alignment horizontal="left" vertical="center"/>
    </xf>
    <xf numFmtId="0" fontId="38" fillId="0" borderId="64" xfId="0" applyFont="1" applyBorder="1" applyAlignment="1">
      <alignment horizontal="left" vertical="center"/>
    </xf>
    <xf numFmtId="0" fontId="24" fillId="0" borderId="65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left" vertical="center" indent="1" shrinkToFit="1"/>
    </xf>
    <xf numFmtId="0" fontId="39" fillId="0" borderId="59" xfId="0" applyFont="1" applyBorder="1" applyAlignment="1">
      <alignment horizontal="left" vertical="center" indent="1" shrinkToFit="1"/>
    </xf>
    <xf numFmtId="0" fontId="39" fillId="0" borderId="60" xfId="0" applyFont="1" applyBorder="1" applyAlignment="1">
      <alignment horizontal="left" vertical="center" indent="1" shrinkToFit="1"/>
    </xf>
    <xf numFmtId="0" fontId="39" fillId="0" borderId="61" xfId="0" applyFont="1" applyBorder="1" applyAlignment="1">
      <alignment horizontal="left" vertical="center" indent="1" shrinkToFit="1"/>
    </xf>
    <xf numFmtId="0" fontId="40" fillId="0" borderId="29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5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Q39"/>
  <sheetViews>
    <sheetView tabSelected="1" view="pageBreakPreview" topLeftCell="A7" zoomScaleSheetLayoutView="100" workbookViewId="0">
      <selection activeCell="N6" sqref="N6"/>
    </sheetView>
  </sheetViews>
  <sheetFormatPr defaultColWidth="3.83203125" defaultRowHeight="20.100000000000001" customHeight="1"/>
  <cols>
    <col min="1" max="6" width="3.83203125" style="159"/>
    <col min="7" max="8" width="3.83203125" style="197"/>
    <col min="9" max="9" width="3.83203125" style="159"/>
    <col min="10" max="10" width="3.83203125" style="197"/>
    <col min="11" max="16384" width="3.83203125" style="159"/>
  </cols>
  <sheetData>
    <row r="1" spans="1:43" ht="21.95" customHeight="1">
      <c r="A1" s="313" t="s">
        <v>146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</row>
    <row r="2" spans="1:43" ht="21.95" customHeight="1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</row>
    <row r="3" spans="1:43" s="161" customFormat="1" ht="24.9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</row>
    <row r="4" spans="1:43" s="167" customFormat="1" ht="24.95" customHeight="1">
      <c r="A4" s="162"/>
      <c r="B4" s="163" t="s">
        <v>147</v>
      </c>
      <c r="C4" s="319" t="s">
        <v>148</v>
      </c>
      <c r="D4" s="319"/>
      <c r="E4" s="319"/>
      <c r="F4" s="319"/>
      <c r="G4" s="164" t="s">
        <v>157</v>
      </c>
      <c r="H4" s="165" t="s">
        <v>252</v>
      </c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6"/>
      <c r="AE4" s="166"/>
    </row>
    <row r="5" spans="1:43" s="167" customFormat="1" ht="24.95" customHeight="1">
      <c r="A5" s="162"/>
      <c r="B5" s="163"/>
      <c r="C5" s="168"/>
      <c r="D5" s="168"/>
      <c r="E5" s="168"/>
      <c r="F5" s="168"/>
      <c r="G5" s="164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6"/>
      <c r="AE5" s="166"/>
    </row>
    <row r="6" spans="1:43" s="167" customFormat="1" ht="24.95" customHeight="1">
      <c r="A6" s="162"/>
      <c r="B6" s="163" t="s">
        <v>149</v>
      </c>
      <c r="C6" s="319" t="s">
        <v>150</v>
      </c>
      <c r="D6" s="319"/>
      <c r="E6" s="319"/>
      <c r="F6" s="319"/>
      <c r="G6" s="164" t="s">
        <v>157</v>
      </c>
      <c r="H6" s="165" t="s">
        <v>246</v>
      </c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6"/>
    </row>
    <row r="7" spans="1:43" s="167" customFormat="1" ht="24.95" customHeight="1">
      <c r="A7" s="162"/>
      <c r="B7" s="163"/>
      <c r="C7" s="168"/>
      <c r="D7" s="168"/>
      <c r="E7" s="168"/>
      <c r="F7" s="168"/>
      <c r="G7" s="164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D7" s="166"/>
      <c r="AE7" s="166"/>
    </row>
    <row r="8" spans="1:43" s="167" customFormat="1" ht="24.95" customHeight="1">
      <c r="A8" s="162"/>
      <c r="B8" s="163" t="s">
        <v>151</v>
      </c>
      <c r="C8" s="319" t="s">
        <v>152</v>
      </c>
      <c r="D8" s="319"/>
      <c r="E8" s="319"/>
      <c r="F8" s="319"/>
      <c r="G8" s="164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</row>
    <row r="9" spans="1:43" s="161" customFormat="1" ht="24.95" customHeight="1">
      <c r="A9" s="169"/>
      <c r="B9" s="170"/>
      <c r="C9" s="169" t="s">
        <v>158</v>
      </c>
      <c r="D9" s="282" t="s">
        <v>245</v>
      </c>
      <c r="E9" s="283"/>
      <c r="F9" s="283"/>
      <c r="G9" s="284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169"/>
      <c r="AE9" s="169"/>
      <c r="AF9" s="169"/>
    </row>
    <row r="10" spans="1:43" s="161" customFormat="1" ht="24.95" customHeight="1">
      <c r="A10" s="169"/>
      <c r="B10" s="170"/>
      <c r="C10" s="172"/>
      <c r="D10" s="282" t="s">
        <v>244</v>
      </c>
      <c r="E10" s="283"/>
      <c r="F10" s="283"/>
      <c r="G10" s="284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169"/>
      <c r="AE10" s="169"/>
      <c r="AF10" s="169"/>
    </row>
    <row r="11" spans="1:43" s="161" customFormat="1" ht="15" customHeight="1">
      <c r="A11" s="169"/>
      <c r="B11" s="169"/>
      <c r="C11" s="169"/>
      <c r="D11" s="169"/>
      <c r="E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</row>
    <row r="12" spans="1:43" s="167" customFormat="1" ht="24.95" customHeight="1">
      <c r="A12" s="162"/>
      <c r="B12" s="163" t="s">
        <v>153</v>
      </c>
      <c r="C12" s="319" t="s">
        <v>154</v>
      </c>
      <c r="D12" s="319"/>
      <c r="E12" s="319"/>
      <c r="F12" s="319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AN12" s="174"/>
      <c r="AO12" s="174"/>
      <c r="AP12" s="174"/>
      <c r="AQ12" s="174"/>
    </row>
    <row r="13" spans="1:43" s="161" customFormat="1" ht="24.95" customHeight="1">
      <c r="A13" s="169"/>
      <c r="B13" s="169"/>
      <c r="C13" s="169" t="s">
        <v>158</v>
      </c>
      <c r="D13" s="157" t="s">
        <v>249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AL13" s="175"/>
      <c r="AM13" s="175"/>
      <c r="AN13" s="175"/>
      <c r="AO13" s="175"/>
    </row>
    <row r="14" spans="1:43" s="161" customFormat="1" ht="24.95" customHeight="1">
      <c r="A14" s="169"/>
      <c r="B14" s="169"/>
      <c r="C14" s="169"/>
      <c r="D14" s="157" t="s">
        <v>247</v>
      </c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AL14" s="175"/>
      <c r="AM14" s="175"/>
      <c r="AN14" s="175"/>
      <c r="AO14" s="175"/>
    </row>
    <row r="15" spans="1:43" s="161" customFormat="1" ht="24.95" customHeight="1">
      <c r="A15" s="169"/>
      <c r="B15" s="169"/>
      <c r="C15" s="169"/>
      <c r="D15" s="157" t="s">
        <v>248</v>
      </c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AL15" s="175"/>
      <c r="AM15" s="175"/>
      <c r="AN15" s="175"/>
      <c r="AO15" s="175"/>
    </row>
    <row r="16" spans="1:43" s="161" customFormat="1" ht="24.95" customHeight="1">
      <c r="A16" s="169"/>
      <c r="B16" s="169"/>
      <c r="C16" s="169"/>
      <c r="D16" s="157" t="s">
        <v>250</v>
      </c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AL16" s="175"/>
      <c r="AM16" s="175"/>
      <c r="AN16" s="175"/>
      <c r="AO16" s="175"/>
    </row>
    <row r="17" spans="1:43" s="161" customFormat="1" ht="24.95" customHeight="1">
      <c r="A17" s="169"/>
      <c r="B17" s="169"/>
      <c r="C17" s="169"/>
      <c r="D17" s="157" t="s">
        <v>243</v>
      </c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AL17" s="175"/>
      <c r="AM17" s="175"/>
      <c r="AN17" s="175"/>
      <c r="AO17" s="175"/>
    </row>
    <row r="18" spans="1:43" s="161" customFormat="1" ht="24.95" customHeight="1">
      <c r="A18" s="169"/>
      <c r="B18" s="169"/>
      <c r="C18" s="169"/>
      <c r="D18" s="157" t="s">
        <v>242</v>
      </c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AL18" s="175"/>
      <c r="AM18" s="175"/>
      <c r="AN18" s="175"/>
      <c r="AO18" s="175"/>
    </row>
    <row r="19" spans="1:43" s="161" customFormat="1" ht="15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AL19" s="175"/>
      <c r="AM19" s="175"/>
      <c r="AN19" s="175"/>
      <c r="AO19" s="175"/>
    </row>
    <row r="20" spans="1:43" s="167" customFormat="1" ht="24.95" customHeight="1">
      <c r="A20" s="162"/>
      <c r="B20" s="163" t="s">
        <v>155</v>
      </c>
      <c r="C20" s="319" t="s">
        <v>156</v>
      </c>
      <c r="D20" s="319"/>
      <c r="E20" s="319"/>
      <c r="F20" s="319"/>
      <c r="G20" s="164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74"/>
      <c r="AQ20" s="174"/>
    </row>
    <row r="21" spans="1:43" s="161" customFormat="1" ht="24.95" customHeight="1">
      <c r="A21" s="169"/>
      <c r="B21" s="170"/>
      <c r="C21" s="169" t="s">
        <v>158</v>
      </c>
      <c r="D21" s="171" t="s">
        <v>238</v>
      </c>
      <c r="E21" s="172"/>
      <c r="F21" s="172"/>
      <c r="G21" s="173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75"/>
      <c r="AQ21" s="175"/>
    </row>
    <row r="22" spans="1:43" s="161" customFormat="1" ht="15" customHeight="1">
      <c r="A22" s="169"/>
      <c r="B22" s="170"/>
      <c r="C22" s="172"/>
      <c r="D22" s="172"/>
      <c r="E22" s="172"/>
      <c r="F22" s="172"/>
      <c r="G22" s="173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75"/>
      <c r="AQ22" s="175"/>
    </row>
    <row r="23" spans="1:43" s="167" customFormat="1" ht="24.95" customHeight="1" thickBot="1">
      <c r="A23" s="162"/>
      <c r="B23" s="163" t="s">
        <v>162</v>
      </c>
      <c r="C23" s="318" t="s">
        <v>163</v>
      </c>
      <c r="D23" s="318"/>
      <c r="E23" s="318"/>
      <c r="F23" s="318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74"/>
      <c r="AO23" s="174"/>
    </row>
    <row r="24" spans="1:43" s="161" customFormat="1" ht="24.95" customHeight="1">
      <c r="A24" s="166"/>
      <c r="B24" s="299" t="s">
        <v>145</v>
      </c>
      <c r="C24" s="300"/>
      <c r="D24" s="300"/>
      <c r="E24" s="300"/>
      <c r="F24" s="300"/>
      <c r="G24" s="315" t="s">
        <v>140</v>
      </c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 t="s">
        <v>22</v>
      </c>
      <c r="AB24" s="315"/>
      <c r="AC24" s="31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75"/>
      <c r="AO24" s="175"/>
    </row>
    <row r="25" spans="1:43" s="161" customFormat="1" ht="24.95" customHeight="1">
      <c r="A25" s="166"/>
      <c r="B25" s="301"/>
      <c r="C25" s="302"/>
      <c r="D25" s="302"/>
      <c r="E25" s="302"/>
      <c r="F25" s="302"/>
      <c r="G25" s="314" t="s">
        <v>233</v>
      </c>
      <c r="H25" s="314"/>
      <c r="I25" s="314"/>
      <c r="J25" s="314"/>
      <c r="K25" s="314" t="s">
        <v>234</v>
      </c>
      <c r="L25" s="314"/>
      <c r="M25" s="314"/>
      <c r="N25" s="314"/>
      <c r="O25" s="314" t="s">
        <v>239</v>
      </c>
      <c r="P25" s="314"/>
      <c r="Q25" s="314"/>
      <c r="R25" s="314"/>
      <c r="S25" s="314" t="s">
        <v>240</v>
      </c>
      <c r="T25" s="314"/>
      <c r="U25" s="314"/>
      <c r="V25" s="314"/>
      <c r="W25" s="314" t="s">
        <v>241</v>
      </c>
      <c r="X25" s="314"/>
      <c r="Y25" s="314"/>
      <c r="Z25" s="314"/>
      <c r="AA25" s="314"/>
      <c r="AB25" s="314"/>
      <c r="AC25" s="317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</row>
    <row r="26" spans="1:43" s="161" customFormat="1" ht="20.100000000000001" customHeight="1" thickBot="1">
      <c r="A26" s="166"/>
      <c r="B26" s="286" t="s">
        <v>161</v>
      </c>
      <c r="C26" s="287"/>
      <c r="D26" s="287"/>
      <c r="E26" s="287"/>
      <c r="F26" s="287"/>
      <c r="G26" s="177"/>
      <c r="H26" s="178"/>
      <c r="I26" s="178"/>
      <c r="J26" s="179"/>
      <c r="K26" s="180"/>
      <c r="L26" s="181"/>
      <c r="M26" s="181"/>
      <c r="N26" s="182"/>
      <c r="O26" s="180"/>
      <c r="P26" s="181"/>
      <c r="Q26" s="181"/>
      <c r="R26" s="182"/>
      <c r="S26" s="180"/>
      <c r="T26" s="181"/>
      <c r="U26" s="181"/>
      <c r="V26" s="182"/>
      <c r="W26" s="180"/>
      <c r="X26" s="181"/>
      <c r="Y26" s="181"/>
      <c r="Z26" s="182"/>
      <c r="AA26" s="287"/>
      <c r="AB26" s="287"/>
      <c r="AC26" s="294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</row>
    <row r="27" spans="1:43" s="161" customFormat="1" ht="20.100000000000001" customHeight="1" thickTop="1">
      <c r="A27" s="166"/>
      <c r="B27" s="286"/>
      <c r="C27" s="287"/>
      <c r="D27" s="287"/>
      <c r="E27" s="287"/>
      <c r="F27" s="287"/>
      <c r="G27" s="183"/>
      <c r="H27" s="184"/>
      <c r="I27" s="184"/>
      <c r="J27" s="185"/>
      <c r="K27" s="183"/>
      <c r="L27" s="184"/>
      <c r="M27" s="184"/>
      <c r="N27" s="185"/>
      <c r="O27" s="183"/>
      <c r="P27" s="184"/>
      <c r="Q27" s="184"/>
      <c r="R27" s="185"/>
      <c r="S27" s="183"/>
      <c r="T27" s="184"/>
      <c r="U27" s="184"/>
      <c r="V27" s="185"/>
      <c r="W27" s="183"/>
      <c r="X27" s="184"/>
      <c r="Y27" s="184"/>
      <c r="Z27" s="185"/>
      <c r="AA27" s="287"/>
      <c r="AB27" s="287"/>
      <c r="AC27" s="294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</row>
    <row r="28" spans="1:43" s="161" customFormat="1" ht="20.100000000000001" customHeight="1" thickBot="1">
      <c r="A28" s="166"/>
      <c r="B28" s="286" t="s">
        <v>159</v>
      </c>
      <c r="C28" s="287"/>
      <c r="D28" s="287"/>
      <c r="E28" s="287"/>
      <c r="F28" s="287"/>
      <c r="G28" s="180"/>
      <c r="H28" s="181"/>
      <c r="I28" s="181"/>
      <c r="J28" s="182"/>
      <c r="K28" s="177"/>
      <c r="L28" s="178"/>
      <c r="M28" s="178"/>
      <c r="N28" s="179"/>
      <c r="O28" s="177"/>
      <c r="P28" s="178"/>
      <c r="Q28" s="178"/>
      <c r="R28" s="179"/>
      <c r="S28" s="177"/>
      <c r="T28" s="178"/>
      <c r="U28" s="178"/>
      <c r="V28" s="179"/>
      <c r="W28" s="180"/>
      <c r="X28" s="181"/>
      <c r="Y28" s="181"/>
      <c r="Z28" s="182"/>
      <c r="AA28" s="287"/>
      <c r="AB28" s="287"/>
      <c r="AC28" s="294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</row>
    <row r="29" spans="1:43" s="161" customFormat="1" ht="20.100000000000001" customHeight="1" thickTop="1">
      <c r="A29" s="166"/>
      <c r="B29" s="286"/>
      <c r="C29" s="287"/>
      <c r="D29" s="287"/>
      <c r="E29" s="287"/>
      <c r="F29" s="287"/>
      <c r="G29" s="183"/>
      <c r="H29" s="184"/>
      <c r="I29" s="184"/>
      <c r="J29" s="185"/>
      <c r="K29" s="183"/>
      <c r="L29" s="184"/>
      <c r="M29" s="184"/>
      <c r="N29" s="185"/>
      <c r="O29" s="183"/>
      <c r="P29" s="184"/>
      <c r="Q29" s="184"/>
      <c r="R29" s="185"/>
      <c r="S29" s="183"/>
      <c r="T29" s="184"/>
      <c r="U29" s="184"/>
      <c r="V29" s="185"/>
      <c r="W29" s="183"/>
      <c r="X29" s="184"/>
      <c r="Y29" s="184"/>
      <c r="Z29" s="185"/>
      <c r="AA29" s="287"/>
      <c r="AB29" s="287"/>
      <c r="AC29" s="294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</row>
    <row r="30" spans="1:43" s="161" customFormat="1" ht="20.100000000000001" customHeight="1" thickBot="1">
      <c r="A30" s="166"/>
      <c r="B30" s="303" t="s">
        <v>160</v>
      </c>
      <c r="C30" s="304"/>
      <c r="D30" s="304"/>
      <c r="E30" s="304"/>
      <c r="F30" s="305"/>
      <c r="G30" s="180"/>
      <c r="H30" s="181"/>
      <c r="I30" s="181"/>
      <c r="J30" s="182"/>
      <c r="K30" s="177"/>
      <c r="L30" s="178"/>
      <c r="M30" s="178"/>
      <c r="N30" s="179"/>
      <c r="O30" s="177"/>
      <c r="P30" s="178"/>
      <c r="Q30" s="178"/>
      <c r="R30" s="179"/>
      <c r="S30" s="177"/>
      <c r="T30" s="178"/>
      <c r="U30" s="178"/>
      <c r="V30" s="179"/>
      <c r="W30" s="180"/>
      <c r="X30" s="181"/>
      <c r="Y30" s="181"/>
      <c r="Z30" s="182"/>
      <c r="AA30" s="309"/>
      <c r="AB30" s="304"/>
      <c r="AC30" s="310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</row>
    <row r="31" spans="1:43" s="161" customFormat="1" ht="20.100000000000001" customHeight="1" thickTop="1">
      <c r="A31" s="166"/>
      <c r="B31" s="306"/>
      <c r="C31" s="307"/>
      <c r="D31" s="307"/>
      <c r="E31" s="307"/>
      <c r="F31" s="308"/>
      <c r="G31" s="183"/>
      <c r="H31" s="184"/>
      <c r="I31" s="184"/>
      <c r="J31" s="185"/>
      <c r="K31" s="183"/>
      <c r="L31" s="184"/>
      <c r="M31" s="184"/>
      <c r="N31" s="185"/>
      <c r="O31" s="183"/>
      <c r="P31" s="184"/>
      <c r="Q31" s="184"/>
      <c r="R31" s="185"/>
      <c r="S31" s="183"/>
      <c r="T31" s="184"/>
      <c r="U31" s="184"/>
      <c r="V31" s="185"/>
      <c r="W31" s="183"/>
      <c r="X31" s="184"/>
      <c r="Y31" s="184"/>
      <c r="Z31" s="185"/>
      <c r="AA31" s="311"/>
      <c r="AB31" s="307"/>
      <c r="AC31" s="312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</row>
    <row r="32" spans="1:43" s="161" customFormat="1" ht="20.100000000000001" customHeight="1" thickBot="1">
      <c r="A32" s="166"/>
      <c r="B32" s="288" t="s">
        <v>164</v>
      </c>
      <c r="C32" s="289"/>
      <c r="D32" s="289"/>
      <c r="E32" s="289"/>
      <c r="F32" s="290"/>
      <c r="G32" s="186"/>
      <c r="H32" s="187"/>
      <c r="I32" s="187"/>
      <c r="J32" s="188"/>
      <c r="K32" s="186"/>
      <c r="L32" s="187"/>
      <c r="M32" s="187"/>
      <c r="N32" s="188"/>
      <c r="O32" s="186"/>
      <c r="P32" s="187"/>
      <c r="Q32" s="187"/>
      <c r="R32" s="188"/>
      <c r="S32" s="186"/>
      <c r="T32" s="187"/>
      <c r="U32" s="187"/>
      <c r="V32" s="188"/>
      <c r="W32" s="189"/>
      <c r="X32" s="190"/>
      <c r="Y32" s="190"/>
      <c r="Z32" s="191"/>
      <c r="AA32" s="295"/>
      <c r="AB32" s="289"/>
      <c r="AC32" s="29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</row>
    <row r="33" spans="1:39" s="161" customFormat="1" ht="20.100000000000001" customHeight="1" thickTop="1" thickBot="1">
      <c r="A33" s="166"/>
      <c r="B33" s="291"/>
      <c r="C33" s="292"/>
      <c r="D33" s="292"/>
      <c r="E33" s="292"/>
      <c r="F33" s="293"/>
      <c r="G33" s="192"/>
      <c r="H33" s="193"/>
      <c r="I33" s="193"/>
      <c r="J33" s="194"/>
      <c r="K33" s="192"/>
      <c r="L33" s="193"/>
      <c r="M33" s="193"/>
      <c r="N33" s="194"/>
      <c r="O33" s="192"/>
      <c r="P33" s="193"/>
      <c r="Q33" s="193"/>
      <c r="R33" s="194"/>
      <c r="S33" s="192"/>
      <c r="T33" s="193"/>
      <c r="U33" s="193"/>
      <c r="V33" s="194"/>
      <c r="W33" s="192"/>
      <c r="X33" s="193"/>
      <c r="Y33" s="193"/>
      <c r="Z33" s="194"/>
      <c r="AA33" s="297"/>
      <c r="AB33" s="292"/>
      <c r="AC33" s="298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</row>
    <row r="34" spans="1:39" s="161" customFormat="1" ht="20.100000000000001" customHeight="1">
      <c r="A34" s="166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</row>
    <row r="35" spans="1:39" s="161" customFormat="1" ht="20.100000000000001" customHeight="1">
      <c r="A35" s="16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</row>
    <row r="36" spans="1:39" s="161" customFormat="1" ht="20.100000000000001" customHeight="1">
      <c r="A36" s="16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</row>
    <row r="37" spans="1:39" s="161" customFormat="1" ht="20.100000000000001" customHeight="1">
      <c r="A37" s="16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</row>
    <row r="38" spans="1:39" s="161" customFormat="1" ht="20.100000000000001" customHeight="1">
      <c r="A38" s="16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</row>
    <row r="39" spans="1:39" ht="20.100000000000001" customHeight="1">
      <c r="A39" s="195"/>
      <c r="B39" s="195"/>
      <c r="C39" s="195"/>
      <c r="D39" s="195"/>
      <c r="E39" s="195"/>
      <c r="F39" s="195"/>
      <c r="G39" s="196"/>
      <c r="H39" s="196"/>
      <c r="I39" s="195"/>
      <c r="J39" s="196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</row>
  </sheetData>
  <mergeCells count="23">
    <mergeCell ref="A1:AC2"/>
    <mergeCell ref="W25:Z25"/>
    <mergeCell ref="G24:Z24"/>
    <mergeCell ref="AA24:AC25"/>
    <mergeCell ref="G25:J25"/>
    <mergeCell ref="K25:N25"/>
    <mergeCell ref="O25:R25"/>
    <mergeCell ref="S25:V25"/>
    <mergeCell ref="C23:F23"/>
    <mergeCell ref="C6:F6"/>
    <mergeCell ref="C4:F4"/>
    <mergeCell ref="C20:F20"/>
    <mergeCell ref="C12:F12"/>
    <mergeCell ref="C8:F8"/>
    <mergeCell ref="B28:F29"/>
    <mergeCell ref="B32:F33"/>
    <mergeCell ref="AA28:AC29"/>
    <mergeCell ref="AA32:AC33"/>
    <mergeCell ref="B24:F25"/>
    <mergeCell ref="B26:F27"/>
    <mergeCell ref="AA26:AC27"/>
    <mergeCell ref="B30:F31"/>
    <mergeCell ref="AA30:AC31"/>
  </mergeCells>
  <phoneticPr fontId="2" type="noConversion"/>
  <printOptions horizontalCentered="1"/>
  <pageMargins left="0.59055118110236227" right="0.59055118110236227" top="0.74803149606299213" bottom="0.59055118110236227" header="0.31496062992125984" footer="0.31496062992125984"/>
  <pageSetup paperSize="9" scale="96" orientation="portrait" r:id="rId1"/>
  <ignoredErrors>
    <ignoredError sqref="B17:B23 B4:B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view="pageBreakPreview" topLeftCell="A4" zoomScaleSheetLayoutView="100" workbookViewId="0">
      <selection activeCell="C28" sqref="C28"/>
    </sheetView>
  </sheetViews>
  <sheetFormatPr defaultRowHeight="13.5"/>
  <cols>
    <col min="1" max="2" width="5.83203125" style="240" customWidth="1"/>
    <col min="3" max="3" width="2.83203125" style="240" customWidth="1"/>
    <col min="4" max="4" width="20.1640625" style="240" customWidth="1"/>
    <col min="5" max="5" width="10.83203125" style="240" customWidth="1"/>
    <col min="6" max="6" width="6.33203125" style="240" customWidth="1"/>
    <col min="7" max="7" width="15.83203125" style="240" customWidth="1"/>
    <col min="8" max="8" width="9.33203125" style="240" customWidth="1"/>
    <col min="9" max="9" width="33.83203125" style="240" customWidth="1"/>
    <col min="10" max="16384" width="9.33203125" style="240"/>
  </cols>
  <sheetData>
    <row r="1" spans="1:9" s="158" customFormat="1" ht="24.95" customHeight="1">
      <c r="A1" s="321" t="s">
        <v>178</v>
      </c>
      <c r="B1" s="321"/>
      <c r="C1" s="321"/>
      <c r="D1" s="321"/>
      <c r="E1" s="321"/>
      <c r="F1" s="321"/>
      <c r="G1" s="321"/>
      <c r="H1" s="321"/>
      <c r="I1" s="321"/>
    </row>
    <row r="2" spans="1:9" s="158" customFormat="1" ht="9.9499999999999993" customHeight="1" thickBot="1">
      <c r="A2" s="322"/>
      <c r="B2" s="322"/>
      <c r="C2" s="322"/>
      <c r="D2" s="322"/>
      <c r="E2" s="322"/>
      <c r="F2" s="322"/>
      <c r="G2" s="322"/>
      <c r="H2" s="322"/>
      <c r="I2" s="322"/>
    </row>
    <row r="3" spans="1:9" s="158" customFormat="1" ht="33.6" customHeight="1">
      <c r="A3" s="328" t="s">
        <v>169</v>
      </c>
      <c r="B3" s="329"/>
      <c r="C3" s="329"/>
      <c r="D3" s="329"/>
      <c r="E3" s="329"/>
      <c r="F3" s="198" t="s">
        <v>50</v>
      </c>
      <c r="G3" s="198" t="s">
        <v>170</v>
      </c>
      <c r="H3" s="199" t="s">
        <v>51</v>
      </c>
      <c r="I3" s="200" t="s">
        <v>171</v>
      </c>
    </row>
    <row r="4" spans="1:9" s="158" customFormat="1" ht="21.75" customHeight="1">
      <c r="A4" s="323" t="s">
        <v>168</v>
      </c>
      <c r="B4" s="326" t="s">
        <v>165</v>
      </c>
      <c r="C4" s="201"/>
      <c r="D4" s="202" t="s">
        <v>200</v>
      </c>
      <c r="E4" s="203"/>
      <c r="F4" s="204" t="s">
        <v>52</v>
      </c>
      <c r="G4" s="205">
        <f>내역서총괄표!H4</f>
        <v>0</v>
      </c>
      <c r="H4" s="206" t="s">
        <v>32</v>
      </c>
      <c r="I4" s="207" t="s">
        <v>32</v>
      </c>
    </row>
    <row r="5" spans="1:9" s="158" customFormat="1" ht="21.75" customHeight="1">
      <c r="A5" s="324"/>
      <c r="B5" s="327"/>
      <c r="C5" s="208"/>
      <c r="D5" s="209" t="s">
        <v>201</v>
      </c>
      <c r="E5" s="210"/>
      <c r="F5" s="211" t="s">
        <v>53</v>
      </c>
      <c r="G5" s="212"/>
      <c r="H5" s="213" t="s">
        <v>32</v>
      </c>
      <c r="I5" s="214" t="s">
        <v>32</v>
      </c>
    </row>
    <row r="6" spans="1:9" s="158" customFormat="1" ht="21.75" customHeight="1">
      <c r="A6" s="324"/>
      <c r="B6" s="327"/>
      <c r="C6" s="208"/>
      <c r="D6" s="209" t="s">
        <v>54</v>
      </c>
      <c r="E6" s="210"/>
      <c r="F6" s="211" t="s">
        <v>55</v>
      </c>
      <c r="G6" s="215"/>
      <c r="H6" s="213" t="s">
        <v>32</v>
      </c>
      <c r="I6" s="214" t="s">
        <v>32</v>
      </c>
    </row>
    <row r="7" spans="1:9" s="158" customFormat="1" ht="21.75" customHeight="1">
      <c r="A7" s="324"/>
      <c r="B7" s="327"/>
      <c r="C7" s="216"/>
      <c r="D7" s="217" t="s">
        <v>202</v>
      </c>
      <c r="E7" s="218"/>
      <c r="F7" s="219" t="s">
        <v>56</v>
      </c>
      <c r="G7" s="220">
        <f>TRUNC((G4+G5+G6),0)</f>
        <v>0</v>
      </c>
      <c r="H7" s="221" t="s">
        <v>32</v>
      </c>
      <c r="I7" s="222" t="s">
        <v>57</v>
      </c>
    </row>
    <row r="8" spans="1:9" s="158" customFormat="1" ht="21.75" customHeight="1">
      <c r="A8" s="324"/>
      <c r="B8" s="326" t="s">
        <v>166</v>
      </c>
      <c r="C8" s="223"/>
      <c r="D8" s="209" t="s">
        <v>203</v>
      </c>
      <c r="E8" s="210"/>
      <c r="F8" s="211" t="s">
        <v>58</v>
      </c>
      <c r="G8" s="212">
        <f>내역서총괄표!G4</f>
        <v>0</v>
      </c>
      <c r="H8" s="213" t="s">
        <v>32</v>
      </c>
      <c r="I8" s="214" t="s">
        <v>32</v>
      </c>
    </row>
    <row r="9" spans="1:9" s="158" customFormat="1" ht="21.75" customHeight="1">
      <c r="A9" s="324"/>
      <c r="B9" s="327"/>
      <c r="C9" s="208"/>
      <c r="D9" s="209" t="s">
        <v>204</v>
      </c>
      <c r="E9" s="210"/>
      <c r="F9" s="211" t="s">
        <v>59</v>
      </c>
      <c r="G9" s="215">
        <f>TRUNC((G8*H9),0)</f>
        <v>0</v>
      </c>
      <c r="H9" s="224">
        <v>0.127</v>
      </c>
      <c r="I9" s="214" t="s">
        <v>141</v>
      </c>
    </row>
    <row r="10" spans="1:9" s="158" customFormat="1" ht="21.75" customHeight="1">
      <c r="A10" s="324"/>
      <c r="B10" s="327"/>
      <c r="C10" s="216"/>
      <c r="D10" s="217" t="s">
        <v>202</v>
      </c>
      <c r="E10" s="218"/>
      <c r="F10" s="219" t="s">
        <v>60</v>
      </c>
      <c r="G10" s="220">
        <f>TRUNC((G8+G9),0)</f>
        <v>0</v>
      </c>
      <c r="H10" s="221" t="s">
        <v>32</v>
      </c>
      <c r="I10" s="222" t="s">
        <v>61</v>
      </c>
    </row>
    <row r="11" spans="1:9" s="158" customFormat="1" ht="21.75" customHeight="1">
      <c r="A11" s="324"/>
      <c r="B11" s="326" t="s">
        <v>167</v>
      </c>
      <c r="C11" s="223"/>
      <c r="D11" s="209" t="s">
        <v>205</v>
      </c>
      <c r="E11" s="210"/>
      <c r="F11" s="211" t="s">
        <v>62</v>
      </c>
      <c r="G11" s="212">
        <f>내역서총괄표!I4</f>
        <v>0</v>
      </c>
      <c r="H11" s="213" t="s">
        <v>32</v>
      </c>
      <c r="I11" s="214" t="s">
        <v>32</v>
      </c>
    </row>
    <row r="12" spans="1:9" s="158" customFormat="1" ht="21.75" customHeight="1">
      <c r="A12" s="324"/>
      <c r="B12" s="327"/>
      <c r="C12" s="208"/>
      <c r="D12" s="209" t="s">
        <v>206</v>
      </c>
      <c r="E12" s="210"/>
      <c r="F12" s="211" t="s">
        <v>63</v>
      </c>
      <c r="G12" s="215">
        <f>TRUNC((G10*H12),0)</f>
        <v>0</v>
      </c>
      <c r="H12" s="225">
        <v>3.73E-2</v>
      </c>
      <c r="I12" s="214" t="s">
        <v>142</v>
      </c>
    </row>
    <row r="13" spans="1:9" s="158" customFormat="1" ht="21.75" customHeight="1">
      <c r="A13" s="324"/>
      <c r="B13" s="327"/>
      <c r="C13" s="208"/>
      <c r="D13" s="209" t="s">
        <v>207</v>
      </c>
      <c r="E13" s="210"/>
      <c r="F13" s="211" t="s">
        <v>64</v>
      </c>
      <c r="G13" s="215">
        <f>TRUNC((G10*H13),0)</f>
        <v>0</v>
      </c>
      <c r="H13" s="226">
        <v>8.6999999999999994E-3</v>
      </c>
      <c r="I13" s="214" t="s">
        <v>65</v>
      </c>
    </row>
    <row r="14" spans="1:9" s="158" customFormat="1" ht="21.75" customHeight="1">
      <c r="A14" s="324"/>
      <c r="B14" s="327"/>
      <c r="C14" s="208"/>
      <c r="D14" s="209" t="s">
        <v>208</v>
      </c>
      <c r="E14" s="210"/>
      <c r="F14" s="211" t="s">
        <v>66</v>
      </c>
      <c r="G14" s="215"/>
      <c r="H14" s="227">
        <v>3.3349999999999998E-2</v>
      </c>
      <c r="I14" s="214" t="s">
        <v>195</v>
      </c>
    </row>
    <row r="15" spans="1:9" s="158" customFormat="1" ht="21.75" customHeight="1">
      <c r="A15" s="324"/>
      <c r="B15" s="327"/>
      <c r="C15" s="208"/>
      <c r="D15" s="209" t="s">
        <v>209</v>
      </c>
      <c r="E15" s="210"/>
      <c r="F15" s="211" t="s">
        <v>67</v>
      </c>
      <c r="G15" s="215"/>
      <c r="H15" s="224">
        <v>4.4999999999999998E-2</v>
      </c>
      <c r="I15" s="214" t="s">
        <v>196</v>
      </c>
    </row>
    <row r="16" spans="1:9" s="158" customFormat="1" ht="21.75" customHeight="1">
      <c r="A16" s="324"/>
      <c r="B16" s="327"/>
      <c r="C16" s="208"/>
      <c r="D16" s="209" t="s">
        <v>211</v>
      </c>
      <c r="E16" s="210"/>
      <c r="F16" s="211" t="s">
        <v>68</v>
      </c>
      <c r="G16" s="215"/>
      <c r="H16" s="226">
        <v>0.10249999999999999</v>
      </c>
      <c r="I16" s="214" t="s">
        <v>197</v>
      </c>
    </row>
    <row r="17" spans="1:9" s="158" customFormat="1" ht="21.75" customHeight="1">
      <c r="A17" s="324"/>
      <c r="B17" s="327"/>
      <c r="C17" s="208"/>
      <c r="D17" s="209" t="s">
        <v>210</v>
      </c>
      <c r="E17" s="210"/>
      <c r="F17" s="211" t="s">
        <v>69</v>
      </c>
      <c r="G17" s="215"/>
      <c r="H17" s="213"/>
      <c r="I17" s="214" t="s">
        <v>32</v>
      </c>
    </row>
    <row r="18" spans="1:9" s="158" customFormat="1" ht="21.75" customHeight="1">
      <c r="A18" s="324"/>
      <c r="B18" s="327"/>
      <c r="C18" s="208"/>
      <c r="D18" s="320" t="s">
        <v>225</v>
      </c>
      <c r="E18" s="320"/>
      <c r="F18" s="211" t="s">
        <v>70</v>
      </c>
      <c r="G18" s="215"/>
      <c r="H18" s="213"/>
      <c r="I18" s="214"/>
    </row>
    <row r="19" spans="1:9" s="158" customFormat="1" ht="21.75" customHeight="1">
      <c r="A19" s="324"/>
      <c r="B19" s="327"/>
      <c r="C19" s="208"/>
      <c r="D19" s="209" t="s">
        <v>212</v>
      </c>
      <c r="E19" s="210"/>
      <c r="F19" s="211" t="s">
        <v>71</v>
      </c>
      <c r="G19" s="215">
        <f>TRUNC(((G7+G8)*H19),0)</f>
        <v>0</v>
      </c>
      <c r="H19" s="226">
        <v>2.93E-2</v>
      </c>
      <c r="I19" s="214" t="s">
        <v>72</v>
      </c>
    </row>
    <row r="20" spans="1:9" s="158" customFormat="1" ht="21.75" customHeight="1">
      <c r="A20" s="324"/>
      <c r="B20" s="327"/>
      <c r="C20" s="208"/>
      <c r="D20" s="209" t="s">
        <v>213</v>
      </c>
      <c r="E20" s="210"/>
      <c r="F20" s="211" t="s">
        <v>73</v>
      </c>
      <c r="G20" s="215"/>
      <c r="H20" s="213"/>
      <c r="I20" s="214"/>
    </row>
    <row r="21" spans="1:9" s="158" customFormat="1" ht="21.75" customHeight="1">
      <c r="A21" s="324"/>
      <c r="B21" s="327"/>
      <c r="C21" s="208"/>
      <c r="D21" s="209" t="s">
        <v>214</v>
      </c>
      <c r="E21" s="210"/>
      <c r="F21" s="211" t="s">
        <v>74</v>
      </c>
      <c r="G21" s="215"/>
      <c r="H21" s="213" t="s">
        <v>32</v>
      </c>
      <c r="I21" s="214"/>
    </row>
    <row r="22" spans="1:9" s="158" customFormat="1" ht="21.75" customHeight="1">
      <c r="A22" s="324"/>
      <c r="B22" s="327"/>
      <c r="C22" s="208"/>
      <c r="D22" s="320" t="s">
        <v>75</v>
      </c>
      <c r="E22" s="320"/>
      <c r="F22" s="211" t="s">
        <v>76</v>
      </c>
      <c r="G22" s="215"/>
      <c r="H22" s="213" t="s">
        <v>32</v>
      </c>
      <c r="I22" s="214"/>
    </row>
    <row r="23" spans="1:9" s="158" customFormat="1" ht="21.75" customHeight="1">
      <c r="A23" s="324"/>
      <c r="B23" s="327"/>
      <c r="C23" s="208"/>
      <c r="D23" s="209" t="s">
        <v>215</v>
      </c>
      <c r="E23" s="210"/>
      <c r="F23" s="211" t="s">
        <v>77</v>
      </c>
      <c r="G23" s="215">
        <f>TRUNC(((G7+G10)*H23),0)</f>
        <v>0</v>
      </c>
      <c r="H23" s="224">
        <v>8.7999999999999995E-2</v>
      </c>
      <c r="I23" s="214" t="s">
        <v>143</v>
      </c>
    </row>
    <row r="24" spans="1:9" s="158" customFormat="1" ht="21.75" customHeight="1">
      <c r="A24" s="325"/>
      <c r="B24" s="327"/>
      <c r="C24" s="228"/>
      <c r="D24" s="217" t="s">
        <v>202</v>
      </c>
      <c r="E24" s="218"/>
      <c r="F24" s="219" t="s">
        <v>78</v>
      </c>
      <c r="G24" s="220">
        <f>TRUNC((G11+G12+G13+G14+G15+G16+G17+G18+G19+G20+G21+G22+G23),0)</f>
        <v>0</v>
      </c>
      <c r="H24" s="221" t="s">
        <v>32</v>
      </c>
      <c r="I24" s="222" t="s">
        <v>79</v>
      </c>
    </row>
    <row r="25" spans="1:9" s="158" customFormat="1" ht="21.75" customHeight="1">
      <c r="A25" s="229" t="s">
        <v>32</v>
      </c>
      <c r="B25" s="218" t="s">
        <v>32</v>
      </c>
      <c r="C25" s="218"/>
      <c r="D25" s="217" t="s">
        <v>216</v>
      </c>
      <c r="E25" s="218"/>
      <c r="F25" s="219" t="s">
        <v>80</v>
      </c>
      <c r="G25" s="220">
        <f>TRUNC((G7+G10+G24),0)</f>
        <v>0</v>
      </c>
      <c r="H25" s="221" t="s">
        <v>32</v>
      </c>
      <c r="I25" s="222" t="s">
        <v>81</v>
      </c>
    </row>
    <row r="26" spans="1:9" s="158" customFormat="1" ht="21.75" customHeight="1">
      <c r="A26" s="229" t="s">
        <v>32</v>
      </c>
      <c r="B26" s="218" t="s">
        <v>32</v>
      </c>
      <c r="C26" s="218"/>
      <c r="D26" s="217" t="s">
        <v>217</v>
      </c>
      <c r="E26" s="218"/>
      <c r="F26" s="219" t="s">
        <v>82</v>
      </c>
      <c r="G26" s="220">
        <f>TRUNC((G25*H26),0)</f>
        <v>0</v>
      </c>
      <c r="H26" s="230">
        <v>0.06</v>
      </c>
      <c r="I26" s="222" t="s">
        <v>83</v>
      </c>
    </row>
    <row r="27" spans="1:9" s="158" customFormat="1" ht="21.75" customHeight="1">
      <c r="A27" s="229" t="s">
        <v>32</v>
      </c>
      <c r="B27" s="218" t="s">
        <v>32</v>
      </c>
      <c r="C27" s="218"/>
      <c r="D27" s="217" t="s">
        <v>218</v>
      </c>
      <c r="E27" s="218"/>
      <c r="F27" s="219" t="s">
        <v>84</v>
      </c>
      <c r="G27" s="220">
        <f>TRUNC(((G10+G24+G26)*H27),0)</f>
        <v>0</v>
      </c>
      <c r="H27" s="230">
        <v>0.15</v>
      </c>
      <c r="I27" s="222" t="s">
        <v>179</v>
      </c>
    </row>
    <row r="28" spans="1:9" s="158" customFormat="1" ht="21.75" customHeight="1">
      <c r="A28" s="229" t="s">
        <v>32</v>
      </c>
      <c r="B28" s="218" t="s">
        <v>32</v>
      </c>
      <c r="C28" s="218"/>
      <c r="D28" s="217" t="s">
        <v>219</v>
      </c>
      <c r="E28" s="218"/>
      <c r="F28" s="219" t="s">
        <v>85</v>
      </c>
      <c r="G28" s="220">
        <f>TRUNC((G25+G26+G27),0)</f>
        <v>0</v>
      </c>
      <c r="H28" s="221" t="s">
        <v>32</v>
      </c>
      <c r="I28" s="222" t="s">
        <v>86</v>
      </c>
    </row>
    <row r="29" spans="1:9" s="158" customFormat="1" ht="21.75" customHeight="1">
      <c r="A29" s="229" t="s">
        <v>32</v>
      </c>
      <c r="B29" s="218" t="s">
        <v>32</v>
      </c>
      <c r="C29" s="218"/>
      <c r="D29" s="217" t="s">
        <v>220</v>
      </c>
      <c r="E29" s="218"/>
      <c r="F29" s="219" t="s">
        <v>87</v>
      </c>
      <c r="G29" s="231">
        <f>TRUNC((G28*H29),0)</f>
        <v>0</v>
      </c>
      <c r="H29" s="230">
        <v>0.1</v>
      </c>
      <c r="I29" s="222" t="s">
        <v>88</v>
      </c>
    </row>
    <row r="30" spans="1:9" s="158" customFormat="1" ht="21.75" hidden="1" customHeight="1">
      <c r="A30" s="229"/>
      <c r="B30" s="218"/>
      <c r="C30" s="218"/>
      <c r="D30" s="217" t="s">
        <v>199</v>
      </c>
      <c r="E30" s="232"/>
      <c r="F30" s="219" t="s">
        <v>172</v>
      </c>
      <c r="G30" s="220"/>
      <c r="H30" s="221"/>
      <c r="I30" s="222"/>
    </row>
    <row r="31" spans="1:9" s="158" customFormat="1" ht="21.75" customHeight="1">
      <c r="A31" s="229" t="s">
        <v>32</v>
      </c>
      <c r="B31" s="218" t="s">
        <v>32</v>
      </c>
      <c r="C31" s="218"/>
      <c r="D31" s="217" t="s">
        <v>221</v>
      </c>
      <c r="E31" s="218"/>
      <c r="F31" s="219" t="s">
        <v>173</v>
      </c>
      <c r="G31" s="220">
        <f>TRUNC((G28+G29+G30),0)</f>
        <v>0</v>
      </c>
      <c r="H31" s="221" t="s">
        <v>32</v>
      </c>
      <c r="I31" s="222" t="s">
        <v>177</v>
      </c>
    </row>
    <row r="32" spans="1:9" s="158" customFormat="1" ht="21.75" customHeight="1">
      <c r="A32" s="229" t="s">
        <v>32</v>
      </c>
      <c r="B32" s="218" t="s">
        <v>32</v>
      </c>
      <c r="C32" s="218"/>
      <c r="D32" s="217" t="s">
        <v>222</v>
      </c>
      <c r="E32" s="218"/>
      <c r="F32" s="219" t="s">
        <v>174</v>
      </c>
      <c r="G32" s="220"/>
      <c r="H32" s="221" t="s">
        <v>32</v>
      </c>
      <c r="I32" s="222" t="s">
        <v>32</v>
      </c>
    </row>
    <row r="33" spans="1:9" s="158" customFormat="1" ht="21.75" customHeight="1">
      <c r="A33" s="229" t="s">
        <v>32</v>
      </c>
      <c r="B33" s="218" t="s">
        <v>32</v>
      </c>
      <c r="C33" s="218"/>
      <c r="D33" s="217" t="s">
        <v>223</v>
      </c>
      <c r="E33" s="218"/>
      <c r="F33" s="219" t="s">
        <v>175</v>
      </c>
      <c r="G33" s="220"/>
      <c r="H33" s="221" t="s">
        <v>32</v>
      </c>
      <c r="I33" s="222" t="s">
        <v>32</v>
      </c>
    </row>
    <row r="34" spans="1:9" s="158" customFormat="1" ht="21.75" customHeight="1" thickBot="1">
      <c r="A34" s="233" t="s">
        <v>32</v>
      </c>
      <c r="B34" s="234" t="s">
        <v>32</v>
      </c>
      <c r="C34" s="234"/>
      <c r="D34" s="235" t="s">
        <v>224</v>
      </c>
      <c r="E34" s="234"/>
      <c r="F34" s="236" t="s">
        <v>176</v>
      </c>
      <c r="G34" s="237">
        <f>ROUNDDOWN(TRUNC((G31+G32+G33),0),-3)</f>
        <v>0</v>
      </c>
      <c r="H34" s="238" t="s">
        <v>32</v>
      </c>
      <c r="I34" s="239" t="s">
        <v>226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BM32" sqref="BM32"/>
    </sheetView>
  </sheetViews>
  <sheetFormatPr defaultRowHeight="13.5"/>
  <cols>
    <col min="1" max="1" width="8.83203125" style="240" customWidth="1"/>
    <col min="2" max="2" width="28.83203125" style="240" customWidth="1"/>
    <col min="3" max="3" width="15.83203125" style="240" customWidth="1"/>
    <col min="4" max="4" width="12.83203125" style="240" customWidth="1"/>
    <col min="5" max="5" width="8.83203125" style="240" customWidth="1"/>
    <col min="6" max="9" width="18.83203125" style="240" customWidth="1"/>
    <col min="10" max="10" width="13.33203125" style="240" customWidth="1"/>
    <col min="11" max="16384" width="9.33203125" style="240"/>
  </cols>
  <sheetData>
    <row r="1" spans="1:10" s="158" customFormat="1" ht="24.95" customHeight="1">
      <c r="A1" s="330" t="s">
        <v>180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0" s="158" customFormat="1" ht="9.9499999999999993" customHeight="1" thickBot="1">
      <c r="A2" s="331"/>
      <c r="B2" s="331"/>
      <c r="C2" s="331"/>
      <c r="D2" s="331"/>
      <c r="E2" s="331"/>
      <c r="F2" s="331"/>
      <c r="G2" s="331"/>
      <c r="H2" s="331"/>
      <c r="I2" s="331"/>
      <c r="J2" s="331"/>
    </row>
    <row r="3" spans="1:10" s="158" customFormat="1" ht="24" customHeight="1">
      <c r="A3" s="241" t="s">
        <v>28</v>
      </c>
      <c r="B3" s="242" t="s">
        <v>181</v>
      </c>
      <c r="C3" s="242" t="s">
        <v>182</v>
      </c>
      <c r="D3" s="242" t="s">
        <v>183</v>
      </c>
      <c r="E3" s="242" t="s">
        <v>29</v>
      </c>
      <c r="F3" s="242" t="s">
        <v>184</v>
      </c>
      <c r="G3" s="242" t="s">
        <v>30</v>
      </c>
      <c r="H3" s="242" t="s">
        <v>31</v>
      </c>
      <c r="I3" s="242" t="s">
        <v>185</v>
      </c>
      <c r="J3" s="243" t="s">
        <v>186</v>
      </c>
    </row>
    <row r="4" spans="1:10" s="158" customFormat="1" ht="24" customHeight="1">
      <c r="A4" s="244">
        <v>1</v>
      </c>
      <c r="B4" s="245" t="s">
        <v>189</v>
      </c>
      <c r="C4" s="245" t="s">
        <v>32</v>
      </c>
      <c r="D4" s="246"/>
      <c r="E4" s="247" t="s">
        <v>32</v>
      </c>
      <c r="F4" s="248">
        <f>G4+H4+I4</f>
        <v>0</v>
      </c>
      <c r="G4" s="248">
        <f>G5+G6</f>
        <v>0</v>
      </c>
      <c r="H4" s="248">
        <f>H5+H6</f>
        <v>0</v>
      </c>
      <c r="I4" s="248">
        <f>I5+I6</f>
        <v>0</v>
      </c>
      <c r="J4" s="249" t="s">
        <v>32</v>
      </c>
    </row>
    <row r="5" spans="1:10" s="158" customFormat="1" ht="24" customHeight="1">
      <c r="A5" s="244">
        <v>2</v>
      </c>
      <c r="B5" s="245" t="s">
        <v>232</v>
      </c>
      <c r="C5" s="245"/>
      <c r="D5" s="246"/>
      <c r="E5" s="247"/>
      <c r="F5" s="248">
        <f>G5+H5+I5</f>
        <v>0</v>
      </c>
      <c r="G5" s="248">
        <f>내역서!L5</f>
        <v>0</v>
      </c>
      <c r="H5" s="248">
        <f>내역서!N5</f>
        <v>0</v>
      </c>
      <c r="I5" s="248">
        <f>내역서!P5</f>
        <v>0</v>
      </c>
      <c r="J5" s="249"/>
    </row>
    <row r="6" spans="1:10" s="158" customFormat="1" ht="24" customHeight="1">
      <c r="A6" s="244">
        <v>3</v>
      </c>
      <c r="B6" s="245" t="s">
        <v>33</v>
      </c>
      <c r="C6" s="245"/>
      <c r="D6" s="246"/>
      <c r="E6" s="247"/>
      <c r="F6" s="248">
        <f>G6+H6+I6</f>
        <v>0</v>
      </c>
      <c r="G6" s="248">
        <f>내역서!L14</f>
        <v>0</v>
      </c>
      <c r="H6" s="248">
        <f>내역서!N14</f>
        <v>0</v>
      </c>
      <c r="I6" s="248">
        <f>내역서!P14</f>
        <v>0</v>
      </c>
      <c r="J6" s="249"/>
    </row>
    <row r="7" spans="1:10" s="158" customFormat="1" ht="24" customHeight="1">
      <c r="A7" s="244"/>
      <c r="B7" s="245"/>
      <c r="C7" s="245"/>
      <c r="D7" s="246"/>
      <c r="E7" s="247"/>
      <c r="F7" s="248"/>
      <c r="G7" s="248"/>
      <c r="H7" s="248"/>
      <c r="I7" s="248"/>
      <c r="J7" s="249"/>
    </row>
    <row r="8" spans="1:10" s="158" customFormat="1" ht="24" customHeight="1">
      <c r="A8" s="250" t="s">
        <v>32</v>
      </c>
      <c r="B8" s="245" t="s">
        <v>34</v>
      </c>
      <c r="C8" s="245" t="s">
        <v>32</v>
      </c>
      <c r="D8" s="251">
        <v>12.7</v>
      </c>
      <c r="E8" s="247" t="s">
        <v>35</v>
      </c>
      <c r="F8" s="248">
        <f>TRUNC((G4*D8/100),0)</f>
        <v>0</v>
      </c>
      <c r="G8" s="252"/>
      <c r="H8" s="252"/>
      <c r="I8" s="252"/>
      <c r="J8" s="249" t="s">
        <v>32</v>
      </c>
    </row>
    <row r="9" spans="1:10" s="158" customFormat="1" ht="24" customHeight="1">
      <c r="A9" s="250" t="s">
        <v>32</v>
      </c>
      <c r="B9" s="245" t="s">
        <v>36</v>
      </c>
      <c r="C9" s="245" t="s">
        <v>32</v>
      </c>
      <c r="D9" s="253">
        <v>3.73</v>
      </c>
      <c r="E9" s="247" t="s">
        <v>35</v>
      </c>
      <c r="F9" s="248">
        <f>TRUNC(((G4+F8)*D9/100),0)</f>
        <v>0</v>
      </c>
      <c r="G9" s="252"/>
      <c r="H9" s="252"/>
      <c r="I9" s="252"/>
      <c r="J9" s="249" t="s">
        <v>32</v>
      </c>
    </row>
    <row r="10" spans="1:10" s="158" customFormat="1" ht="24" customHeight="1">
      <c r="A10" s="250" t="s">
        <v>32</v>
      </c>
      <c r="B10" s="245" t="s">
        <v>37</v>
      </c>
      <c r="C10" s="245" t="s">
        <v>32</v>
      </c>
      <c r="D10" s="253">
        <v>0.87</v>
      </c>
      <c r="E10" s="247" t="s">
        <v>35</v>
      </c>
      <c r="F10" s="248">
        <f>TRUNC(((G4+F8)*D10/100),0)</f>
        <v>0</v>
      </c>
      <c r="G10" s="252"/>
      <c r="H10" s="252"/>
      <c r="I10" s="252"/>
      <c r="J10" s="249" t="s">
        <v>32</v>
      </c>
    </row>
    <row r="11" spans="1:10" s="158" customFormat="1" ht="24" customHeight="1">
      <c r="A11" s="250" t="s">
        <v>32</v>
      </c>
      <c r="B11" s="245" t="s">
        <v>38</v>
      </c>
      <c r="C11" s="245" t="s">
        <v>32</v>
      </c>
      <c r="D11" s="246">
        <v>3.335</v>
      </c>
      <c r="E11" s="247" t="s">
        <v>35</v>
      </c>
      <c r="F11" s="248"/>
      <c r="G11" s="252"/>
      <c r="H11" s="252"/>
      <c r="I11" s="252"/>
      <c r="J11" s="249" t="s">
        <v>32</v>
      </c>
    </row>
    <row r="12" spans="1:10" s="158" customFormat="1" ht="24" customHeight="1">
      <c r="A12" s="250" t="s">
        <v>32</v>
      </c>
      <c r="B12" s="245" t="s">
        <v>39</v>
      </c>
      <c r="C12" s="245" t="s">
        <v>32</v>
      </c>
      <c r="D12" s="251">
        <v>4.5</v>
      </c>
      <c r="E12" s="247" t="s">
        <v>35</v>
      </c>
      <c r="F12" s="248"/>
      <c r="G12" s="252"/>
      <c r="H12" s="252"/>
      <c r="I12" s="252"/>
      <c r="J12" s="249" t="s">
        <v>32</v>
      </c>
    </row>
    <row r="13" spans="1:10" s="158" customFormat="1" ht="24" customHeight="1">
      <c r="A13" s="250" t="s">
        <v>32</v>
      </c>
      <c r="B13" s="245" t="s">
        <v>40</v>
      </c>
      <c r="C13" s="245" t="s">
        <v>32</v>
      </c>
      <c r="D13" s="253">
        <v>10.25</v>
      </c>
      <c r="E13" s="247" t="s">
        <v>35</v>
      </c>
      <c r="F13" s="248"/>
      <c r="G13" s="252"/>
      <c r="H13" s="252"/>
      <c r="I13" s="252"/>
      <c r="J13" s="249" t="s">
        <v>32</v>
      </c>
    </row>
    <row r="14" spans="1:10" s="158" customFormat="1" ht="24" customHeight="1">
      <c r="A14" s="250" t="s">
        <v>32</v>
      </c>
      <c r="B14" s="245" t="s">
        <v>41</v>
      </c>
      <c r="C14" s="245" t="s">
        <v>32</v>
      </c>
      <c r="D14" s="253">
        <v>2.93</v>
      </c>
      <c r="E14" s="247" t="s">
        <v>35</v>
      </c>
      <c r="F14" s="248">
        <f>TRUNC(((G4+H4)*D14/100),0)</f>
        <v>0</v>
      </c>
      <c r="G14" s="252"/>
      <c r="H14" s="252"/>
      <c r="I14" s="252"/>
      <c r="J14" s="249" t="s">
        <v>32</v>
      </c>
    </row>
    <row r="15" spans="1:10" s="158" customFormat="1" ht="24" customHeight="1">
      <c r="A15" s="250" t="s">
        <v>32</v>
      </c>
      <c r="B15" s="245" t="s">
        <v>42</v>
      </c>
      <c r="C15" s="245" t="s">
        <v>32</v>
      </c>
      <c r="D15" s="251">
        <v>8.8000000000000007</v>
      </c>
      <c r="E15" s="247" t="s">
        <v>35</v>
      </c>
      <c r="F15" s="248">
        <f>TRUNC(((H4+G4+F8)*D15/100),0)</f>
        <v>0</v>
      </c>
      <c r="G15" s="252"/>
      <c r="H15" s="252"/>
      <c r="I15" s="252"/>
      <c r="J15" s="249" t="s">
        <v>32</v>
      </c>
    </row>
    <row r="16" spans="1:10" s="158" customFormat="1" ht="24" customHeight="1">
      <c r="A16" s="250" t="s">
        <v>32</v>
      </c>
      <c r="B16" s="245" t="s">
        <v>43</v>
      </c>
      <c r="C16" s="245" t="s">
        <v>32</v>
      </c>
      <c r="D16" s="246"/>
      <c r="E16" s="247" t="s">
        <v>32</v>
      </c>
      <c r="F16" s="248">
        <f>F4+F8+F9+F10+F11+F12+F13+F14+F15</f>
        <v>0</v>
      </c>
      <c r="G16" s="252"/>
      <c r="H16" s="252"/>
      <c r="I16" s="252"/>
      <c r="J16" s="249" t="s">
        <v>32</v>
      </c>
    </row>
    <row r="17" spans="1:10" s="158" customFormat="1" ht="24" customHeight="1">
      <c r="A17" s="250" t="s">
        <v>32</v>
      </c>
      <c r="B17" s="245" t="s">
        <v>44</v>
      </c>
      <c r="C17" s="245" t="s">
        <v>32</v>
      </c>
      <c r="D17" s="254">
        <v>6</v>
      </c>
      <c r="E17" s="247" t="s">
        <v>35</v>
      </c>
      <c r="F17" s="248">
        <f>TRUNC((F16*D17/100),0)</f>
        <v>0</v>
      </c>
      <c r="G17" s="252"/>
      <c r="H17" s="252"/>
      <c r="I17" s="252"/>
      <c r="J17" s="249" t="s">
        <v>32</v>
      </c>
    </row>
    <row r="18" spans="1:10" s="158" customFormat="1" ht="24" customHeight="1">
      <c r="A18" s="250" t="s">
        <v>32</v>
      </c>
      <c r="B18" s="245" t="s">
        <v>45</v>
      </c>
      <c r="C18" s="245" t="s">
        <v>32</v>
      </c>
      <c r="D18" s="254">
        <v>15</v>
      </c>
      <c r="E18" s="247" t="s">
        <v>35</v>
      </c>
      <c r="F18" s="248">
        <f>TRUNC(((G4+F8+I4+F15+F9+F10+F11+F12+F13+F14+F17)*D18/100),0)</f>
        <v>0</v>
      </c>
      <c r="G18" s="252"/>
      <c r="H18" s="252"/>
      <c r="I18" s="252"/>
      <c r="J18" s="255"/>
    </row>
    <row r="19" spans="1:10" s="158" customFormat="1" ht="24" customHeight="1">
      <c r="A19" s="250" t="s">
        <v>32</v>
      </c>
      <c r="B19" s="245" t="s">
        <v>46</v>
      </c>
      <c r="C19" s="245" t="s">
        <v>32</v>
      </c>
      <c r="D19" s="246"/>
      <c r="E19" s="247" t="s">
        <v>32</v>
      </c>
      <c r="F19" s="248">
        <f>F16+F17+F18</f>
        <v>0</v>
      </c>
      <c r="G19" s="252"/>
      <c r="H19" s="252"/>
      <c r="I19" s="252"/>
      <c r="J19" s="249" t="s">
        <v>32</v>
      </c>
    </row>
    <row r="20" spans="1:10" s="158" customFormat="1" ht="24" customHeight="1">
      <c r="A20" s="250" t="s">
        <v>32</v>
      </c>
      <c r="B20" s="245" t="s">
        <v>47</v>
      </c>
      <c r="C20" s="245" t="s">
        <v>32</v>
      </c>
      <c r="D20" s="254">
        <v>10</v>
      </c>
      <c r="E20" s="247" t="s">
        <v>35</v>
      </c>
      <c r="F20" s="248">
        <f>TRUNC((F19*D20/100),0)</f>
        <v>0</v>
      </c>
      <c r="G20" s="252"/>
      <c r="H20" s="252"/>
      <c r="I20" s="252"/>
      <c r="J20" s="249" t="s">
        <v>32</v>
      </c>
    </row>
    <row r="21" spans="1:10" s="158" customFormat="1" ht="24" hidden="1" customHeight="1">
      <c r="A21" s="250"/>
      <c r="B21" s="245" t="s">
        <v>198</v>
      </c>
      <c r="C21" s="245"/>
      <c r="D21" s="246"/>
      <c r="E21" s="247"/>
      <c r="F21" s="248"/>
      <c r="G21" s="252"/>
      <c r="H21" s="252"/>
      <c r="I21" s="252"/>
      <c r="J21" s="249"/>
    </row>
    <row r="22" spans="1:10" s="158" customFormat="1" ht="24" customHeight="1">
      <c r="A22" s="250" t="s">
        <v>32</v>
      </c>
      <c r="B22" s="245" t="s">
        <v>48</v>
      </c>
      <c r="C22" s="245" t="s">
        <v>32</v>
      </c>
      <c r="D22" s="246"/>
      <c r="E22" s="247" t="s">
        <v>32</v>
      </c>
      <c r="F22" s="248">
        <f>F19+F20+F21</f>
        <v>0</v>
      </c>
      <c r="G22" s="252"/>
      <c r="H22" s="252"/>
      <c r="I22" s="252"/>
      <c r="J22" s="249" t="s">
        <v>32</v>
      </c>
    </row>
    <row r="23" spans="1:10" s="158" customFormat="1" ht="24" customHeight="1" thickBot="1">
      <c r="A23" s="256" t="s">
        <v>32</v>
      </c>
      <c r="B23" s="257" t="s">
        <v>49</v>
      </c>
      <c r="C23" s="257" t="s">
        <v>32</v>
      </c>
      <c r="D23" s="258"/>
      <c r="E23" s="259" t="s">
        <v>32</v>
      </c>
      <c r="F23" s="260">
        <f>ROUNDDOWN(TRUNC((F22),0),-3)</f>
        <v>0</v>
      </c>
      <c r="G23" s="261"/>
      <c r="H23" s="261"/>
      <c r="I23" s="261"/>
      <c r="J23" s="262" t="s">
        <v>227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B1:X15"/>
  <sheetViews>
    <sheetView view="pageBreakPreview" zoomScale="115" zoomScaleSheetLayoutView="115" workbookViewId="0">
      <selection activeCell="G6" sqref="G6:G11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334" t="s">
        <v>187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</row>
    <row r="2" spans="2:24" ht="19.5" customHeight="1">
      <c r="B2" s="335" t="s">
        <v>145</v>
      </c>
      <c r="C2" s="335" t="s">
        <v>93</v>
      </c>
      <c r="D2" s="335"/>
      <c r="E2" s="335"/>
      <c r="F2" s="335"/>
      <c r="G2" s="335" t="s">
        <v>144</v>
      </c>
      <c r="H2" s="335" t="s">
        <v>21</v>
      </c>
      <c r="I2" s="335" t="s">
        <v>25</v>
      </c>
      <c r="J2" s="335"/>
      <c r="K2" s="335" t="s">
        <v>230</v>
      </c>
      <c r="L2" s="335"/>
      <c r="M2" s="335" t="s">
        <v>229</v>
      </c>
      <c r="N2" s="335"/>
      <c r="O2" s="335" t="s">
        <v>188</v>
      </c>
      <c r="P2" s="335"/>
      <c r="Q2" s="335" t="s">
        <v>22</v>
      </c>
    </row>
    <row r="3" spans="2:24" ht="19.5" customHeight="1">
      <c r="B3" s="335"/>
      <c r="C3" s="279" t="s">
        <v>181</v>
      </c>
      <c r="D3" s="279" t="s">
        <v>23</v>
      </c>
      <c r="E3" s="279" t="s">
        <v>2</v>
      </c>
      <c r="F3" s="279" t="s">
        <v>24</v>
      </c>
      <c r="G3" s="335"/>
      <c r="H3" s="335"/>
      <c r="I3" s="279" t="s">
        <v>190</v>
      </c>
      <c r="J3" s="279" t="s">
        <v>170</v>
      </c>
      <c r="K3" s="279" t="s">
        <v>192</v>
      </c>
      <c r="L3" s="279" t="s">
        <v>193</v>
      </c>
      <c r="M3" s="279" t="s">
        <v>192</v>
      </c>
      <c r="N3" s="279" t="s">
        <v>193</v>
      </c>
      <c r="O3" s="279" t="s">
        <v>194</v>
      </c>
      <c r="P3" s="279" t="s">
        <v>193</v>
      </c>
      <c r="Q3" s="335"/>
      <c r="S3" s="332"/>
      <c r="T3" s="333"/>
      <c r="U3" s="333"/>
      <c r="V3" s="333"/>
      <c r="W3" s="333"/>
      <c r="X3" s="333"/>
    </row>
    <row r="4" spans="2:24" ht="19.5" customHeight="1">
      <c r="B4" s="263" t="s">
        <v>231</v>
      </c>
      <c r="C4" s="264" t="s">
        <v>251</v>
      </c>
      <c r="D4" s="265"/>
      <c r="E4" s="265"/>
      <c r="F4" s="265"/>
      <c r="G4" s="265"/>
      <c r="H4" s="265"/>
      <c r="I4" s="265"/>
      <c r="J4" s="266">
        <f>J5</f>
        <v>0</v>
      </c>
      <c r="K4" s="265"/>
      <c r="L4" s="266">
        <f>L5</f>
        <v>0</v>
      </c>
      <c r="M4" s="265"/>
      <c r="N4" s="266">
        <f>N5</f>
        <v>0</v>
      </c>
      <c r="O4" s="265"/>
      <c r="P4" s="266">
        <f>P5+P14</f>
        <v>0</v>
      </c>
      <c r="Q4" s="265"/>
      <c r="S4" s="333"/>
      <c r="T4" s="333"/>
      <c r="U4" s="333"/>
      <c r="V4" s="333"/>
      <c r="W4" s="333"/>
      <c r="X4" s="333"/>
    </row>
    <row r="5" spans="2:24" ht="19.5" customHeight="1">
      <c r="B5" s="265">
        <v>1</v>
      </c>
      <c r="C5" s="264" t="s">
        <v>228</v>
      </c>
      <c r="D5" s="265"/>
      <c r="E5" s="265"/>
      <c r="F5" s="265"/>
      <c r="G5" s="265"/>
      <c r="H5" s="265"/>
      <c r="I5" s="265"/>
      <c r="J5" s="266">
        <f>L5+N5+P5</f>
        <v>0</v>
      </c>
      <c r="K5" s="265"/>
      <c r="L5" s="266">
        <f>SUM(L6:L11)</f>
        <v>0</v>
      </c>
      <c r="M5" s="265"/>
      <c r="N5" s="266">
        <f>SUM(N6:N11)</f>
        <v>0</v>
      </c>
      <c r="O5" s="265"/>
      <c r="P5" s="266">
        <f>SUM(P6:P11)</f>
        <v>0</v>
      </c>
      <c r="Q5" s="265"/>
      <c r="S5" s="333"/>
      <c r="T5" s="333"/>
      <c r="U5" s="333"/>
      <c r="V5" s="333"/>
      <c r="W5" s="333"/>
      <c r="X5" s="333"/>
    </row>
    <row r="6" spans="2:24" ht="19.5" customHeight="1">
      <c r="B6" s="265"/>
      <c r="C6" s="268" t="s">
        <v>14</v>
      </c>
      <c r="D6" s="269" t="s">
        <v>10</v>
      </c>
      <c r="E6" s="269" t="s">
        <v>9</v>
      </c>
      <c r="F6" s="269" t="s">
        <v>7</v>
      </c>
      <c r="G6" s="274">
        <v>148</v>
      </c>
      <c r="H6" s="281" t="s">
        <v>104</v>
      </c>
      <c r="I6" s="270">
        <f t="shared" ref="I6:I11" si="0">K6+M6+O6</f>
        <v>0</v>
      </c>
      <c r="J6" s="270">
        <f t="shared" ref="J6" si="1">L6+N6+P6</f>
        <v>0</v>
      </c>
      <c r="K6" s="272"/>
      <c r="L6" s="272">
        <f t="shared" ref="L6:L11" si="2">G6*K6</f>
        <v>0</v>
      </c>
      <c r="M6" s="272"/>
      <c r="N6" s="272">
        <f t="shared" ref="N6:N11" si="3">G6*M6</f>
        <v>0</v>
      </c>
      <c r="O6" s="272"/>
      <c r="P6" s="272">
        <f t="shared" ref="P6:P11" si="4">G6*O6</f>
        <v>0</v>
      </c>
      <c r="Q6" s="273"/>
      <c r="S6" s="333"/>
      <c r="T6" s="333"/>
      <c r="U6" s="333"/>
      <c r="V6" s="333"/>
      <c r="W6" s="333"/>
      <c r="X6" s="333"/>
    </row>
    <row r="7" spans="2:24" ht="19.5" customHeight="1">
      <c r="B7" s="267"/>
      <c r="C7" s="268" t="s">
        <v>236</v>
      </c>
      <c r="D7" s="269"/>
      <c r="E7" s="269" t="s">
        <v>235</v>
      </c>
      <c r="F7" s="269" t="s">
        <v>237</v>
      </c>
      <c r="G7" s="274">
        <v>945</v>
      </c>
      <c r="H7" s="279" t="s">
        <v>104</v>
      </c>
      <c r="I7" s="270">
        <f t="shared" si="0"/>
        <v>0</v>
      </c>
      <c r="J7" s="270">
        <f>L7+N7+P7</f>
        <v>0</v>
      </c>
      <c r="K7" s="272"/>
      <c r="L7" s="272">
        <f t="shared" si="2"/>
        <v>0</v>
      </c>
      <c r="M7" s="272"/>
      <c r="N7" s="272">
        <f t="shared" si="3"/>
        <v>0</v>
      </c>
      <c r="O7" s="272"/>
      <c r="P7" s="272">
        <f t="shared" si="4"/>
        <v>0</v>
      </c>
      <c r="Q7" s="273"/>
      <c r="S7" s="333"/>
      <c r="T7" s="333"/>
      <c r="U7" s="333"/>
      <c r="V7" s="333"/>
      <c r="W7" s="333"/>
      <c r="X7" s="333"/>
    </row>
    <row r="8" spans="2:24" ht="19.5" customHeight="1">
      <c r="B8" s="267"/>
      <c r="C8" s="268" t="s">
        <v>13</v>
      </c>
      <c r="D8" s="269"/>
      <c r="E8" s="269" t="s">
        <v>9</v>
      </c>
      <c r="F8" s="269" t="s">
        <v>16</v>
      </c>
      <c r="G8" s="274">
        <v>915</v>
      </c>
      <c r="H8" s="279" t="s">
        <v>104</v>
      </c>
      <c r="I8" s="270">
        <f t="shared" si="0"/>
        <v>0</v>
      </c>
      <c r="J8" s="270">
        <f t="shared" ref="J8:J9" si="5">L8+N8+P8</f>
        <v>0</v>
      </c>
      <c r="K8" s="272"/>
      <c r="L8" s="272">
        <f t="shared" si="2"/>
        <v>0</v>
      </c>
      <c r="M8" s="272"/>
      <c r="N8" s="272">
        <f t="shared" si="3"/>
        <v>0</v>
      </c>
      <c r="O8" s="272"/>
      <c r="P8" s="272">
        <f t="shared" si="4"/>
        <v>0</v>
      </c>
      <c r="Q8" s="273"/>
      <c r="S8" s="333"/>
      <c r="T8" s="333"/>
      <c r="U8" s="333"/>
      <c r="V8" s="333"/>
      <c r="W8" s="333"/>
      <c r="X8" s="333"/>
    </row>
    <row r="9" spans="2:24" ht="19.5" customHeight="1">
      <c r="B9" s="267"/>
      <c r="C9" s="268" t="s">
        <v>14</v>
      </c>
      <c r="D9" s="269" t="s">
        <v>10</v>
      </c>
      <c r="E9" s="269" t="s">
        <v>5</v>
      </c>
      <c r="F9" s="269" t="s">
        <v>7</v>
      </c>
      <c r="G9" s="274">
        <v>282</v>
      </c>
      <c r="H9" s="281" t="s">
        <v>104</v>
      </c>
      <c r="I9" s="270">
        <f t="shared" si="0"/>
        <v>0</v>
      </c>
      <c r="J9" s="270">
        <f t="shared" si="5"/>
        <v>0</v>
      </c>
      <c r="K9" s="272"/>
      <c r="L9" s="272">
        <f t="shared" si="2"/>
        <v>0</v>
      </c>
      <c r="M9" s="272"/>
      <c r="N9" s="272">
        <f t="shared" si="3"/>
        <v>0</v>
      </c>
      <c r="O9" s="272"/>
      <c r="P9" s="272">
        <f t="shared" si="4"/>
        <v>0</v>
      </c>
      <c r="Q9" s="273"/>
      <c r="S9" s="333"/>
      <c r="T9" s="333"/>
      <c r="U9" s="333"/>
      <c r="V9" s="333"/>
      <c r="W9" s="333"/>
      <c r="X9" s="333"/>
    </row>
    <row r="10" spans="2:24" ht="19.5" customHeight="1">
      <c r="B10" s="267"/>
      <c r="C10" s="268" t="s">
        <v>236</v>
      </c>
      <c r="D10" s="269"/>
      <c r="E10" s="269" t="s">
        <v>5</v>
      </c>
      <c r="F10" s="269" t="s">
        <v>237</v>
      </c>
      <c r="G10" s="274">
        <v>624</v>
      </c>
      <c r="H10" s="281" t="s">
        <v>104</v>
      </c>
      <c r="I10" s="270">
        <f t="shared" si="0"/>
        <v>0</v>
      </c>
      <c r="J10" s="270">
        <f>L10+N10+P10</f>
        <v>0</v>
      </c>
      <c r="K10" s="272"/>
      <c r="L10" s="272">
        <f t="shared" si="2"/>
        <v>0</v>
      </c>
      <c r="M10" s="272"/>
      <c r="N10" s="272">
        <f t="shared" si="3"/>
        <v>0</v>
      </c>
      <c r="O10" s="272"/>
      <c r="P10" s="272">
        <f t="shared" si="4"/>
        <v>0</v>
      </c>
      <c r="Q10" s="273"/>
      <c r="S10" s="333"/>
      <c r="T10" s="333"/>
      <c r="U10" s="333"/>
      <c r="V10" s="333"/>
      <c r="W10" s="333"/>
      <c r="X10" s="333"/>
    </row>
    <row r="11" spans="2:24" ht="19.5" customHeight="1">
      <c r="B11" s="267"/>
      <c r="C11" s="268" t="s">
        <v>13</v>
      </c>
      <c r="D11" s="269"/>
      <c r="E11" s="269" t="s">
        <v>5</v>
      </c>
      <c r="F11" s="269" t="s">
        <v>16</v>
      </c>
      <c r="G11" s="274">
        <v>312</v>
      </c>
      <c r="H11" s="281" t="s">
        <v>104</v>
      </c>
      <c r="I11" s="270">
        <f t="shared" si="0"/>
        <v>0</v>
      </c>
      <c r="J11" s="270">
        <f t="shared" ref="J11" si="6">L11+N11+P11</f>
        <v>0</v>
      </c>
      <c r="K11" s="272"/>
      <c r="L11" s="272">
        <f t="shared" si="2"/>
        <v>0</v>
      </c>
      <c r="M11" s="272"/>
      <c r="N11" s="272">
        <f t="shared" si="3"/>
        <v>0</v>
      </c>
      <c r="O11" s="272"/>
      <c r="P11" s="272">
        <f t="shared" si="4"/>
        <v>0</v>
      </c>
      <c r="Q11" s="273"/>
      <c r="S11" s="333"/>
      <c r="T11" s="333"/>
      <c r="U11" s="333"/>
      <c r="V11" s="333"/>
      <c r="W11" s="333"/>
      <c r="X11" s="333"/>
    </row>
    <row r="12" spans="2:24" ht="19.5" customHeight="1">
      <c r="B12" s="267"/>
      <c r="C12" s="268"/>
      <c r="D12" s="269"/>
      <c r="E12" s="269"/>
      <c r="F12" s="269"/>
      <c r="G12" s="274"/>
      <c r="H12" s="280"/>
      <c r="I12" s="270"/>
      <c r="J12" s="270"/>
      <c r="K12" s="272"/>
      <c r="L12" s="272"/>
      <c r="M12" s="272"/>
      <c r="N12" s="272"/>
      <c r="O12" s="272"/>
      <c r="P12" s="272"/>
      <c r="Q12" s="273"/>
      <c r="S12" s="333"/>
      <c r="T12" s="333"/>
      <c r="U12" s="333"/>
      <c r="V12" s="333"/>
      <c r="W12" s="333"/>
      <c r="X12" s="333"/>
    </row>
    <row r="13" spans="2:24" ht="19.5" customHeight="1">
      <c r="B13" s="267"/>
      <c r="C13" s="268"/>
      <c r="D13" s="269"/>
      <c r="E13" s="269"/>
      <c r="F13" s="269"/>
      <c r="G13" s="270"/>
      <c r="H13" s="279"/>
      <c r="I13" s="270"/>
      <c r="J13" s="271"/>
      <c r="K13" s="272"/>
      <c r="L13" s="272"/>
      <c r="M13" s="272"/>
      <c r="N13" s="272"/>
      <c r="O13" s="272"/>
      <c r="P13" s="272"/>
      <c r="Q13" s="273"/>
      <c r="S13" s="333"/>
      <c r="T13" s="333"/>
      <c r="U13" s="333"/>
      <c r="V13" s="333"/>
      <c r="W13" s="333"/>
      <c r="X13" s="333"/>
    </row>
    <row r="14" spans="2:24" ht="19.5" customHeight="1">
      <c r="B14" s="265">
        <v>2</v>
      </c>
      <c r="C14" s="275" t="s">
        <v>33</v>
      </c>
      <c r="D14" s="265"/>
      <c r="E14" s="265"/>
      <c r="F14" s="265"/>
      <c r="G14" s="276"/>
      <c r="H14" s="265"/>
      <c r="I14" s="276"/>
      <c r="J14" s="276"/>
      <c r="K14" s="276"/>
      <c r="L14" s="276">
        <v>0</v>
      </c>
      <c r="M14" s="276"/>
      <c r="N14" s="276">
        <v>0</v>
      </c>
      <c r="O14" s="276"/>
      <c r="P14" s="276"/>
      <c r="Q14" s="277"/>
    </row>
    <row r="15" spans="2:24" ht="19.5" customHeight="1">
      <c r="B15" s="278"/>
      <c r="C15" s="278" t="s">
        <v>191</v>
      </c>
      <c r="D15" s="278"/>
      <c r="E15" s="278"/>
      <c r="F15" s="278"/>
      <c r="G15" s="272">
        <v>2</v>
      </c>
      <c r="H15" s="279" t="s">
        <v>92</v>
      </c>
      <c r="I15" s="270"/>
      <c r="J15" s="270"/>
      <c r="K15" s="272"/>
      <c r="L15" s="272">
        <v>0</v>
      </c>
      <c r="M15" s="272">
        <v>0</v>
      </c>
      <c r="N15" s="272">
        <v>0</v>
      </c>
      <c r="O15" s="272"/>
      <c r="P15" s="272">
        <f>G15*O15</f>
        <v>0</v>
      </c>
      <c r="Q15" s="273"/>
    </row>
  </sheetData>
  <mergeCells count="11">
    <mergeCell ref="S3:X13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414" t="s">
        <v>26</v>
      </c>
      <c r="C1" s="416" t="s">
        <v>93</v>
      </c>
      <c r="D1" s="416" t="s">
        <v>94</v>
      </c>
      <c r="E1" s="416" t="s">
        <v>95</v>
      </c>
      <c r="F1" s="418" t="s">
        <v>0</v>
      </c>
      <c r="G1" s="418" t="s">
        <v>1</v>
      </c>
      <c r="H1" s="418" t="s">
        <v>96</v>
      </c>
      <c r="I1" s="418"/>
      <c r="J1" s="418" t="s">
        <v>97</v>
      </c>
      <c r="K1" s="418"/>
      <c r="L1" s="418" t="s">
        <v>98</v>
      </c>
      <c r="M1" s="418"/>
      <c r="N1" s="418" t="s">
        <v>99</v>
      </c>
      <c r="O1" s="418"/>
      <c r="P1" s="420" t="s">
        <v>3</v>
      </c>
    </row>
    <row r="2" spans="1:19" ht="26.1" customHeight="1">
      <c r="A2" s="1">
        <v>1</v>
      </c>
      <c r="B2" s="415"/>
      <c r="C2" s="417"/>
      <c r="D2" s="417"/>
      <c r="E2" s="417"/>
      <c r="F2" s="419"/>
      <c r="G2" s="419"/>
      <c r="H2" s="2" t="s">
        <v>100</v>
      </c>
      <c r="I2" s="2" t="s">
        <v>101</v>
      </c>
      <c r="J2" s="2" t="s">
        <v>100</v>
      </c>
      <c r="K2" s="2" t="s">
        <v>101</v>
      </c>
      <c r="L2" s="2" t="s">
        <v>100</v>
      </c>
      <c r="M2" s="2" t="s">
        <v>101</v>
      </c>
      <c r="N2" s="2" t="s">
        <v>100</v>
      </c>
      <c r="O2" s="2" t="s">
        <v>101</v>
      </c>
      <c r="P2" s="421"/>
    </row>
    <row r="3" spans="1:19" ht="26.1" customHeight="1" thickBot="1">
      <c r="A3" s="1">
        <v>1</v>
      </c>
      <c r="B3" s="410" t="e">
        <f>#REF!</f>
        <v>#REF!</v>
      </c>
      <c r="C3" s="411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3"/>
    </row>
    <row r="4" spans="1:19" ht="26.1" customHeight="1" thickTop="1">
      <c r="A4" s="3">
        <v>1</v>
      </c>
      <c r="B4" s="404" t="s">
        <v>89</v>
      </c>
      <c r="C4" s="405"/>
      <c r="D4" s="405"/>
      <c r="E4" s="406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407" t="s">
        <v>102</v>
      </c>
      <c r="C5" s="398" t="s">
        <v>10</v>
      </c>
      <c r="D5" s="398" t="s">
        <v>7</v>
      </c>
      <c r="E5" s="9" t="s">
        <v>103</v>
      </c>
      <c r="F5" s="10" t="e">
        <f>#REF!</f>
        <v>#REF!</v>
      </c>
      <c r="G5" s="9" t="s">
        <v>104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105</v>
      </c>
      <c r="S5" s="10"/>
    </row>
    <row r="6" spans="1:19" ht="26.1" hidden="1" customHeight="1">
      <c r="A6" s="3">
        <v>2</v>
      </c>
      <c r="B6" s="408"/>
      <c r="C6" s="399"/>
      <c r="D6" s="399"/>
      <c r="E6" s="16" t="s">
        <v>106</v>
      </c>
      <c r="F6" s="17" t="e">
        <f>#REF!</f>
        <v>#REF!</v>
      </c>
      <c r="G6" s="16" t="s">
        <v>104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107</v>
      </c>
      <c r="S6" s="17"/>
    </row>
    <row r="7" spans="1:19" ht="26.1" hidden="1" customHeight="1">
      <c r="A7" s="3">
        <v>2</v>
      </c>
      <c r="B7" s="408"/>
      <c r="C7" s="399"/>
      <c r="D7" s="399"/>
      <c r="E7" s="22" t="s">
        <v>4</v>
      </c>
      <c r="F7" s="17" t="e">
        <f>#REF!</f>
        <v>#REF!</v>
      </c>
      <c r="G7" s="16" t="s">
        <v>104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108</v>
      </c>
      <c r="S7" s="17"/>
    </row>
    <row r="8" spans="1:19" ht="26.1" hidden="1" customHeight="1">
      <c r="A8" s="3">
        <v>2</v>
      </c>
      <c r="B8" s="408"/>
      <c r="C8" s="399"/>
      <c r="D8" s="399"/>
      <c r="E8" s="16" t="s">
        <v>109</v>
      </c>
      <c r="F8" s="17" t="e">
        <f>#REF!</f>
        <v>#REF!</v>
      </c>
      <c r="G8" s="16" t="s">
        <v>104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110</v>
      </c>
      <c r="S8" s="17"/>
    </row>
    <row r="9" spans="1:19" ht="26.1" hidden="1" customHeight="1">
      <c r="A9" s="3">
        <v>2</v>
      </c>
      <c r="B9" s="408"/>
      <c r="C9" s="399" t="s">
        <v>11</v>
      </c>
      <c r="D9" s="399" t="s">
        <v>8</v>
      </c>
      <c r="E9" s="16" t="s">
        <v>103</v>
      </c>
      <c r="F9" s="17" t="e">
        <f>#REF!</f>
        <v>#REF!</v>
      </c>
      <c r="G9" s="16" t="s">
        <v>104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111</v>
      </c>
      <c r="S9" s="17"/>
    </row>
    <row r="10" spans="1:19" ht="26.1" hidden="1" customHeight="1">
      <c r="A10" s="3">
        <v>2</v>
      </c>
      <c r="B10" s="408"/>
      <c r="C10" s="399"/>
      <c r="D10" s="399"/>
      <c r="E10" s="16" t="s">
        <v>106</v>
      </c>
      <c r="F10" s="17" t="e">
        <f>#REF!</f>
        <v>#REF!</v>
      </c>
      <c r="G10" s="16" t="s">
        <v>104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112</v>
      </c>
      <c r="S10" s="17"/>
    </row>
    <row r="11" spans="1:19" ht="26.1" hidden="1" customHeight="1">
      <c r="A11" s="3">
        <v>2</v>
      </c>
      <c r="B11" s="408"/>
      <c r="C11" s="399"/>
      <c r="D11" s="399" t="s">
        <v>6</v>
      </c>
      <c r="E11" s="16" t="s">
        <v>103</v>
      </c>
      <c r="F11" s="17">
        <v>0</v>
      </c>
      <c r="G11" s="16" t="s">
        <v>104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113</v>
      </c>
      <c r="S11" s="17"/>
    </row>
    <row r="12" spans="1:19" ht="26.1" hidden="1" customHeight="1">
      <c r="A12" s="3">
        <v>2</v>
      </c>
      <c r="B12" s="408"/>
      <c r="C12" s="399"/>
      <c r="D12" s="399"/>
      <c r="E12" s="16" t="s">
        <v>106</v>
      </c>
      <c r="F12" s="17">
        <v>0</v>
      </c>
      <c r="G12" s="16" t="s">
        <v>104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114</v>
      </c>
      <c r="S12" s="17"/>
    </row>
    <row r="13" spans="1:19" ht="26.1" hidden="1" customHeight="1">
      <c r="A13" s="3">
        <v>2</v>
      </c>
      <c r="B13" s="408"/>
      <c r="C13" s="399"/>
      <c r="D13" s="399" t="s">
        <v>16</v>
      </c>
      <c r="E13" s="16" t="s">
        <v>103</v>
      </c>
      <c r="F13" s="17"/>
      <c r="G13" s="16" t="s">
        <v>104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409"/>
      <c r="C14" s="400"/>
      <c r="D14" s="400"/>
      <c r="E14" s="23" t="s">
        <v>106</v>
      </c>
      <c r="F14" s="24"/>
      <c r="G14" s="23" t="s">
        <v>104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395" t="s">
        <v>115</v>
      </c>
      <c r="C15" s="398" t="s">
        <v>10</v>
      </c>
      <c r="D15" s="398" t="s">
        <v>7</v>
      </c>
      <c r="E15" s="9" t="s">
        <v>103</v>
      </c>
      <c r="F15" s="10" t="e">
        <f>#REF!</f>
        <v>#REF!</v>
      </c>
      <c r="G15" s="9" t="s">
        <v>104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396"/>
      <c r="C16" s="399"/>
      <c r="D16" s="399"/>
      <c r="E16" s="16" t="s">
        <v>106</v>
      </c>
      <c r="F16" s="17" t="e">
        <f>#REF!</f>
        <v>#REF!</v>
      </c>
      <c r="G16" s="16" t="s">
        <v>104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396"/>
      <c r="C17" s="399"/>
      <c r="D17" s="399"/>
      <c r="E17" s="22" t="s">
        <v>4</v>
      </c>
      <c r="F17" s="17" t="e">
        <f>#REF!</f>
        <v>#REF!</v>
      </c>
      <c r="G17" s="16" t="s">
        <v>104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396"/>
      <c r="C18" s="399"/>
      <c r="D18" s="399"/>
      <c r="E18" s="16" t="s">
        <v>109</v>
      </c>
      <c r="F18" s="17" t="e">
        <f>#REF!</f>
        <v>#REF!</v>
      </c>
      <c r="G18" s="16" t="s">
        <v>104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396"/>
      <c r="C19" s="399" t="s">
        <v>11</v>
      </c>
      <c r="D19" s="399" t="s">
        <v>8</v>
      </c>
      <c r="E19" s="16" t="s">
        <v>103</v>
      </c>
      <c r="F19" s="17" t="e">
        <f>#REF!</f>
        <v>#REF!</v>
      </c>
      <c r="G19" s="16" t="s">
        <v>104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396"/>
      <c r="C20" s="399"/>
      <c r="D20" s="399"/>
      <c r="E20" s="16" t="s">
        <v>106</v>
      </c>
      <c r="F20" s="17" t="e">
        <f>#REF!</f>
        <v>#REF!</v>
      </c>
      <c r="G20" s="16" t="s">
        <v>104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396"/>
      <c r="C21" s="399"/>
      <c r="D21" s="399" t="s">
        <v>6</v>
      </c>
      <c r="E21" s="16" t="s">
        <v>103</v>
      </c>
      <c r="F21" s="17"/>
      <c r="G21" s="16" t="s">
        <v>104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116</v>
      </c>
      <c r="S21" s="17"/>
    </row>
    <row r="22" spans="1:19" ht="26.1" hidden="1" customHeight="1">
      <c r="A22" s="3">
        <v>2</v>
      </c>
      <c r="B22" s="397"/>
      <c r="C22" s="400"/>
      <c r="D22" s="400"/>
      <c r="E22" s="23" t="s">
        <v>106</v>
      </c>
      <c r="F22" s="24"/>
      <c r="G22" s="23" t="s">
        <v>104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117</v>
      </c>
      <c r="S22" s="17"/>
    </row>
    <row r="23" spans="1:19" ht="26.1" hidden="1" customHeight="1">
      <c r="A23" s="3">
        <v>2</v>
      </c>
      <c r="B23" s="395" t="s">
        <v>118</v>
      </c>
      <c r="C23" s="398" t="s">
        <v>12</v>
      </c>
      <c r="D23" s="398" t="s">
        <v>7</v>
      </c>
      <c r="E23" s="9" t="s">
        <v>103</v>
      </c>
      <c r="F23" s="10" t="e">
        <f>#REF!</f>
        <v>#REF!</v>
      </c>
      <c r="G23" s="9" t="s">
        <v>104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396"/>
      <c r="C24" s="399"/>
      <c r="D24" s="399"/>
      <c r="E24" s="16" t="s">
        <v>106</v>
      </c>
      <c r="F24" s="17" t="e">
        <f>#REF!</f>
        <v>#REF!</v>
      </c>
      <c r="G24" s="16" t="s">
        <v>104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396"/>
      <c r="C25" s="399"/>
      <c r="D25" s="399"/>
      <c r="E25" s="22" t="s">
        <v>4</v>
      </c>
      <c r="F25" s="17" t="e">
        <f>#REF!</f>
        <v>#REF!</v>
      </c>
      <c r="G25" s="16" t="s">
        <v>104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396"/>
      <c r="C26" s="399"/>
      <c r="D26" s="399"/>
      <c r="E26" s="16" t="s">
        <v>109</v>
      </c>
      <c r="F26" s="17" t="e">
        <f>#REF!</f>
        <v>#REF!</v>
      </c>
      <c r="G26" s="16" t="s">
        <v>104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396"/>
      <c r="C27" s="399" t="s">
        <v>15</v>
      </c>
      <c r="D27" s="399" t="s">
        <v>8</v>
      </c>
      <c r="E27" s="16" t="s">
        <v>103</v>
      </c>
      <c r="F27" s="17" t="e">
        <f>#REF!</f>
        <v>#REF!</v>
      </c>
      <c r="G27" s="16" t="s">
        <v>104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396"/>
      <c r="C28" s="399"/>
      <c r="D28" s="399"/>
      <c r="E28" s="16" t="s">
        <v>106</v>
      </c>
      <c r="F28" s="17" t="e">
        <f>#REF!</f>
        <v>#REF!</v>
      </c>
      <c r="G28" s="16" t="s">
        <v>104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396"/>
      <c r="C29" s="399"/>
      <c r="D29" s="399" t="s">
        <v>6</v>
      </c>
      <c r="E29" s="16" t="s">
        <v>103</v>
      </c>
      <c r="F29" s="17" t="e">
        <f>#REF!</f>
        <v>#REF!</v>
      </c>
      <c r="G29" s="16" t="s">
        <v>104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397"/>
      <c r="C30" s="400"/>
      <c r="D30" s="400"/>
      <c r="E30" s="23" t="s">
        <v>106</v>
      </c>
      <c r="F30" s="24" t="e">
        <f>#REF!</f>
        <v>#REF!</v>
      </c>
      <c r="G30" s="23" t="s">
        <v>104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395" t="s">
        <v>119</v>
      </c>
      <c r="C31" s="401" t="s">
        <v>12</v>
      </c>
      <c r="D31" s="401" t="s">
        <v>7</v>
      </c>
      <c r="E31" s="9" t="s">
        <v>103</v>
      </c>
      <c r="F31" s="10" t="e">
        <f>#REF!</f>
        <v>#REF!</v>
      </c>
      <c r="G31" s="9" t="s">
        <v>104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396"/>
      <c r="C32" s="402"/>
      <c r="D32" s="402"/>
      <c r="E32" s="16" t="s">
        <v>106</v>
      </c>
      <c r="F32" s="17" t="e">
        <f>#REF!</f>
        <v>#REF!</v>
      </c>
      <c r="G32" s="16" t="s">
        <v>104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396"/>
      <c r="C33" s="402"/>
      <c r="D33" s="402"/>
      <c r="E33" s="22" t="s">
        <v>4</v>
      </c>
      <c r="F33" s="17" t="e">
        <f>#REF!</f>
        <v>#REF!</v>
      </c>
      <c r="G33" s="16" t="s">
        <v>104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396"/>
      <c r="C34" s="403"/>
      <c r="D34" s="403"/>
      <c r="E34" s="16" t="s">
        <v>109</v>
      </c>
      <c r="F34" s="17" t="e">
        <f>#REF!</f>
        <v>#REF!</v>
      </c>
      <c r="G34" s="16" t="s">
        <v>104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396"/>
      <c r="C35" s="399" t="s">
        <v>15</v>
      </c>
      <c r="D35" s="399" t="s">
        <v>8</v>
      </c>
      <c r="E35" s="16" t="s">
        <v>103</v>
      </c>
      <c r="F35" s="17" t="e">
        <f>#REF!</f>
        <v>#REF!</v>
      </c>
      <c r="G35" s="16" t="s">
        <v>104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396"/>
      <c r="C36" s="399"/>
      <c r="D36" s="399"/>
      <c r="E36" s="16" t="s">
        <v>106</v>
      </c>
      <c r="F36" s="17" t="e">
        <f>#REF!</f>
        <v>#REF!</v>
      </c>
      <c r="G36" s="16" t="s">
        <v>104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396"/>
      <c r="C37" s="399"/>
      <c r="D37" s="399" t="s">
        <v>6</v>
      </c>
      <c r="E37" s="16" t="s">
        <v>103</v>
      </c>
      <c r="F37" s="17" t="e">
        <f>#REF!</f>
        <v>#REF!</v>
      </c>
      <c r="G37" s="16" t="s">
        <v>104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397"/>
      <c r="C38" s="400"/>
      <c r="D38" s="400"/>
      <c r="E38" s="23" t="s">
        <v>106</v>
      </c>
      <c r="F38" s="17" t="e">
        <f>#REF!</f>
        <v>#REF!</v>
      </c>
      <c r="G38" s="23" t="s">
        <v>104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395" t="s">
        <v>120</v>
      </c>
      <c r="C39" s="398" t="s">
        <v>121</v>
      </c>
      <c r="D39" s="398" t="s">
        <v>7</v>
      </c>
      <c r="E39" s="9" t="s">
        <v>103</v>
      </c>
      <c r="F39" s="10" t="e">
        <f>#REF!</f>
        <v>#REF!</v>
      </c>
      <c r="G39" s="9" t="s">
        <v>104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396"/>
      <c r="C40" s="399"/>
      <c r="D40" s="399"/>
      <c r="E40" s="16" t="s">
        <v>106</v>
      </c>
      <c r="F40" s="17" t="e">
        <f>#REF!</f>
        <v>#REF!</v>
      </c>
      <c r="G40" s="16" t="s">
        <v>104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396"/>
      <c r="C41" s="399"/>
      <c r="D41" s="399"/>
      <c r="E41" s="22" t="s">
        <v>4</v>
      </c>
      <c r="F41" s="17" t="e">
        <f>#REF!</f>
        <v>#REF!</v>
      </c>
      <c r="G41" s="16" t="s">
        <v>104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396"/>
      <c r="C42" s="399"/>
      <c r="D42" s="399"/>
      <c r="E42" s="16" t="s">
        <v>109</v>
      </c>
      <c r="F42" s="17" t="e">
        <f>#REF!</f>
        <v>#REF!</v>
      </c>
      <c r="G42" s="16" t="s">
        <v>104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396"/>
      <c r="C43" s="399" t="s">
        <v>122</v>
      </c>
      <c r="D43" s="399" t="s">
        <v>8</v>
      </c>
      <c r="E43" s="16" t="s">
        <v>103</v>
      </c>
      <c r="F43" s="17" t="e">
        <f>#REF!</f>
        <v>#REF!</v>
      </c>
      <c r="G43" s="16" t="s">
        <v>104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396"/>
      <c r="C44" s="399"/>
      <c r="D44" s="399"/>
      <c r="E44" s="16" t="s">
        <v>106</v>
      </c>
      <c r="F44" s="17" t="e">
        <f>#REF!</f>
        <v>#REF!</v>
      </c>
      <c r="G44" s="16" t="s">
        <v>104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396"/>
      <c r="C45" s="399"/>
      <c r="D45" s="399" t="s">
        <v>6</v>
      </c>
      <c r="E45" s="16" t="s">
        <v>103</v>
      </c>
      <c r="F45" s="17" t="e">
        <f>#REF!</f>
        <v>#REF!</v>
      </c>
      <c r="G45" s="16" t="s">
        <v>104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397"/>
      <c r="C46" s="400"/>
      <c r="D46" s="400"/>
      <c r="E46" s="23" t="s">
        <v>106</v>
      </c>
      <c r="F46" s="17" t="e">
        <f>#REF!</f>
        <v>#REF!</v>
      </c>
      <c r="G46" s="23" t="s">
        <v>104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376" t="s">
        <v>123</v>
      </c>
      <c r="C47" s="377"/>
      <c r="D47" s="377"/>
      <c r="E47" s="378"/>
      <c r="F47" s="39" t="e">
        <f>#REF!</f>
        <v>#REF!</v>
      </c>
      <c r="G47" s="40" t="s">
        <v>104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391" t="s">
        <v>124</v>
      </c>
      <c r="C48" s="392"/>
      <c r="D48" s="392"/>
      <c r="E48" s="392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393" t="s">
        <v>90</v>
      </c>
      <c r="C49" s="394"/>
      <c r="D49" s="394"/>
      <c r="E49" s="369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376" t="s">
        <v>91</v>
      </c>
      <c r="C50" s="377"/>
      <c r="D50" s="377"/>
      <c r="E50" s="378"/>
      <c r="F50" s="10">
        <v>2</v>
      </c>
      <c r="G50" s="9" t="s">
        <v>125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79" t="s">
        <v>124</v>
      </c>
      <c r="C51" s="380"/>
      <c r="D51" s="380"/>
      <c r="E51" s="381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82" t="s">
        <v>27</v>
      </c>
      <c r="C52" s="383"/>
      <c r="D52" s="383"/>
      <c r="E52" s="384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85" t="s">
        <v>126</v>
      </c>
      <c r="C53" s="386"/>
      <c r="D53" s="386"/>
      <c r="E53" s="387"/>
      <c r="F53" s="374">
        <v>1</v>
      </c>
      <c r="G53" s="354" t="s">
        <v>17</v>
      </c>
      <c r="H53" s="366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88"/>
      <c r="C54" s="389"/>
      <c r="D54" s="389"/>
      <c r="E54" s="390"/>
      <c r="F54" s="375"/>
      <c r="G54" s="356"/>
      <c r="H54" s="367"/>
      <c r="I54" s="77" t="e">
        <f>O54</f>
        <v>#REF!</v>
      </c>
      <c r="J54" s="78"/>
      <c r="K54" s="79" t="e">
        <f>K52</f>
        <v>#REF!</v>
      </c>
      <c r="L54" s="80" t="s">
        <v>127</v>
      </c>
      <c r="M54" s="81">
        <v>0.127</v>
      </c>
      <c r="N54" s="82" t="s">
        <v>128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368" t="s">
        <v>129</v>
      </c>
      <c r="C55" s="369"/>
      <c r="D55" s="370"/>
      <c r="E55" s="370"/>
      <c r="F55" s="85">
        <v>1</v>
      </c>
      <c r="G55" s="86" t="s">
        <v>17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371" t="s">
        <v>18</v>
      </c>
      <c r="C56" s="372"/>
      <c r="D56" s="372"/>
      <c r="E56" s="373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360"/>
      <c r="C57" s="361"/>
      <c r="D57" s="361"/>
      <c r="E57" s="362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127</v>
      </c>
      <c r="M57" s="106">
        <v>3.73E-2</v>
      </c>
      <c r="N57" s="107" t="s">
        <v>128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357" t="s">
        <v>130</v>
      </c>
      <c r="C58" s="358"/>
      <c r="D58" s="358"/>
      <c r="E58" s="359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360"/>
      <c r="C59" s="361"/>
      <c r="D59" s="361"/>
      <c r="E59" s="362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127</v>
      </c>
      <c r="M59" s="106">
        <v>8.6999999999999994E-3</v>
      </c>
      <c r="N59" s="107" t="s">
        <v>128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357" t="s">
        <v>131</v>
      </c>
      <c r="C60" s="358"/>
      <c r="D60" s="358"/>
      <c r="E60" s="359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360"/>
      <c r="C61" s="361"/>
      <c r="D61" s="361"/>
      <c r="E61" s="362"/>
      <c r="F61" s="100"/>
      <c r="G61" s="101"/>
      <c r="H61" s="100"/>
      <c r="I61" s="102"/>
      <c r="J61" s="103"/>
      <c r="K61" s="104" t="e">
        <f>K52</f>
        <v>#REF!</v>
      </c>
      <c r="L61" s="105" t="s">
        <v>127</v>
      </c>
      <c r="M61" s="155">
        <v>3.3349999999999998E-2</v>
      </c>
      <c r="N61" s="107" t="s">
        <v>128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357" t="s">
        <v>39</v>
      </c>
      <c r="C62" s="358"/>
      <c r="D62" s="358"/>
      <c r="E62" s="359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360"/>
      <c r="C63" s="361"/>
      <c r="D63" s="361"/>
      <c r="E63" s="362"/>
      <c r="F63" s="100"/>
      <c r="G63" s="101"/>
      <c r="H63" s="100"/>
      <c r="I63" s="102"/>
      <c r="J63" s="103"/>
      <c r="K63" s="104" t="e">
        <f>K52</f>
        <v>#REF!</v>
      </c>
      <c r="L63" s="105" t="s">
        <v>127</v>
      </c>
      <c r="M63" s="106">
        <v>4.4999999999999998E-2</v>
      </c>
      <c r="N63" s="107" t="s">
        <v>128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357" t="s">
        <v>19</v>
      </c>
      <c r="C64" s="358"/>
      <c r="D64" s="358"/>
      <c r="E64" s="359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360"/>
      <c r="C65" s="361"/>
      <c r="D65" s="361"/>
      <c r="E65" s="362"/>
      <c r="F65" s="100"/>
      <c r="G65" s="101"/>
      <c r="H65" s="100"/>
      <c r="I65" s="102"/>
      <c r="J65" s="103"/>
      <c r="K65" s="104">
        <f>I61</f>
        <v>0</v>
      </c>
      <c r="L65" s="105" t="s">
        <v>127</v>
      </c>
      <c r="M65" s="106">
        <v>0.10249999999999999</v>
      </c>
      <c r="N65" s="107" t="s">
        <v>128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357" t="s">
        <v>132</v>
      </c>
      <c r="C66" s="358"/>
      <c r="D66" s="358"/>
      <c r="E66" s="359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360"/>
      <c r="C67" s="361"/>
      <c r="D67" s="361"/>
      <c r="E67" s="362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127</v>
      </c>
      <c r="M67" s="106">
        <v>2.93E-2</v>
      </c>
      <c r="N67" s="107" t="s">
        <v>128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350" t="s">
        <v>133</v>
      </c>
      <c r="C68" s="351"/>
      <c r="D68" s="351"/>
      <c r="E68" s="352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63"/>
      <c r="C69" s="364"/>
      <c r="D69" s="364"/>
      <c r="E69" s="365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127</v>
      </c>
      <c r="M69" s="81">
        <v>8.7999999999999995E-2</v>
      </c>
      <c r="N69" s="82" t="s">
        <v>128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40" t="s">
        <v>134</v>
      </c>
      <c r="C70" s="341"/>
      <c r="D70" s="341"/>
      <c r="E70" s="342"/>
      <c r="F70" s="346">
        <v>1</v>
      </c>
      <c r="G70" s="348" t="s">
        <v>17</v>
      </c>
      <c r="H70" s="338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43"/>
      <c r="C71" s="344"/>
      <c r="D71" s="344"/>
      <c r="E71" s="345"/>
      <c r="F71" s="347"/>
      <c r="G71" s="349"/>
      <c r="H71" s="339"/>
      <c r="I71" s="129" t="e">
        <f>O71</f>
        <v>#REF!</v>
      </c>
      <c r="J71" s="78"/>
      <c r="K71" s="79" t="e">
        <f>I52+I54+I55</f>
        <v>#REF!</v>
      </c>
      <c r="L71" s="80" t="s">
        <v>127</v>
      </c>
      <c r="M71" s="81">
        <v>0.06</v>
      </c>
      <c r="N71" s="82" t="s">
        <v>128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40" t="s">
        <v>135</v>
      </c>
      <c r="C72" s="341"/>
      <c r="D72" s="341"/>
      <c r="E72" s="342"/>
      <c r="F72" s="346">
        <v>1</v>
      </c>
      <c r="G72" s="348" t="s">
        <v>17</v>
      </c>
      <c r="H72" s="338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43"/>
      <c r="C73" s="344"/>
      <c r="D73" s="344"/>
      <c r="E73" s="345"/>
      <c r="F73" s="347"/>
      <c r="G73" s="349"/>
      <c r="H73" s="339"/>
      <c r="I73" s="129" t="e">
        <f>O73</f>
        <v>#REF!</v>
      </c>
      <c r="J73" s="78"/>
      <c r="K73" s="79" t="e">
        <f>I52+I54+I55+I71-M52</f>
        <v>#REF!</v>
      </c>
      <c r="L73" s="80" t="s">
        <v>127</v>
      </c>
      <c r="M73" s="134">
        <v>0.15</v>
      </c>
      <c r="N73" s="82" t="s">
        <v>128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350" t="s">
        <v>20</v>
      </c>
      <c r="C74" s="351"/>
      <c r="D74" s="351"/>
      <c r="E74" s="352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53" t="s">
        <v>136</v>
      </c>
      <c r="C75" s="354"/>
      <c r="D75" s="354"/>
      <c r="E75" s="354"/>
      <c r="F75" s="346">
        <v>1</v>
      </c>
      <c r="G75" s="348" t="s">
        <v>17</v>
      </c>
      <c r="H75" s="338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55"/>
      <c r="C76" s="356"/>
      <c r="D76" s="356"/>
      <c r="E76" s="356"/>
      <c r="F76" s="347"/>
      <c r="G76" s="349"/>
      <c r="H76" s="339"/>
      <c r="I76" s="129" t="e">
        <f>O76</f>
        <v>#REF!</v>
      </c>
      <c r="J76" s="146"/>
      <c r="K76" s="79" t="e">
        <f>I74</f>
        <v>#REF!</v>
      </c>
      <c r="L76" s="80" t="s">
        <v>127</v>
      </c>
      <c r="M76" s="147">
        <v>0.1</v>
      </c>
      <c r="N76" s="82" t="s">
        <v>128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36" t="s">
        <v>137</v>
      </c>
      <c r="C77" s="337"/>
      <c r="D77" s="337"/>
      <c r="E77" s="337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36" t="s">
        <v>138</v>
      </c>
      <c r="C78" s="337"/>
      <c r="D78" s="337"/>
      <c r="E78" s="337"/>
      <c r="F78" s="87"/>
      <c r="G78" s="40"/>
      <c r="H78" s="87"/>
      <c r="I78" s="149" t="e">
        <f>ROUNDDOWN(I77,-3)</f>
        <v>#REF!</v>
      </c>
      <c r="J78" s="153" t="s">
        <v>139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설계설명서</vt:lpstr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설계설명서!Print_Area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2020-11-11T04:12:36Z</cp:lastPrinted>
  <dcterms:created xsi:type="dcterms:W3CDTF">2012-03-07T02:46:43Z</dcterms:created>
  <dcterms:modified xsi:type="dcterms:W3CDTF">2020-11-18T06:31:22Z</dcterms:modified>
</cp:coreProperties>
</file>