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27975" windowHeight="15210"/>
  </bookViews>
  <sheets>
    <sheet name="내역서" sheetId="7" r:id="rId1"/>
    <sheet name="Sheet1" sheetId="1" r:id="rId2"/>
    <sheet name="Sheet2" sheetId="2" r:id="rId3"/>
    <sheet name="Sheet3" sheetId="3" r:id="rId4"/>
  </sheets>
  <definedNames>
    <definedName name="_xlnm.Print_Area" localSheetId="0">내역서!$A$1:$M$36</definedName>
    <definedName name="_xlnm.Print_Titles" localSheetId="0">내역서!$1:$4</definedName>
  </definedNames>
  <calcPr calcId="124519"/>
</workbook>
</file>

<file path=xl/calcChain.xml><?xml version="1.0" encoding="utf-8"?>
<calcChain xmlns="http://schemas.openxmlformats.org/spreadsheetml/2006/main">
  <c r="AL36" i="7"/>
  <c r="O22"/>
  <c r="S22"/>
  <c r="S36" s="1"/>
  <c r="T22"/>
  <c r="T36" s="1"/>
  <c r="U22"/>
  <c r="U36" s="1"/>
  <c r="V22"/>
  <c r="V36" s="1"/>
  <c r="W22"/>
  <c r="W36" s="1"/>
  <c r="X22"/>
  <c r="X36" s="1"/>
  <c r="Y22"/>
  <c r="Y36" s="1"/>
  <c r="Z22"/>
  <c r="Z36" s="1"/>
  <c r="AA22"/>
  <c r="AA36" s="1"/>
  <c r="AB22"/>
  <c r="AB36" s="1"/>
  <c r="AC22"/>
  <c r="AC36" s="1"/>
  <c r="AD22"/>
  <c r="AD36" s="1"/>
  <c r="AE22"/>
  <c r="AE36" s="1"/>
  <c r="AF22"/>
  <c r="AF36" s="1"/>
  <c r="AG22"/>
  <c r="AG36" s="1"/>
  <c r="AH22"/>
  <c r="AH36" s="1"/>
  <c r="AI22"/>
  <c r="AI36" s="1"/>
  <c r="AJ22"/>
  <c r="AJ36" s="1"/>
  <c r="AK22"/>
  <c r="AK36" s="1"/>
  <c r="AL20"/>
  <c r="O6"/>
  <c r="S6"/>
  <c r="S20" s="1"/>
  <c r="T6"/>
  <c r="T20" s="1"/>
  <c r="U6"/>
  <c r="U20" s="1"/>
  <c r="V6"/>
  <c r="V20" s="1"/>
  <c r="W6"/>
  <c r="W20" s="1"/>
  <c r="X6"/>
  <c r="X20" s="1"/>
  <c r="Y6"/>
  <c r="Y20" s="1"/>
  <c r="Z6"/>
  <c r="Z20" s="1"/>
  <c r="AA6"/>
  <c r="AA20" s="1"/>
  <c r="AB6"/>
  <c r="AB20" s="1"/>
  <c r="AC6"/>
  <c r="AC20" s="1"/>
  <c r="AD6"/>
  <c r="AD20" s="1"/>
  <c r="AE6"/>
  <c r="AE20" s="1"/>
  <c r="AF6"/>
  <c r="AF20" s="1"/>
  <c r="AG6"/>
  <c r="AG20" s="1"/>
  <c r="AH6"/>
  <c r="AH20" s="1"/>
  <c r="AI6"/>
  <c r="AI20" s="1"/>
  <c r="AJ6"/>
  <c r="AJ20" s="1"/>
  <c r="AK6"/>
  <c r="AK20" s="1"/>
  <c r="H20"/>
  <c r="R22" l="1"/>
  <c r="R36" s="1"/>
  <c r="J36"/>
  <c r="R6"/>
  <c r="R20" s="1"/>
  <c r="J20"/>
  <c r="H36" l="1"/>
  <c r="F20" l="1"/>
  <c r="L20" l="1"/>
  <c r="F36" l="1"/>
  <c r="L36" l="1"/>
</calcChain>
</file>

<file path=xl/sharedStrings.xml><?xml version="1.0" encoding="utf-8"?>
<sst xmlns="http://schemas.openxmlformats.org/spreadsheetml/2006/main" count="56" uniqueCount="47">
  <si>
    <t>단위</t>
  </si>
  <si>
    <t>M2</t>
  </si>
  <si>
    <t>수  량</t>
  </si>
  <si>
    <t>재  료  비</t>
  </si>
  <si>
    <t>노  무  비</t>
  </si>
  <si>
    <t>경      비</t>
  </si>
  <si>
    <t>합      계</t>
  </si>
  <si>
    <t>단  가</t>
  </si>
  <si>
    <t>금   액</t>
  </si>
  <si>
    <t>손료요율</t>
  </si>
  <si>
    <t>손료구분</t>
  </si>
  <si>
    <t>적용구분</t>
  </si>
  <si>
    <t>합계구분</t>
  </si>
  <si>
    <t>합  계</t>
  </si>
  <si>
    <t>기계경비</t>
  </si>
  <si>
    <t>시스템비계</t>
  </si>
  <si>
    <t>10m이하</t>
  </si>
  <si>
    <t>m2</t>
  </si>
  <si>
    <t>TPO 지붕방수(벽)</t>
  </si>
  <si>
    <t>TPO시트, T:1.5, 접착</t>
  </si>
  <si>
    <t>공 사 내 역 서</t>
  </si>
  <si>
    <t>품      명</t>
  </si>
  <si>
    <t>규      격</t>
  </si>
  <si>
    <t>비고</t>
  </si>
  <si>
    <t>운반비</t>
  </si>
  <si>
    <t>작업부산물</t>
  </si>
  <si>
    <t>관급</t>
  </si>
  <si>
    <t>외주비</t>
  </si>
  <si>
    <t>장비비</t>
  </si>
  <si>
    <t>폐기물처리비</t>
  </si>
  <si>
    <t>가설비</t>
  </si>
  <si>
    <t>잡비제외분</t>
  </si>
  <si>
    <t>사급자재대</t>
  </si>
  <si>
    <t>관급자재대</t>
  </si>
  <si>
    <t>사용자항목1</t>
  </si>
  <si>
    <t>사용자항목2</t>
  </si>
  <si>
    <t>사용자항목3</t>
  </si>
  <si>
    <t>사용자항목4</t>
  </si>
  <si>
    <t>사용자항목5</t>
  </si>
  <si>
    <t>사용자항목6</t>
  </si>
  <si>
    <t>사용자항목7</t>
  </si>
  <si>
    <t>사용자항목8</t>
  </si>
  <si>
    <t>사용자항목9</t>
  </si>
  <si>
    <t>간접재료비</t>
  </si>
  <si>
    <t>01. 가설공사</t>
  </si>
  <si>
    <t>02. 방수공사</t>
  </si>
  <si>
    <t>공사명 : 대구콘서트하우스 지붕방수 보수공사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</si>
</sst>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rgb="FF000000"/>
      <name val="굴림체"/>
      <family val="3"/>
      <charset val="129"/>
    </font>
    <font>
      <b/>
      <u/>
      <sz val="9"/>
      <color rgb="FF0000FF"/>
      <name val="굴림체"/>
      <family val="3"/>
      <charset val="129"/>
    </font>
    <font>
      <b/>
      <u/>
      <sz val="9"/>
      <color rgb="FF0000FF"/>
      <name val="맑은 고딕"/>
      <family val="2"/>
      <charset val="129"/>
      <scheme val="minor"/>
    </font>
    <font>
      <sz val="8"/>
      <color rgb="FF000080"/>
      <name val="굴림체"/>
      <family val="3"/>
      <charset val="129"/>
    </font>
    <font>
      <b/>
      <sz val="8"/>
      <color rgb="FF000000"/>
      <name val="굴림체"/>
      <family val="3"/>
      <charset val="129"/>
    </font>
    <font>
      <sz val="8"/>
      <color theme="1"/>
      <name val="굴림체"/>
      <family val="3"/>
      <charset val="129"/>
    </font>
    <font>
      <b/>
      <sz val="8"/>
      <color rgb="FF80000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F4F4F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quotePrefix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righ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right" vertical="center" shrinkToFit="1"/>
    </xf>
    <xf numFmtId="0" fontId="7" fillId="0" borderId="1" xfId="0" quotePrefix="1" applyFont="1" applyBorder="1" applyAlignment="1">
      <alignment horizontal="left" vertical="center" shrinkToFit="1"/>
    </xf>
    <xf numFmtId="0" fontId="7" fillId="0" borderId="1" xfId="0" quotePrefix="1" applyFont="1" applyBorder="1" applyAlignment="1">
      <alignment horizontal="center" vertical="center" shrinkToFit="1"/>
    </xf>
    <xf numFmtId="0" fontId="7" fillId="0" borderId="1" xfId="0" quotePrefix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3" fillId="0" borderId="0" xfId="0" quotePrefix="1" applyFont="1">
      <alignment vertical="center"/>
    </xf>
    <xf numFmtId="0" fontId="4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8" fillId="4" borderId="2" xfId="0" quotePrefix="1" applyFont="1" applyFill="1" applyBorder="1" applyAlignment="1">
      <alignment horizontal="left" vertical="center" shrinkToFit="1"/>
    </xf>
    <xf numFmtId="0" fontId="8" fillId="4" borderId="3" xfId="0" quotePrefix="1" applyFont="1" applyFill="1" applyBorder="1" applyAlignment="1">
      <alignment horizontal="left" vertical="center" shrinkToFit="1"/>
    </xf>
    <xf numFmtId="0" fontId="8" fillId="4" borderId="4" xfId="0" quotePrefix="1" applyFont="1" applyFill="1" applyBorder="1" applyAlignment="1">
      <alignment horizontal="left" vertical="center" shrinkToFit="1"/>
    </xf>
    <xf numFmtId="0" fontId="8" fillId="4" borderId="1" xfId="0" quotePrefix="1" applyFont="1" applyFill="1" applyBorder="1" applyAlignment="1">
      <alignment horizontal="left" vertical="center" shrinkToFit="1"/>
    </xf>
    <xf numFmtId="0" fontId="8" fillId="4" borderId="1" xfId="0" applyFont="1" applyFill="1" applyBorder="1" applyAlignment="1">
      <alignment horizontal="left" vertical="center" shrinkToFit="1"/>
    </xf>
  </cellXfs>
  <cellStyles count="1">
    <cellStyle name="표준" xfId="0" builtinId="0"/>
  </cellStyles>
  <dxfs count="2">
    <dxf>
      <numFmt numFmtId="176" formatCode="#,###"/>
    </dxf>
    <dxf>
      <numFmt numFmtId="177" formatCode="#,##0.0#####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B7"/>
  </sheetPr>
  <dimension ref="A1:AL36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sqref="A1:M1"/>
    </sheetView>
  </sheetViews>
  <sheetFormatPr defaultRowHeight="16.5"/>
  <cols>
    <col min="1" max="2" width="20.625" style="1" customWidth="1"/>
    <col min="3" max="3" width="4.625" style="2" customWidth="1"/>
    <col min="4" max="5" width="6.625" style="3" customWidth="1"/>
    <col min="6" max="6" width="9.625" style="3" customWidth="1"/>
    <col min="7" max="7" width="6.625" style="3" customWidth="1"/>
    <col min="8" max="8" width="9.625" style="3" customWidth="1"/>
    <col min="9" max="9" width="6.625" style="3" customWidth="1"/>
    <col min="10" max="10" width="9.625" style="3" customWidth="1"/>
    <col min="11" max="11" width="6.625" style="3" customWidth="1"/>
    <col min="12" max="12" width="9.625" style="3" customWidth="1"/>
    <col min="13" max="13" width="8.625" style="3" customWidth="1"/>
    <col min="14" max="38" width="9" hidden="1" customWidth="1"/>
  </cols>
  <sheetData>
    <row r="1" spans="1:38" ht="30" customHeight="1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38" ht="23.1" customHeight="1">
      <c r="A2" s="17" t="s">
        <v>46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38" ht="23.1" customHeight="1">
      <c r="A3" s="19" t="s">
        <v>21</v>
      </c>
      <c r="B3" s="19" t="s">
        <v>22</v>
      </c>
      <c r="C3" s="19" t="s">
        <v>0</v>
      </c>
      <c r="D3" s="19" t="s">
        <v>2</v>
      </c>
      <c r="E3" s="19" t="s">
        <v>3</v>
      </c>
      <c r="F3" s="19"/>
      <c r="G3" s="19" t="s">
        <v>4</v>
      </c>
      <c r="H3" s="19"/>
      <c r="I3" s="19" t="s">
        <v>5</v>
      </c>
      <c r="J3" s="19"/>
      <c r="K3" s="19" t="s">
        <v>6</v>
      </c>
      <c r="L3" s="19"/>
      <c r="M3" s="19" t="s">
        <v>23</v>
      </c>
    </row>
    <row r="4" spans="1:38" ht="23.1" customHeight="1">
      <c r="A4" s="19"/>
      <c r="B4" s="19"/>
      <c r="C4" s="19"/>
      <c r="D4" s="19"/>
      <c r="E4" s="5" t="s">
        <v>7</v>
      </c>
      <c r="F4" s="5" t="s">
        <v>8</v>
      </c>
      <c r="G4" s="5" t="s">
        <v>7</v>
      </c>
      <c r="H4" s="5" t="s">
        <v>8</v>
      </c>
      <c r="I4" s="5" t="s">
        <v>7</v>
      </c>
      <c r="J4" s="5" t="s">
        <v>8</v>
      </c>
      <c r="K4" s="5" t="s">
        <v>7</v>
      </c>
      <c r="L4" s="5" t="s">
        <v>8</v>
      </c>
      <c r="M4" s="19"/>
      <c r="N4" t="s">
        <v>9</v>
      </c>
      <c r="O4" t="s">
        <v>10</v>
      </c>
      <c r="P4" t="s">
        <v>11</v>
      </c>
      <c r="Q4" t="s">
        <v>12</v>
      </c>
      <c r="R4" t="s">
        <v>14</v>
      </c>
      <c r="S4" t="s">
        <v>24</v>
      </c>
      <c r="T4" t="s">
        <v>25</v>
      </c>
      <c r="U4" t="s">
        <v>26</v>
      </c>
      <c r="V4" t="s">
        <v>27</v>
      </c>
      <c r="W4" t="s">
        <v>28</v>
      </c>
      <c r="X4" t="s">
        <v>29</v>
      </c>
      <c r="Y4" t="s">
        <v>30</v>
      </c>
      <c r="Z4" t="s">
        <v>31</v>
      </c>
      <c r="AA4" t="s">
        <v>32</v>
      </c>
      <c r="AB4" t="s">
        <v>33</v>
      </c>
      <c r="AC4" t="s">
        <v>34</v>
      </c>
      <c r="AD4" t="s">
        <v>35</v>
      </c>
      <c r="AE4" t="s">
        <v>36</v>
      </c>
      <c r="AF4" t="s">
        <v>37</v>
      </c>
      <c r="AG4" t="s">
        <v>38</v>
      </c>
      <c r="AH4" t="s">
        <v>39</v>
      </c>
      <c r="AI4" t="s">
        <v>40</v>
      </c>
      <c r="AJ4" t="s">
        <v>41</v>
      </c>
      <c r="AK4" t="s">
        <v>42</v>
      </c>
      <c r="AL4" t="s">
        <v>43</v>
      </c>
    </row>
    <row r="5" spans="1:38" ht="23.1" customHeight="1">
      <c r="A5" s="20" t="s">
        <v>44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2"/>
    </row>
    <row r="6" spans="1:38" ht="23.1" customHeight="1">
      <c r="A6" s="13" t="s">
        <v>15</v>
      </c>
      <c r="B6" s="13" t="s">
        <v>16</v>
      </c>
      <c r="C6" s="14" t="s">
        <v>17</v>
      </c>
      <c r="D6" s="12">
        <v>667.36</v>
      </c>
      <c r="E6" s="12"/>
      <c r="F6" s="12"/>
      <c r="G6" s="12"/>
      <c r="H6" s="12"/>
      <c r="I6" s="12"/>
      <c r="J6" s="12"/>
      <c r="K6" s="12"/>
      <c r="L6" s="12"/>
      <c r="M6" s="15"/>
      <c r="O6" t="str">
        <f>""</f>
        <v/>
      </c>
      <c r="P6" s="4" t="s">
        <v>14</v>
      </c>
      <c r="Q6">
        <v>1</v>
      </c>
      <c r="R6">
        <f>IF(P6="기계경비", J6, 0)</f>
        <v>0</v>
      </c>
      <c r="S6">
        <f>IF(P6="운반비", J6, 0)</f>
        <v>0</v>
      </c>
      <c r="T6">
        <f>IF(P6="작업부산물", F6, 0)</f>
        <v>0</v>
      </c>
      <c r="U6">
        <f>IF(P6="관급", F6, 0)</f>
        <v>0</v>
      </c>
      <c r="V6">
        <f>IF(P6="외주비", J6, 0)</f>
        <v>0</v>
      </c>
      <c r="W6">
        <f>IF(P6="장비비", J6, 0)</f>
        <v>0</v>
      </c>
      <c r="X6">
        <f>IF(P6="폐기물처리비", J6, 0)</f>
        <v>0</v>
      </c>
      <c r="Y6">
        <f>IF(P6="가설비", J6, 0)</f>
        <v>0</v>
      </c>
      <c r="Z6">
        <f>IF(P6="잡비제외분", F6, 0)</f>
        <v>0</v>
      </c>
      <c r="AA6">
        <f>IF(P6="사급자재대", L6, 0)</f>
        <v>0</v>
      </c>
      <c r="AB6">
        <f>IF(P6="관급자재대", L6, 0)</f>
        <v>0</v>
      </c>
      <c r="AC6">
        <f>IF(P6="사용자항목1", L6, 0)</f>
        <v>0</v>
      </c>
      <c r="AD6">
        <f>IF(P6="사용자항목2", L6, 0)</f>
        <v>0</v>
      </c>
      <c r="AE6">
        <f>IF(P6="사용자항목3", L6, 0)</f>
        <v>0</v>
      </c>
      <c r="AF6">
        <f>IF(P6="사용자항목4", L6, 0)</f>
        <v>0</v>
      </c>
      <c r="AG6">
        <f>IF(P6="사용자항목5", L6, 0)</f>
        <v>0</v>
      </c>
      <c r="AH6">
        <f>IF(P6="사용자항목6", L6, 0)</f>
        <v>0</v>
      </c>
      <c r="AI6">
        <f>IF(P6="사용자항목7", L6, 0)</f>
        <v>0</v>
      </c>
      <c r="AJ6">
        <f>IF(P6="사용자항목8", L6, 0)</f>
        <v>0</v>
      </c>
      <c r="AK6">
        <f>IF(P6="사용자항목9", L6, 0)</f>
        <v>0</v>
      </c>
    </row>
    <row r="7" spans="1:38" ht="23.1" customHeight="1">
      <c r="A7" s="10"/>
      <c r="B7" s="10"/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38" ht="23.1" customHeight="1">
      <c r="A8" s="10"/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38" ht="23.1" customHeight="1">
      <c r="A9" s="10"/>
      <c r="B9" s="10"/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38" ht="23.1" customHeight="1">
      <c r="A10" s="10"/>
      <c r="B10" s="10"/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38" ht="23.1" customHeight="1">
      <c r="A11" s="10"/>
      <c r="B11" s="10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38" ht="23.1" customHeight="1">
      <c r="A12" s="10"/>
      <c r="B12" s="10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38" ht="23.1" customHeight="1">
      <c r="A13" s="10"/>
      <c r="B13" s="10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38" ht="23.1" customHeight="1">
      <c r="A14" s="10"/>
      <c r="B14" s="10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38" ht="23.1" customHeight="1">
      <c r="A15" s="10"/>
      <c r="B15" s="10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38" ht="23.1" customHeight="1">
      <c r="A16" s="10"/>
      <c r="B16" s="10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38" ht="23.1" customHeight="1">
      <c r="A17" s="10"/>
      <c r="B17" s="10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38" ht="23.1" customHeight="1">
      <c r="A18" s="10"/>
      <c r="B18" s="10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38" ht="23.1" customHeight="1">
      <c r="A19" s="10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38" ht="23.1" customHeight="1">
      <c r="A20" s="6" t="s">
        <v>13</v>
      </c>
      <c r="B20" s="7"/>
      <c r="C20" s="8"/>
      <c r="D20" s="9"/>
      <c r="E20" s="9"/>
      <c r="F20" s="9">
        <f>ROUNDDOWN(SUMIF(Q6:Q6, "1", F6:F6), 0)</f>
        <v>0</v>
      </c>
      <c r="G20" s="9"/>
      <c r="H20" s="9">
        <f>ROUNDDOWN(SUMIF(Q6:Q6, "1", H6:H6), 0)</f>
        <v>0</v>
      </c>
      <c r="I20" s="9"/>
      <c r="J20" s="9">
        <f>ROUNDDOWN(SUMIF(Q6:Q6, "1", J6:J6), 0)</f>
        <v>0</v>
      </c>
      <c r="K20" s="9"/>
      <c r="L20" s="9">
        <f>F20+H20+J20</f>
        <v>0</v>
      </c>
      <c r="M20" s="9"/>
      <c r="R20">
        <f t="shared" ref="R20:AL20" si="0">ROUNDDOWN(SUM(R6:R6), 0)</f>
        <v>0</v>
      </c>
      <c r="S20">
        <f t="shared" si="0"/>
        <v>0</v>
      </c>
      <c r="T20">
        <f t="shared" si="0"/>
        <v>0</v>
      </c>
      <c r="U20">
        <f t="shared" si="0"/>
        <v>0</v>
      </c>
      <c r="V20">
        <f t="shared" si="0"/>
        <v>0</v>
      </c>
      <c r="W20">
        <f t="shared" si="0"/>
        <v>0</v>
      </c>
      <c r="X20">
        <f t="shared" si="0"/>
        <v>0</v>
      </c>
      <c r="Y20">
        <f t="shared" si="0"/>
        <v>0</v>
      </c>
      <c r="Z20">
        <f t="shared" si="0"/>
        <v>0</v>
      </c>
      <c r="AA20">
        <f t="shared" si="0"/>
        <v>0</v>
      </c>
      <c r="AB20">
        <f t="shared" si="0"/>
        <v>0</v>
      </c>
      <c r="AC20">
        <f t="shared" si="0"/>
        <v>0</v>
      </c>
      <c r="AD20">
        <f t="shared" si="0"/>
        <v>0</v>
      </c>
      <c r="AE20">
        <f t="shared" si="0"/>
        <v>0</v>
      </c>
      <c r="AF20">
        <f t="shared" si="0"/>
        <v>0</v>
      </c>
      <c r="AG20">
        <f t="shared" si="0"/>
        <v>0</v>
      </c>
      <c r="AH20">
        <f t="shared" si="0"/>
        <v>0</v>
      </c>
      <c r="AI20">
        <f t="shared" si="0"/>
        <v>0</v>
      </c>
      <c r="AJ20">
        <f t="shared" si="0"/>
        <v>0</v>
      </c>
      <c r="AK20">
        <f t="shared" si="0"/>
        <v>0</v>
      </c>
      <c r="AL20">
        <f t="shared" si="0"/>
        <v>0</v>
      </c>
    </row>
    <row r="21" spans="1:38" ht="23.1" customHeight="1">
      <c r="A21" s="23" t="s">
        <v>45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38" ht="23.1" customHeight="1">
      <c r="A22" s="13" t="s">
        <v>18</v>
      </c>
      <c r="B22" s="13" t="s">
        <v>19</v>
      </c>
      <c r="C22" s="14" t="s">
        <v>1</v>
      </c>
      <c r="D22" s="12">
        <v>619.86</v>
      </c>
      <c r="E22" s="12"/>
      <c r="F22" s="12"/>
      <c r="G22" s="12"/>
      <c r="H22" s="12"/>
      <c r="I22" s="12"/>
      <c r="J22" s="12"/>
      <c r="K22" s="12"/>
      <c r="L22" s="12"/>
      <c r="M22" s="15"/>
      <c r="O22" t="str">
        <f>""</f>
        <v/>
      </c>
      <c r="P22" s="4" t="s">
        <v>14</v>
      </c>
      <c r="Q22">
        <v>1</v>
      </c>
      <c r="R22">
        <f>IF(P22="기계경비", J22, 0)</f>
        <v>0</v>
      </c>
      <c r="S22">
        <f>IF(P22="운반비", J22, 0)</f>
        <v>0</v>
      </c>
      <c r="T22">
        <f>IF(P22="작업부산물", F22, 0)</f>
        <v>0</v>
      </c>
      <c r="U22">
        <f>IF(P22="관급", F22, 0)</f>
        <v>0</v>
      </c>
      <c r="V22">
        <f>IF(P22="외주비", J22, 0)</f>
        <v>0</v>
      </c>
      <c r="W22">
        <f>IF(P22="장비비", J22, 0)</f>
        <v>0</v>
      </c>
      <c r="X22">
        <f>IF(P22="폐기물처리비", J22, 0)</f>
        <v>0</v>
      </c>
      <c r="Y22">
        <f>IF(P22="가설비", J22, 0)</f>
        <v>0</v>
      </c>
      <c r="Z22">
        <f>IF(P22="잡비제외분", F22, 0)</f>
        <v>0</v>
      </c>
      <c r="AA22">
        <f>IF(P22="사급자재대", L22, 0)</f>
        <v>0</v>
      </c>
      <c r="AB22">
        <f>IF(P22="관급자재대", L22, 0)</f>
        <v>0</v>
      </c>
      <c r="AC22">
        <f>IF(P22="사용자항목1", L22, 0)</f>
        <v>0</v>
      </c>
      <c r="AD22">
        <f>IF(P22="사용자항목2", L22, 0)</f>
        <v>0</v>
      </c>
      <c r="AE22">
        <f>IF(P22="사용자항목3", L22, 0)</f>
        <v>0</v>
      </c>
      <c r="AF22">
        <f>IF(P22="사용자항목4", L22, 0)</f>
        <v>0</v>
      </c>
      <c r="AG22">
        <f>IF(P22="사용자항목5", L22, 0)</f>
        <v>0</v>
      </c>
      <c r="AH22">
        <f>IF(P22="사용자항목6", L22, 0)</f>
        <v>0</v>
      </c>
      <c r="AI22">
        <f>IF(P22="사용자항목7", L22, 0)</f>
        <v>0</v>
      </c>
      <c r="AJ22">
        <f>IF(P22="사용자항목8", L22, 0)</f>
        <v>0</v>
      </c>
      <c r="AK22">
        <f>IF(P22="사용자항목9", L22, 0)</f>
        <v>0</v>
      </c>
    </row>
    <row r="23" spans="1:38" ht="23.1" customHeight="1">
      <c r="A23" s="10"/>
      <c r="B23" s="10"/>
      <c r="C23" s="11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38" ht="23.1" customHeight="1">
      <c r="A24" s="10"/>
      <c r="B24" s="10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38" ht="23.1" customHeight="1">
      <c r="A25" s="10"/>
      <c r="B25" s="10"/>
      <c r="C25" s="11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38" ht="23.1" customHeight="1">
      <c r="A26" s="10"/>
      <c r="B26" s="10"/>
      <c r="C26" s="11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38" ht="23.1" customHeight="1">
      <c r="A27" s="10"/>
      <c r="B27" s="10"/>
      <c r="C27" s="11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38" ht="23.1" customHeight="1">
      <c r="A28" s="10"/>
      <c r="B28" s="10"/>
      <c r="C28" s="11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38" ht="23.1" customHeight="1">
      <c r="A29" s="10"/>
      <c r="B29" s="10"/>
      <c r="C29" s="11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38" ht="23.1" customHeight="1">
      <c r="A30" s="10"/>
      <c r="B30" s="10"/>
      <c r="C30" s="11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38" ht="23.1" customHeight="1">
      <c r="A31" s="10"/>
      <c r="B31" s="10"/>
      <c r="C31" s="11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38" ht="23.1" customHeight="1">
      <c r="A32" s="10"/>
      <c r="B32" s="10"/>
      <c r="C32" s="11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38" ht="23.1" customHeight="1">
      <c r="A33" s="10"/>
      <c r="B33" s="10"/>
      <c r="C33" s="11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38" ht="23.1" customHeight="1">
      <c r="A34" s="10"/>
      <c r="B34" s="10"/>
      <c r="C34" s="11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38" ht="23.1" customHeight="1">
      <c r="A35" s="10"/>
      <c r="B35" s="10"/>
      <c r="C35" s="11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38" ht="23.1" customHeight="1">
      <c r="A36" s="6" t="s">
        <v>13</v>
      </c>
      <c r="B36" s="7"/>
      <c r="C36" s="8"/>
      <c r="D36" s="9"/>
      <c r="E36" s="9"/>
      <c r="F36" s="9">
        <f>ROUNDDOWN(SUMIF(Q22:Q22, "1", F22:F22), 0)</f>
        <v>0</v>
      </c>
      <c r="G36" s="9"/>
      <c r="H36" s="9">
        <f>ROUNDDOWN(SUMIF(Q22:Q22, "1", H22:H22), 0)</f>
        <v>0</v>
      </c>
      <c r="I36" s="9"/>
      <c r="J36" s="9">
        <f>ROUNDDOWN(SUMIF(Q22:Q22, "1", J22:J22), 0)</f>
        <v>0</v>
      </c>
      <c r="K36" s="9"/>
      <c r="L36" s="9">
        <f>F36+H36+J36</f>
        <v>0</v>
      </c>
      <c r="M36" s="9"/>
      <c r="R36">
        <f t="shared" ref="R36:AL36" si="1">ROUNDDOWN(SUM(R22:R22), 0)</f>
        <v>0</v>
      </c>
      <c r="S36">
        <f t="shared" si="1"/>
        <v>0</v>
      </c>
      <c r="T36">
        <f t="shared" si="1"/>
        <v>0</v>
      </c>
      <c r="U36">
        <f t="shared" si="1"/>
        <v>0</v>
      </c>
      <c r="V36">
        <f t="shared" si="1"/>
        <v>0</v>
      </c>
      <c r="W36">
        <f t="shared" si="1"/>
        <v>0</v>
      </c>
      <c r="X36">
        <f t="shared" si="1"/>
        <v>0</v>
      </c>
      <c r="Y36">
        <f t="shared" si="1"/>
        <v>0</v>
      </c>
      <c r="Z36">
        <f t="shared" si="1"/>
        <v>0</v>
      </c>
      <c r="AA36">
        <f t="shared" si="1"/>
        <v>0</v>
      </c>
      <c r="AB36">
        <f t="shared" si="1"/>
        <v>0</v>
      </c>
      <c r="AC36">
        <f t="shared" si="1"/>
        <v>0</v>
      </c>
      <c r="AD36">
        <f t="shared" si="1"/>
        <v>0</v>
      </c>
      <c r="AE36">
        <f t="shared" si="1"/>
        <v>0</v>
      </c>
      <c r="AF36">
        <f t="shared" si="1"/>
        <v>0</v>
      </c>
      <c r="AG36">
        <f t="shared" si="1"/>
        <v>0</v>
      </c>
      <c r="AH36">
        <f t="shared" si="1"/>
        <v>0</v>
      </c>
      <c r="AI36">
        <f t="shared" si="1"/>
        <v>0</v>
      </c>
      <c r="AJ36">
        <f t="shared" si="1"/>
        <v>0</v>
      </c>
      <c r="AK36">
        <f t="shared" si="1"/>
        <v>0</v>
      </c>
      <c r="AL36">
        <f t="shared" si="1"/>
        <v>0</v>
      </c>
    </row>
  </sheetData>
  <mergeCells count="13">
    <mergeCell ref="K3:L3"/>
    <mergeCell ref="A5:M5"/>
    <mergeCell ref="A21:M21"/>
    <mergeCell ref="A1:M1"/>
    <mergeCell ref="A2:M2"/>
    <mergeCell ref="A3:A4"/>
    <mergeCell ref="B3:B4"/>
    <mergeCell ref="C3:C4"/>
    <mergeCell ref="D3:D4"/>
    <mergeCell ref="M3:M4"/>
    <mergeCell ref="E3:F3"/>
    <mergeCell ref="G3:H3"/>
    <mergeCell ref="I3:J3"/>
  </mergeCells>
  <phoneticPr fontId="1" type="noConversion"/>
  <conditionalFormatting sqref="A5:A36 B6:M36">
    <cfRule type="containsText" dxfId="1" priority="1" stopIfTrue="1" operator="containsText" text=".">
      <formula>NOT(ISERROR(SEARCH(".",A5)))</formula>
    </cfRule>
    <cfRule type="notContainsText" dxfId="0" priority="2" stopIfTrue="1" operator="notContains" text=".">
      <formula>ISERROR(SEARCH(".",A5))</formula>
    </cfRule>
  </conditionalFormatting>
  <pageMargins left="0.74555149110298213" right="0" top="0.54870109740219475" bottom="0.1388888888888889" header="0.3" footer="0.1388888888888889"/>
  <pageSetup paperSize="9" orientation="landscape" r:id="rId1"/>
  <rowBreaks count="2" manualBreakCount="2">
    <brk id="20" max="12" man="1"/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내역서</vt:lpstr>
      <vt:lpstr>Sheet1</vt:lpstr>
      <vt:lpstr>Sheet2</vt:lpstr>
      <vt:lpstr>Sheet3</vt:lpstr>
      <vt:lpstr>내역서!Print_Area</vt:lpstr>
      <vt:lpstr>내역서!Print_Titles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2020-10-12T23:18:47Z</dcterms:created>
  <dcterms:modified xsi:type="dcterms:W3CDTF">2020-10-30T00:13:43Z</dcterms:modified>
</cp:coreProperties>
</file>