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5210"/>
  </bookViews>
  <sheets>
    <sheet name="내역서" sheetId="7" r:id="rId1"/>
    <sheet name="Sheet1" sheetId="1" r:id="rId2"/>
    <sheet name="Sheet2" sheetId="2" r:id="rId3"/>
    <sheet name="Sheet3" sheetId="3" r:id="rId4"/>
  </sheets>
  <definedNames>
    <definedName name="_xlnm.Print_Area" localSheetId="0">내역서!$A$1:$M$52</definedName>
    <definedName name="_xlnm.Print_Titles" localSheetId="0">내역서!$1:$4</definedName>
  </definedNames>
  <calcPr calcId="124519" iterate="1"/>
</workbook>
</file>

<file path=xl/calcChain.xml><?xml version="1.0" encoding="utf-8"?>
<calcChain xmlns="http://schemas.openxmlformats.org/spreadsheetml/2006/main">
  <c r="F52" i="7"/>
  <c r="H52"/>
  <c r="S52"/>
  <c r="W52"/>
  <c r="AL52"/>
  <c r="X40"/>
  <c r="O40"/>
  <c r="R40"/>
  <c r="S40"/>
  <c r="T40"/>
  <c r="U40"/>
  <c r="V40"/>
  <c r="W40"/>
  <c r="Y40"/>
  <c r="Z40"/>
  <c r="AA40"/>
  <c r="AB40"/>
  <c r="AC40"/>
  <c r="AD40"/>
  <c r="AE40"/>
  <c r="AF40"/>
  <c r="AG40"/>
  <c r="AH40"/>
  <c r="AI40"/>
  <c r="AJ40"/>
  <c r="AK40"/>
  <c r="X39"/>
  <c r="O39"/>
  <c r="R39"/>
  <c r="S39"/>
  <c r="T39"/>
  <c r="U39"/>
  <c r="V39"/>
  <c r="W39"/>
  <c r="Y39"/>
  <c r="Z39"/>
  <c r="AA39"/>
  <c r="AB39"/>
  <c r="AC39"/>
  <c r="AD39"/>
  <c r="AE39"/>
  <c r="AF39"/>
  <c r="AG39"/>
  <c r="AH39"/>
  <c r="AI39"/>
  <c r="AJ39"/>
  <c r="AK39"/>
  <c r="O38"/>
  <c r="R38"/>
  <c r="S38"/>
  <c r="T38"/>
  <c r="T52" s="1"/>
  <c r="U38"/>
  <c r="U52" s="1"/>
  <c r="V38"/>
  <c r="W38"/>
  <c r="Y38"/>
  <c r="Y52" s="1"/>
  <c r="Z38"/>
  <c r="Z52" s="1"/>
  <c r="AA38"/>
  <c r="AB38"/>
  <c r="AC38"/>
  <c r="AC52" s="1"/>
  <c r="AD38"/>
  <c r="AE38"/>
  <c r="AF38"/>
  <c r="AG38"/>
  <c r="AG52" s="1"/>
  <c r="AH38"/>
  <c r="AI38"/>
  <c r="AJ38"/>
  <c r="AK38"/>
  <c r="AK52" s="1"/>
  <c r="W36"/>
  <c r="AL36"/>
  <c r="F36"/>
  <c r="H36"/>
  <c r="J36"/>
  <c r="O22"/>
  <c r="R22"/>
  <c r="R36" s="1"/>
  <c r="S22"/>
  <c r="S36" s="1"/>
  <c r="T22"/>
  <c r="T36" s="1"/>
  <c r="U22"/>
  <c r="U36" s="1"/>
  <c r="V22"/>
  <c r="V36" s="1"/>
  <c r="W22"/>
  <c r="X22"/>
  <c r="X36" s="1"/>
  <c r="Y22"/>
  <c r="Y36" s="1"/>
  <c r="Z22"/>
  <c r="Z36" s="1"/>
  <c r="AA22"/>
  <c r="AA36" s="1"/>
  <c r="AB22"/>
  <c r="AB36" s="1"/>
  <c r="AC22"/>
  <c r="AC36" s="1"/>
  <c r="AD22"/>
  <c r="AD36" s="1"/>
  <c r="AE22"/>
  <c r="AE36" s="1"/>
  <c r="AF22"/>
  <c r="AF36" s="1"/>
  <c r="AG22"/>
  <c r="AG36" s="1"/>
  <c r="AH22"/>
  <c r="AH36" s="1"/>
  <c r="AI22"/>
  <c r="AI36" s="1"/>
  <c r="AJ22"/>
  <c r="AJ36" s="1"/>
  <c r="AK22"/>
  <c r="AK36" s="1"/>
  <c r="U20"/>
  <c r="AL20"/>
  <c r="R7"/>
  <c r="O7"/>
  <c r="S7"/>
  <c r="T7"/>
  <c r="U7"/>
  <c r="V7"/>
  <c r="W7"/>
  <c r="X7"/>
  <c r="Y7"/>
  <c r="Y20" s="1"/>
  <c r="Z7"/>
  <c r="AA7"/>
  <c r="AB7"/>
  <c r="AC7"/>
  <c r="AC20" s="1"/>
  <c r="AD7"/>
  <c r="AE7"/>
  <c r="AF7"/>
  <c r="AG7"/>
  <c r="AH7"/>
  <c r="AI7"/>
  <c r="AJ7"/>
  <c r="AK7"/>
  <c r="H20"/>
  <c r="R6"/>
  <c r="O6"/>
  <c r="S6"/>
  <c r="S20" s="1"/>
  <c r="T6"/>
  <c r="U6"/>
  <c r="V6"/>
  <c r="V20" s="1"/>
  <c r="W6"/>
  <c r="W20" s="1"/>
  <c r="X6"/>
  <c r="Y6"/>
  <c r="Z6"/>
  <c r="Z20" s="1"/>
  <c r="AA6"/>
  <c r="AA20" s="1"/>
  <c r="AB6"/>
  <c r="AC6"/>
  <c r="AD6"/>
  <c r="AD20" s="1"/>
  <c r="AE6"/>
  <c r="AE20" s="1"/>
  <c r="AF6"/>
  <c r="AG6"/>
  <c r="AG20" s="1"/>
  <c r="AH6"/>
  <c r="AH20" s="1"/>
  <c r="AI6"/>
  <c r="AI20" s="1"/>
  <c r="AJ6"/>
  <c r="AK6"/>
  <c r="AK20" s="1"/>
  <c r="AD52" l="1"/>
  <c r="AI52"/>
  <c r="AA52"/>
  <c r="R52"/>
  <c r="AJ52"/>
  <c r="AF52"/>
  <c r="AB52"/>
  <c r="AH52"/>
  <c r="AE52"/>
  <c r="V52"/>
  <c r="AJ20"/>
  <c r="AF20"/>
  <c r="AB20"/>
  <c r="X20"/>
  <c r="T20"/>
  <c r="R20"/>
  <c r="X38"/>
  <c r="X52" s="1"/>
  <c r="J52"/>
  <c r="L52" s="1"/>
  <c r="L36"/>
  <c r="J20"/>
  <c r="F20"/>
  <c r="L20" l="1"/>
</calcChain>
</file>

<file path=xl/sharedStrings.xml><?xml version="1.0" encoding="utf-8"?>
<sst xmlns="http://schemas.openxmlformats.org/spreadsheetml/2006/main" count="73" uniqueCount="54">
  <si>
    <t>단위</t>
  </si>
  <si>
    <t>M2</t>
  </si>
  <si>
    <t>건설폐기물수집운반비(상차비)</t>
  </si>
  <si>
    <t>24TON 덤프,중간처리</t>
  </si>
  <si>
    <t>TON</t>
  </si>
  <si>
    <t>건설폐기물수집운반비(운반비)</t>
  </si>
  <si>
    <t>24TON 덤프,중간처리,30km</t>
  </si>
  <si>
    <t>혼합건설폐기물(불연성95%이상)</t>
  </si>
  <si>
    <t>톤</t>
  </si>
  <si>
    <t>수  량</t>
  </si>
  <si>
    <t>재  료  비</t>
  </si>
  <si>
    <t>노  무  비</t>
  </si>
  <si>
    <t>경      비</t>
  </si>
  <si>
    <t>합      계</t>
  </si>
  <si>
    <t>단  가</t>
  </si>
  <si>
    <t>금   액</t>
  </si>
  <si>
    <t>손료요율</t>
  </si>
  <si>
    <t>손료구분</t>
  </si>
  <si>
    <t>적용구분</t>
  </si>
  <si>
    <t>합계구분</t>
  </si>
  <si>
    <t>기계경비</t>
  </si>
  <si>
    <t>합  계</t>
  </si>
  <si>
    <t>화강석붙임(벽)</t>
  </si>
  <si>
    <t>물갈기20mm 포천석, 접착붙임</t>
  </si>
  <si>
    <t>물갈기20mm 마천석, 접착붙임</t>
  </si>
  <si>
    <t>화강석(판재)철거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</si>
  <si>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</si>
  <si>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</si>
  <si>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</si>
  <si>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</si>
  <si>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</si>
  <si>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</si>
  <si>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</si>
  <si>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</si>
  <si>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</si>
  <si>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</si>
  <si>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</si>
  <si>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</si>
  <si>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</si>
  <si>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</si>
  <si>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</si>
  <si>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</si>
  <si>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</si>
  <si>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</si>
  <si>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</si>
  <si>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</si>
  <si>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</si>
  <si>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</si>
  <si>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</si>
  <si>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</si>
  <si>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석공사</t>
  </si>
  <si>
    <t>02. 철거공사</t>
  </si>
  <si>
    <t>03. 폐기물처리비</t>
  </si>
  <si>
    <t>공사명 : 대신지하상가 출입구 석재 보수공사</t>
  </si>
</sst>
</file>

<file path=xl/styles.xml><?xml version="1.0" encoding="utf-8"?>
<styleSheet xmlns="http://schemas.openxmlformats.org/spreadsheetml/2006/main"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b/>
      <u/>
      <sz val="9"/>
      <color rgb="FF0000FF"/>
      <name val="굴림체"/>
      <family val="3"/>
      <charset val="129"/>
    </font>
    <font>
      <b/>
      <u/>
      <sz val="9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8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2" borderId="1" xfId="0" quotePrefix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left" vertical="center" shrinkToFit="1"/>
    </xf>
    <xf numFmtId="0" fontId="8" fillId="4" borderId="3" xfId="0" quotePrefix="1" applyFont="1" applyFill="1" applyBorder="1" applyAlignment="1">
      <alignment horizontal="left" vertical="center" shrinkToFit="1"/>
    </xf>
    <xf numFmtId="0" fontId="8" fillId="4" borderId="4" xfId="0" quotePrefix="1" applyFont="1" applyFill="1" applyBorder="1" applyAlignment="1">
      <alignment horizontal="left" vertical="center" shrinkToFit="1"/>
    </xf>
    <xf numFmtId="0" fontId="8" fillId="4" borderId="1" xfId="0" quotePrefix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</cellXfs>
  <cellStyles count="1">
    <cellStyle name="표준" xfId="0" builtinId="0"/>
  </cellStyles>
  <dxfs count="2">
    <dxf>
      <numFmt numFmtId="176" formatCode="#,###"/>
    </dxf>
    <dxf>
      <numFmt numFmtId="177" formatCode="#,##0.0#####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52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M1"/>
    </sheetView>
  </sheetViews>
  <sheetFormatPr defaultRowHeight="16.5"/>
  <cols>
    <col min="1" max="2" width="20.62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9" hidden="1" customWidth="1"/>
  </cols>
  <sheetData>
    <row r="1" spans="1:38" ht="30" customHeight="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8" ht="23.1" customHeight="1">
      <c r="A2" s="17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8" ht="23.1" customHeight="1">
      <c r="A3" s="19" t="s">
        <v>27</v>
      </c>
      <c r="B3" s="19" t="s">
        <v>28</v>
      </c>
      <c r="C3" s="19" t="s">
        <v>0</v>
      </c>
      <c r="D3" s="19" t="s">
        <v>9</v>
      </c>
      <c r="E3" s="19" t="s">
        <v>10</v>
      </c>
      <c r="F3" s="19"/>
      <c r="G3" s="19" t="s">
        <v>11</v>
      </c>
      <c r="H3" s="19"/>
      <c r="I3" s="19" t="s">
        <v>12</v>
      </c>
      <c r="J3" s="19"/>
      <c r="K3" s="19" t="s">
        <v>13</v>
      </c>
      <c r="L3" s="19"/>
      <c r="M3" s="19" t="s">
        <v>29</v>
      </c>
    </row>
    <row r="4" spans="1:38" ht="23.1" customHeight="1">
      <c r="A4" s="19"/>
      <c r="B4" s="19"/>
      <c r="C4" s="19"/>
      <c r="D4" s="19"/>
      <c r="E4" s="15" t="s">
        <v>14</v>
      </c>
      <c r="F4" s="15" t="s">
        <v>15</v>
      </c>
      <c r="G4" s="15" t="s">
        <v>14</v>
      </c>
      <c r="H4" s="15" t="s">
        <v>15</v>
      </c>
      <c r="I4" s="15" t="s">
        <v>14</v>
      </c>
      <c r="J4" s="15" t="s">
        <v>15</v>
      </c>
      <c r="K4" s="15" t="s">
        <v>14</v>
      </c>
      <c r="L4" s="15" t="s">
        <v>15</v>
      </c>
      <c r="M4" s="19"/>
      <c r="N4" t="s">
        <v>16</v>
      </c>
      <c r="O4" t="s">
        <v>17</v>
      </c>
      <c r="P4" t="s">
        <v>18</v>
      </c>
      <c r="Q4" t="s">
        <v>19</v>
      </c>
      <c r="R4" t="s">
        <v>20</v>
      </c>
      <c r="S4" t="s">
        <v>30</v>
      </c>
      <c r="T4" t="s">
        <v>31</v>
      </c>
      <c r="U4" t="s">
        <v>32</v>
      </c>
      <c r="V4" t="s">
        <v>33</v>
      </c>
      <c r="W4" t="s">
        <v>34</v>
      </c>
      <c r="X4" t="s">
        <v>35</v>
      </c>
      <c r="Y4" t="s">
        <v>36</v>
      </c>
      <c r="Z4" t="s">
        <v>37</v>
      </c>
      <c r="AA4" t="s">
        <v>38</v>
      </c>
      <c r="AB4" t="s">
        <v>39</v>
      </c>
      <c r="AC4" t="s">
        <v>40</v>
      </c>
      <c r="AD4" t="s">
        <v>41</v>
      </c>
      <c r="AE4" t="s">
        <v>42</v>
      </c>
      <c r="AF4" t="s">
        <v>43</v>
      </c>
      <c r="AG4" t="s">
        <v>44</v>
      </c>
      <c r="AH4" t="s">
        <v>45</v>
      </c>
      <c r="AI4" t="s">
        <v>46</v>
      </c>
      <c r="AJ4" t="s">
        <v>47</v>
      </c>
      <c r="AK4" t="s">
        <v>48</v>
      </c>
      <c r="AL4" t="s">
        <v>49</v>
      </c>
    </row>
    <row r="5" spans="1:38" ht="23.1" customHeight="1">
      <c r="A5" s="20" t="s">
        <v>50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38" ht="23.1" customHeight="1">
      <c r="A6" s="5" t="s">
        <v>22</v>
      </c>
      <c r="B6" s="5" t="s">
        <v>23</v>
      </c>
      <c r="C6" s="6" t="s">
        <v>1</v>
      </c>
      <c r="D6" s="7">
        <v>313.89</v>
      </c>
      <c r="E6" s="7"/>
      <c r="F6" s="7"/>
      <c r="G6" s="7"/>
      <c r="H6" s="7"/>
      <c r="I6" s="7"/>
      <c r="J6" s="7"/>
      <c r="K6" s="7"/>
      <c r="L6" s="7"/>
      <c r="M6" s="14"/>
      <c r="O6" t="str">
        <f>""</f>
        <v/>
      </c>
      <c r="P6" s="4" t="s">
        <v>20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3.1" customHeight="1">
      <c r="A7" s="5" t="s">
        <v>22</v>
      </c>
      <c r="B7" s="5" t="s">
        <v>24</v>
      </c>
      <c r="C7" s="6" t="s">
        <v>1</v>
      </c>
      <c r="D7" s="7">
        <v>55.79</v>
      </c>
      <c r="E7" s="7"/>
      <c r="F7" s="7"/>
      <c r="G7" s="7"/>
      <c r="H7" s="7"/>
      <c r="I7" s="7"/>
      <c r="J7" s="7"/>
      <c r="K7" s="7"/>
      <c r="L7" s="7"/>
      <c r="M7" s="14"/>
      <c r="O7" t="str">
        <f>""</f>
        <v/>
      </c>
      <c r="P7" s="4" t="s">
        <v>20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23.1" customHeight="1">
      <c r="A8" s="8"/>
      <c r="B8" s="8"/>
      <c r="C8" s="13"/>
      <c r="D8" s="7"/>
      <c r="E8" s="7"/>
      <c r="F8" s="7"/>
      <c r="G8" s="7"/>
      <c r="H8" s="7"/>
      <c r="I8" s="7"/>
      <c r="J8" s="7"/>
      <c r="K8" s="7"/>
      <c r="L8" s="7"/>
      <c r="M8" s="7"/>
    </row>
    <row r="9" spans="1:38" ht="23.1" customHeight="1">
      <c r="A9" s="8"/>
      <c r="B9" s="8"/>
      <c r="C9" s="13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38" ht="23.1" customHeight="1">
      <c r="A10" s="8"/>
      <c r="B10" s="8"/>
      <c r="C10" s="13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38" ht="23.1" customHeight="1">
      <c r="A11" s="8"/>
      <c r="B11" s="8"/>
      <c r="C11" s="13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38" ht="23.1" customHeight="1">
      <c r="A12" s="8"/>
      <c r="B12" s="8"/>
      <c r="C12" s="13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38" ht="23.1" customHeight="1">
      <c r="A13" s="8"/>
      <c r="B13" s="8"/>
      <c r="C13" s="13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38" ht="23.1" customHeight="1">
      <c r="A14" s="8"/>
      <c r="B14" s="8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38" ht="23.1" customHeight="1">
      <c r="A15" s="8"/>
      <c r="B15" s="8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38" ht="23.1" customHeight="1">
      <c r="A16" s="8"/>
      <c r="B16" s="8"/>
      <c r="C16" s="13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38" ht="23.1" customHeight="1">
      <c r="A17" s="8"/>
      <c r="B17" s="8"/>
      <c r="C17" s="13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38" ht="23.1" customHeight="1">
      <c r="A18" s="8"/>
      <c r="B18" s="8"/>
      <c r="C18" s="13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38" ht="23.1" customHeight="1">
      <c r="A19" s="8"/>
      <c r="B19" s="8"/>
      <c r="C19" s="13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38" ht="23.1" customHeight="1">
      <c r="A20" s="9" t="s">
        <v>21</v>
      </c>
      <c r="B20" s="10"/>
      <c r="C20" s="11"/>
      <c r="D20" s="12"/>
      <c r="E20" s="12"/>
      <c r="F20" s="12">
        <f>ROUNDDOWN(SUMIF(Q6:Q7, "1", F6:F7), 0)</f>
        <v>0</v>
      </c>
      <c r="G20" s="12"/>
      <c r="H20" s="12">
        <f>ROUNDDOWN(SUMIF(Q6:Q7, "1", H6:H7), 0)</f>
        <v>0</v>
      </c>
      <c r="I20" s="12"/>
      <c r="J20" s="12">
        <f>ROUNDDOWN(SUMIF(Q6:Q7, "1", J6:J7), 0)</f>
        <v>0</v>
      </c>
      <c r="K20" s="12"/>
      <c r="L20" s="12">
        <f>F20+H20+J20</f>
        <v>0</v>
      </c>
      <c r="M20" s="12"/>
      <c r="R20">
        <f t="shared" ref="R20:AL20" si="0">ROUNDDOWN(SUM(R6:R7), 0)</f>
        <v>0</v>
      </c>
      <c r="S20">
        <f t="shared" si="0"/>
        <v>0</v>
      </c>
      <c r="T20">
        <f t="shared" si="0"/>
        <v>0</v>
      </c>
      <c r="U20">
        <f t="shared" si="0"/>
        <v>0</v>
      </c>
      <c r="V20">
        <f t="shared" si="0"/>
        <v>0</v>
      </c>
      <c r="W20">
        <f t="shared" si="0"/>
        <v>0</v>
      </c>
      <c r="X20">
        <f t="shared" si="0"/>
        <v>0</v>
      </c>
      <c r="Y20">
        <f t="shared" si="0"/>
        <v>0</v>
      </c>
      <c r="Z20">
        <f t="shared" si="0"/>
        <v>0</v>
      </c>
      <c r="AA20">
        <f t="shared" si="0"/>
        <v>0</v>
      </c>
      <c r="AB20">
        <f t="shared" si="0"/>
        <v>0</v>
      </c>
      <c r="AC20">
        <f t="shared" si="0"/>
        <v>0</v>
      </c>
      <c r="AD20">
        <f t="shared" si="0"/>
        <v>0</v>
      </c>
      <c r="AE20">
        <f t="shared" si="0"/>
        <v>0</v>
      </c>
      <c r="AF20">
        <f t="shared" si="0"/>
        <v>0</v>
      </c>
      <c r="AG20">
        <f t="shared" si="0"/>
        <v>0</v>
      </c>
      <c r="AH20">
        <f t="shared" si="0"/>
        <v>0</v>
      </c>
      <c r="AI20">
        <f t="shared" si="0"/>
        <v>0</v>
      </c>
      <c r="AJ20">
        <f t="shared" si="0"/>
        <v>0</v>
      </c>
      <c r="AK20">
        <f t="shared" si="0"/>
        <v>0</v>
      </c>
      <c r="AL20">
        <f t="shared" si="0"/>
        <v>0</v>
      </c>
    </row>
    <row r="21" spans="1:38" ht="23.1" customHeight="1">
      <c r="A21" s="23" t="s">
        <v>51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38" ht="23.1" customHeight="1">
      <c r="A22" s="5" t="s">
        <v>25</v>
      </c>
      <c r="B22" s="8"/>
      <c r="C22" s="6" t="s">
        <v>1</v>
      </c>
      <c r="D22" s="7">
        <v>369.68</v>
      </c>
      <c r="E22" s="7"/>
      <c r="F22" s="7"/>
      <c r="G22" s="7"/>
      <c r="H22" s="7"/>
      <c r="I22" s="7"/>
      <c r="J22" s="7"/>
      <c r="K22" s="7"/>
      <c r="L22" s="7"/>
      <c r="M22" s="14"/>
      <c r="O22" t="str">
        <f>""</f>
        <v/>
      </c>
      <c r="P22" s="4" t="s">
        <v>20</v>
      </c>
      <c r="Q22">
        <v>1</v>
      </c>
      <c r="R22">
        <f>IF(P22="기계경비", J22, 0)</f>
        <v>0</v>
      </c>
      <c r="S22">
        <f>IF(P22="운반비", J22, 0)</f>
        <v>0</v>
      </c>
      <c r="T22">
        <f>IF(P22="작업부산물", F22, 0)</f>
        <v>0</v>
      </c>
      <c r="U22">
        <f>IF(P22="관급", F22, 0)</f>
        <v>0</v>
      </c>
      <c r="V22">
        <f>IF(P22="외주비", J22, 0)</f>
        <v>0</v>
      </c>
      <c r="W22">
        <f>IF(P22="장비비", J22, 0)</f>
        <v>0</v>
      </c>
      <c r="X22">
        <f>IF(P22="폐기물처리비", J22, 0)</f>
        <v>0</v>
      </c>
      <c r="Y22">
        <f>IF(P22="가설비", J22, 0)</f>
        <v>0</v>
      </c>
      <c r="Z22">
        <f>IF(P22="잡비제외분", F22, 0)</f>
        <v>0</v>
      </c>
      <c r="AA22">
        <f>IF(P22="사급자재대", L22, 0)</f>
        <v>0</v>
      </c>
      <c r="AB22">
        <f>IF(P22="관급자재대", L22, 0)</f>
        <v>0</v>
      </c>
      <c r="AC22">
        <f>IF(P22="사용자항목1", L22, 0)</f>
        <v>0</v>
      </c>
      <c r="AD22">
        <f>IF(P22="사용자항목2", L22, 0)</f>
        <v>0</v>
      </c>
      <c r="AE22">
        <f>IF(P22="사용자항목3", L22, 0)</f>
        <v>0</v>
      </c>
      <c r="AF22">
        <f>IF(P22="사용자항목4", L22, 0)</f>
        <v>0</v>
      </c>
      <c r="AG22">
        <f>IF(P22="사용자항목5", L22, 0)</f>
        <v>0</v>
      </c>
      <c r="AH22">
        <f>IF(P22="사용자항목6", L22, 0)</f>
        <v>0</v>
      </c>
      <c r="AI22">
        <f>IF(P22="사용자항목7", L22, 0)</f>
        <v>0</v>
      </c>
      <c r="AJ22">
        <f>IF(P22="사용자항목8", L22, 0)</f>
        <v>0</v>
      </c>
      <c r="AK22">
        <f>IF(P22="사용자항목9", L22, 0)</f>
        <v>0</v>
      </c>
    </row>
    <row r="23" spans="1:38" ht="23.1" customHeight="1">
      <c r="A23" s="8"/>
      <c r="B23" s="8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38" ht="23.1" customHeight="1">
      <c r="A24" s="8"/>
      <c r="B24" s="8"/>
      <c r="C24" s="13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38" ht="23.1" customHeight="1">
      <c r="A25" s="8"/>
      <c r="B25" s="8"/>
      <c r="C25" s="13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38" ht="23.1" customHeight="1">
      <c r="A26" s="8"/>
      <c r="B26" s="8"/>
      <c r="C26" s="13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38" ht="23.1" customHeight="1">
      <c r="A27" s="8"/>
      <c r="B27" s="8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38" ht="23.1" customHeight="1">
      <c r="A28" s="8"/>
      <c r="B28" s="8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38" ht="23.1" customHeight="1">
      <c r="A29" s="8"/>
      <c r="B29" s="8"/>
      <c r="C29" s="13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38" ht="23.1" customHeight="1">
      <c r="A30" s="8"/>
      <c r="B30" s="8"/>
      <c r="C30" s="13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38" ht="23.1" customHeight="1">
      <c r="A31" s="8"/>
      <c r="B31" s="8"/>
      <c r="C31" s="13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38" ht="23.1" customHeight="1">
      <c r="A32" s="8"/>
      <c r="B32" s="8"/>
      <c r="C32" s="13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38" ht="23.1" customHeight="1">
      <c r="A33" s="8"/>
      <c r="B33" s="8"/>
      <c r="C33" s="13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38" ht="23.1" customHeight="1">
      <c r="A34" s="8"/>
      <c r="B34" s="8"/>
      <c r="C34" s="13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38" ht="23.1" customHeight="1">
      <c r="A35" s="8"/>
      <c r="B35" s="8"/>
      <c r="C35" s="13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38" ht="23.1" customHeight="1">
      <c r="A36" s="9" t="s">
        <v>21</v>
      </c>
      <c r="B36" s="10"/>
      <c r="C36" s="11"/>
      <c r="D36" s="12"/>
      <c r="E36" s="12"/>
      <c r="F36" s="12">
        <f>ROUNDDOWN(SUMIF(Q22:Q22, "1", F22:F22), 0)</f>
        <v>0</v>
      </c>
      <c r="G36" s="12"/>
      <c r="H36" s="12">
        <f>ROUNDDOWN(SUMIF(Q22:Q22, "1", H22:H22), 0)</f>
        <v>0</v>
      </c>
      <c r="I36" s="12"/>
      <c r="J36" s="12">
        <f>ROUNDDOWN(SUMIF(Q22:Q22, "1", J22:J22), 0)</f>
        <v>0</v>
      </c>
      <c r="K36" s="12"/>
      <c r="L36" s="12">
        <f>F36+H36+J36</f>
        <v>0</v>
      </c>
      <c r="M36" s="12"/>
      <c r="R36">
        <f t="shared" ref="R36:AL36" si="1">ROUNDDOWN(SUM(R22:R22), 0)</f>
        <v>0</v>
      </c>
      <c r="S36">
        <f t="shared" si="1"/>
        <v>0</v>
      </c>
      <c r="T36">
        <f t="shared" si="1"/>
        <v>0</v>
      </c>
      <c r="U36">
        <f t="shared" si="1"/>
        <v>0</v>
      </c>
      <c r="V36">
        <f t="shared" si="1"/>
        <v>0</v>
      </c>
      <c r="W36">
        <f t="shared" si="1"/>
        <v>0</v>
      </c>
      <c r="X36">
        <f t="shared" si="1"/>
        <v>0</v>
      </c>
      <c r="Y36">
        <f t="shared" si="1"/>
        <v>0</v>
      </c>
      <c r="Z36">
        <f t="shared" si="1"/>
        <v>0</v>
      </c>
      <c r="AA36">
        <f t="shared" si="1"/>
        <v>0</v>
      </c>
      <c r="AB36">
        <f t="shared" si="1"/>
        <v>0</v>
      </c>
      <c r="AC36">
        <f t="shared" si="1"/>
        <v>0</v>
      </c>
      <c r="AD36">
        <f t="shared" si="1"/>
        <v>0</v>
      </c>
      <c r="AE36">
        <f t="shared" si="1"/>
        <v>0</v>
      </c>
      <c r="AF36">
        <f t="shared" si="1"/>
        <v>0</v>
      </c>
      <c r="AG36">
        <f t="shared" si="1"/>
        <v>0</v>
      </c>
      <c r="AH36">
        <f t="shared" si="1"/>
        <v>0</v>
      </c>
      <c r="AI36">
        <f t="shared" si="1"/>
        <v>0</v>
      </c>
      <c r="AJ36">
        <f t="shared" si="1"/>
        <v>0</v>
      </c>
      <c r="AK36">
        <f t="shared" si="1"/>
        <v>0</v>
      </c>
      <c r="AL36">
        <f t="shared" si="1"/>
        <v>0</v>
      </c>
    </row>
    <row r="37" spans="1:38" ht="23.1" customHeight="1">
      <c r="A37" s="23" t="s">
        <v>52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38" ht="23.1" customHeight="1">
      <c r="A38" s="5" t="s">
        <v>2</v>
      </c>
      <c r="B38" s="5" t="s">
        <v>3</v>
      </c>
      <c r="C38" s="6" t="s">
        <v>4</v>
      </c>
      <c r="D38" s="7">
        <v>19.22</v>
      </c>
      <c r="E38" s="7"/>
      <c r="F38" s="7"/>
      <c r="G38" s="7"/>
      <c r="H38" s="7"/>
      <c r="I38" s="7"/>
      <c r="J38" s="7"/>
      <c r="K38" s="7"/>
      <c r="L38" s="7"/>
      <c r="M38" s="14"/>
      <c r="O38" t="str">
        <f>"03"</f>
        <v>03</v>
      </c>
      <c r="P38" t="s">
        <v>35</v>
      </c>
      <c r="Q38">
        <v>1</v>
      </c>
      <c r="R38">
        <f>IF(P38="기계경비", J38, 0)</f>
        <v>0</v>
      </c>
      <c r="S38">
        <f>IF(P38="운반비", J38, 0)</f>
        <v>0</v>
      </c>
      <c r="T38">
        <f>IF(P38="작업부산물", F38, 0)</f>
        <v>0</v>
      </c>
      <c r="U38">
        <f>IF(P38="관급", F38, 0)</f>
        <v>0</v>
      </c>
      <c r="V38">
        <f>IF(P38="외주비", J38, 0)</f>
        <v>0</v>
      </c>
      <c r="W38">
        <f>IF(P38="장비비", J38, 0)</f>
        <v>0</v>
      </c>
      <c r="X38">
        <f>IF(P38="폐기물처리비", L38, 0)</f>
        <v>0</v>
      </c>
      <c r="Y38">
        <f>IF(P38="가설비", J38, 0)</f>
        <v>0</v>
      </c>
      <c r="Z38">
        <f>IF(P38="잡비제외분", F38, 0)</f>
        <v>0</v>
      </c>
      <c r="AA38">
        <f>IF(P38="사급자재대", L38, 0)</f>
        <v>0</v>
      </c>
      <c r="AB38">
        <f>IF(P38="관급자재대", L38, 0)</f>
        <v>0</v>
      </c>
      <c r="AC38">
        <f>IF(P38="사용자항목1", L38, 0)</f>
        <v>0</v>
      </c>
      <c r="AD38">
        <f>IF(P38="사용자항목2", L38, 0)</f>
        <v>0</v>
      </c>
      <c r="AE38">
        <f>IF(P38="사용자항목3", L38, 0)</f>
        <v>0</v>
      </c>
      <c r="AF38">
        <f>IF(P38="사용자항목4", L38, 0)</f>
        <v>0</v>
      </c>
      <c r="AG38">
        <f>IF(P38="사용자항목5", L38, 0)</f>
        <v>0</v>
      </c>
      <c r="AH38">
        <f>IF(P38="사용자항목6", L38, 0)</f>
        <v>0</v>
      </c>
      <c r="AI38">
        <f>IF(P38="사용자항목7", L38, 0)</f>
        <v>0</v>
      </c>
      <c r="AJ38">
        <f>IF(P38="사용자항목8", L38, 0)</f>
        <v>0</v>
      </c>
      <c r="AK38">
        <f>IF(P38="사용자항목9", L38, 0)</f>
        <v>0</v>
      </c>
    </row>
    <row r="39" spans="1:38" ht="23.1" customHeight="1">
      <c r="A39" s="5" t="s">
        <v>5</v>
      </c>
      <c r="B39" s="5" t="s">
        <v>6</v>
      </c>
      <c r="C39" s="6" t="s">
        <v>4</v>
      </c>
      <c r="D39" s="7">
        <v>19.22</v>
      </c>
      <c r="E39" s="7"/>
      <c r="F39" s="7"/>
      <c r="G39" s="7"/>
      <c r="H39" s="7"/>
      <c r="I39" s="7"/>
      <c r="J39" s="7"/>
      <c r="K39" s="7"/>
      <c r="L39" s="7"/>
      <c r="M39" s="14"/>
      <c r="O39" t="str">
        <f>"03"</f>
        <v>03</v>
      </c>
      <c r="P39" t="s">
        <v>35</v>
      </c>
      <c r="Q39">
        <v>1</v>
      </c>
      <c r="R39">
        <f>IF(P39="기계경비", J39, 0)</f>
        <v>0</v>
      </c>
      <c r="S39">
        <f>IF(P39="운반비", J39, 0)</f>
        <v>0</v>
      </c>
      <c r="T39">
        <f>IF(P39="작업부산물", F39, 0)</f>
        <v>0</v>
      </c>
      <c r="U39">
        <f>IF(P39="관급", F39, 0)</f>
        <v>0</v>
      </c>
      <c r="V39">
        <f>IF(P39="외주비", J39, 0)</f>
        <v>0</v>
      </c>
      <c r="W39">
        <f>IF(P39="장비비", J39, 0)</f>
        <v>0</v>
      </c>
      <c r="X39">
        <f>IF(P39="폐기물처리비", L39, 0)</f>
        <v>0</v>
      </c>
      <c r="Y39">
        <f>IF(P39="가설비", J39, 0)</f>
        <v>0</v>
      </c>
      <c r="Z39">
        <f>IF(P39="잡비제외분", F39, 0)</f>
        <v>0</v>
      </c>
      <c r="AA39">
        <f>IF(P39="사급자재대", L39, 0)</f>
        <v>0</v>
      </c>
      <c r="AB39">
        <f>IF(P39="관급자재대", L39, 0)</f>
        <v>0</v>
      </c>
      <c r="AC39">
        <f>IF(P39="사용자항목1", L39, 0)</f>
        <v>0</v>
      </c>
      <c r="AD39">
        <f>IF(P39="사용자항목2", L39, 0)</f>
        <v>0</v>
      </c>
      <c r="AE39">
        <f>IF(P39="사용자항목3", L39, 0)</f>
        <v>0</v>
      </c>
      <c r="AF39">
        <f>IF(P39="사용자항목4", L39, 0)</f>
        <v>0</v>
      </c>
      <c r="AG39">
        <f>IF(P39="사용자항목5", L39, 0)</f>
        <v>0</v>
      </c>
      <c r="AH39">
        <f>IF(P39="사용자항목6", L39, 0)</f>
        <v>0</v>
      </c>
      <c r="AI39">
        <f>IF(P39="사용자항목7", L39, 0)</f>
        <v>0</v>
      </c>
      <c r="AJ39">
        <f>IF(P39="사용자항목8", L39, 0)</f>
        <v>0</v>
      </c>
      <c r="AK39">
        <f>IF(P39="사용자항목9", L39, 0)</f>
        <v>0</v>
      </c>
    </row>
    <row r="40" spans="1:38" ht="23.1" customHeight="1">
      <c r="A40" s="5" t="s">
        <v>35</v>
      </c>
      <c r="B40" s="5" t="s">
        <v>7</v>
      </c>
      <c r="C40" s="6" t="s">
        <v>8</v>
      </c>
      <c r="D40" s="7">
        <v>19.22</v>
      </c>
      <c r="E40" s="7"/>
      <c r="F40" s="7"/>
      <c r="G40" s="7"/>
      <c r="H40" s="7"/>
      <c r="I40" s="7"/>
      <c r="J40" s="7"/>
      <c r="K40" s="7"/>
      <c r="L40" s="7"/>
      <c r="M40" s="14"/>
      <c r="O40" t="str">
        <f>"03"</f>
        <v>03</v>
      </c>
      <c r="P40" t="s">
        <v>35</v>
      </c>
      <c r="Q40">
        <v>1</v>
      </c>
      <c r="R40">
        <f>IF(P40="기계경비", J40, 0)</f>
        <v>0</v>
      </c>
      <c r="S40">
        <f>IF(P40="운반비", J40, 0)</f>
        <v>0</v>
      </c>
      <c r="T40">
        <f>IF(P40="작업부산물", F40, 0)</f>
        <v>0</v>
      </c>
      <c r="U40">
        <f>IF(P40="관급", F40, 0)</f>
        <v>0</v>
      </c>
      <c r="V40">
        <f>IF(P40="외주비", J40, 0)</f>
        <v>0</v>
      </c>
      <c r="W40">
        <f>IF(P40="장비비", J40, 0)</f>
        <v>0</v>
      </c>
      <c r="X40">
        <f>IF(P40="폐기물처리비", L40, 0)</f>
        <v>0</v>
      </c>
      <c r="Y40">
        <f>IF(P40="가설비", J40, 0)</f>
        <v>0</v>
      </c>
      <c r="Z40">
        <f>IF(P40="잡비제외분", F40, 0)</f>
        <v>0</v>
      </c>
      <c r="AA40">
        <f>IF(P40="사급자재대", L40, 0)</f>
        <v>0</v>
      </c>
      <c r="AB40">
        <f>IF(P40="관급자재대", L40, 0)</f>
        <v>0</v>
      </c>
      <c r="AC40">
        <f>IF(P40="사용자항목1", L40, 0)</f>
        <v>0</v>
      </c>
      <c r="AD40">
        <f>IF(P40="사용자항목2", L40, 0)</f>
        <v>0</v>
      </c>
      <c r="AE40">
        <f>IF(P40="사용자항목3", L40, 0)</f>
        <v>0</v>
      </c>
      <c r="AF40">
        <f>IF(P40="사용자항목4", L40, 0)</f>
        <v>0</v>
      </c>
      <c r="AG40">
        <f>IF(P40="사용자항목5", L40, 0)</f>
        <v>0</v>
      </c>
      <c r="AH40">
        <f>IF(P40="사용자항목6", L40, 0)</f>
        <v>0</v>
      </c>
      <c r="AI40">
        <f>IF(P40="사용자항목7", L40, 0)</f>
        <v>0</v>
      </c>
      <c r="AJ40">
        <f>IF(P40="사용자항목8", L40, 0)</f>
        <v>0</v>
      </c>
      <c r="AK40">
        <f>IF(P40="사용자항목9", L40, 0)</f>
        <v>0</v>
      </c>
    </row>
    <row r="41" spans="1:38" ht="23.1" customHeight="1">
      <c r="A41" s="8"/>
      <c r="B41" s="8"/>
      <c r="C41" s="13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38" ht="23.1" customHeight="1">
      <c r="A42" s="8"/>
      <c r="B42" s="8"/>
      <c r="C42" s="13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38" ht="23.1" customHeight="1">
      <c r="A43" s="8"/>
      <c r="B43" s="8"/>
      <c r="C43" s="13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38" ht="23.1" customHeight="1">
      <c r="A44" s="8"/>
      <c r="B44" s="8"/>
      <c r="C44" s="13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38" ht="23.1" customHeight="1">
      <c r="A45" s="8"/>
      <c r="B45" s="8"/>
      <c r="C45" s="13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38" ht="23.1" customHeight="1">
      <c r="A46" s="8"/>
      <c r="B46" s="8"/>
      <c r="C46" s="13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38" ht="23.1" customHeight="1">
      <c r="A47" s="8"/>
      <c r="B47" s="8"/>
      <c r="C47" s="13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38" ht="23.1" customHeight="1">
      <c r="A48" s="8"/>
      <c r="B48" s="8"/>
      <c r="C48" s="13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38" ht="23.1" customHeight="1">
      <c r="A49" s="8"/>
      <c r="B49" s="8"/>
      <c r="C49" s="13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38" ht="23.1" customHeight="1">
      <c r="A50" s="8"/>
      <c r="B50" s="8"/>
      <c r="C50" s="13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38" ht="23.1" customHeight="1">
      <c r="A51" s="8"/>
      <c r="B51" s="8"/>
      <c r="C51" s="13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38" ht="23.1" customHeight="1">
      <c r="A52" s="9" t="s">
        <v>21</v>
      </c>
      <c r="B52" s="10"/>
      <c r="C52" s="11"/>
      <c r="D52" s="12"/>
      <c r="E52" s="12"/>
      <c r="F52" s="12">
        <f>ROUNDDOWN(SUMIF(Q38:Q40, "1", F38:F40), 0)</f>
        <v>0</v>
      </c>
      <c r="G52" s="12"/>
      <c r="H52" s="12">
        <f>ROUNDDOWN(SUMIF(Q38:Q40, "1", H38:H40), 0)</f>
        <v>0</v>
      </c>
      <c r="I52" s="12"/>
      <c r="J52" s="12">
        <f>ROUNDDOWN(SUMIF(Q38:Q40, "1", J38:J40), 0)</f>
        <v>0</v>
      </c>
      <c r="K52" s="12"/>
      <c r="L52" s="12">
        <f>F52+H52+J52</f>
        <v>0</v>
      </c>
      <c r="M52" s="12"/>
      <c r="R52">
        <f t="shared" ref="R52:AL52" si="2">ROUNDDOWN(SUM(R38:R40), 0)</f>
        <v>0</v>
      </c>
      <c r="S52">
        <f t="shared" si="2"/>
        <v>0</v>
      </c>
      <c r="T52">
        <f t="shared" si="2"/>
        <v>0</v>
      </c>
      <c r="U52">
        <f t="shared" si="2"/>
        <v>0</v>
      </c>
      <c r="V52">
        <f t="shared" si="2"/>
        <v>0</v>
      </c>
      <c r="W52">
        <f t="shared" si="2"/>
        <v>0</v>
      </c>
      <c r="X52">
        <f t="shared" si="2"/>
        <v>0</v>
      </c>
      <c r="Y52">
        <f t="shared" si="2"/>
        <v>0</v>
      </c>
      <c r="Z52">
        <f t="shared" si="2"/>
        <v>0</v>
      </c>
      <c r="AA52">
        <f t="shared" si="2"/>
        <v>0</v>
      </c>
      <c r="AB52">
        <f t="shared" si="2"/>
        <v>0</v>
      </c>
      <c r="AC52">
        <f t="shared" si="2"/>
        <v>0</v>
      </c>
      <c r="AD52">
        <f t="shared" si="2"/>
        <v>0</v>
      </c>
      <c r="AE52">
        <f t="shared" si="2"/>
        <v>0</v>
      </c>
      <c r="AF52">
        <f t="shared" si="2"/>
        <v>0</v>
      </c>
      <c r="AG52">
        <f t="shared" si="2"/>
        <v>0</v>
      </c>
      <c r="AH52">
        <f t="shared" si="2"/>
        <v>0</v>
      </c>
      <c r="AI52">
        <f t="shared" si="2"/>
        <v>0</v>
      </c>
      <c r="AJ52">
        <f t="shared" si="2"/>
        <v>0</v>
      </c>
      <c r="AK52">
        <f t="shared" si="2"/>
        <v>0</v>
      </c>
      <c r="AL52">
        <f t="shared" si="2"/>
        <v>0</v>
      </c>
    </row>
  </sheetData>
  <mergeCells count="14">
    <mergeCell ref="K3:L3"/>
    <mergeCell ref="A5:M5"/>
    <mergeCell ref="A21:M21"/>
    <mergeCell ref="A37:M37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</mergeCells>
  <phoneticPr fontId="1" type="noConversion"/>
  <conditionalFormatting sqref="A5:A52 B6:M52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555149110298213" right="0" top="0.54870109740219475" bottom="0.1388888888888889" header="0.3" footer="0.1388888888888889"/>
  <pageSetup paperSize="9" orientation="landscape" r:id="rId1"/>
  <rowBreaks count="3" manualBreakCount="3">
    <brk id="20" max="12" man="1"/>
    <brk id="36" max="12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내역서</vt:lpstr>
      <vt:lpstr>Sheet1</vt:lpstr>
      <vt:lpstr>Sheet2</vt:lpstr>
      <vt:lpstr>Sheet3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2020-10-20T07:15:06Z</cp:lastPrinted>
  <dcterms:created xsi:type="dcterms:W3CDTF">2020-10-06T22:54:46Z</dcterms:created>
  <dcterms:modified xsi:type="dcterms:W3CDTF">2020-10-21T02:12:33Z</dcterms:modified>
</cp:coreProperties>
</file>