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2855" windowHeight="14760"/>
  </bookViews>
  <sheets>
    <sheet name="내역서" sheetId="11" r:id="rId1"/>
  </sheets>
  <definedNames>
    <definedName name="_xlnm.Print_Area" localSheetId="0">내역서!$A$1:$M$132</definedName>
    <definedName name="_xlnm.Print_Titles" localSheetId="0">내역서!$1:$4</definedName>
  </definedNames>
  <calcPr calcId="124519" iterate="1"/>
</workbook>
</file>

<file path=xl/calcChain.xml><?xml version="1.0" encoding="utf-8"?>
<calcChain xmlns="http://schemas.openxmlformats.org/spreadsheetml/2006/main">
  <c r="Y132" i="11"/>
  <c r="AL132"/>
  <c r="O119"/>
  <c r="R119"/>
  <c r="S119"/>
  <c r="S132" s="1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O118"/>
  <c r="R118"/>
  <c r="R132" s="1"/>
  <c r="S118"/>
  <c r="T118"/>
  <c r="U118"/>
  <c r="V118"/>
  <c r="V132" s="1"/>
  <c r="W118"/>
  <c r="W132" s="1"/>
  <c r="X118"/>
  <c r="X132" s="1"/>
  <c r="Y118"/>
  <c r="Z118"/>
  <c r="AA118"/>
  <c r="AB118"/>
  <c r="AC118"/>
  <c r="AD118"/>
  <c r="AE118"/>
  <c r="AF118"/>
  <c r="AG118"/>
  <c r="AH118"/>
  <c r="AI118"/>
  <c r="AJ118"/>
  <c r="AK118"/>
  <c r="AL116"/>
  <c r="O106"/>
  <c r="R106"/>
  <c r="S106"/>
  <c r="T106"/>
  <c r="U106"/>
  <c r="V106"/>
  <c r="W106"/>
  <c r="Y106"/>
  <c r="Z106"/>
  <c r="AA106"/>
  <c r="AB106"/>
  <c r="AC106"/>
  <c r="AD106"/>
  <c r="AE106"/>
  <c r="AF106"/>
  <c r="AG106"/>
  <c r="AH106"/>
  <c r="AI106"/>
  <c r="AJ106"/>
  <c r="AK106"/>
  <c r="X105"/>
  <c r="O105"/>
  <c r="R105"/>
  <c r="S105"/>
  <c r="T105"/>
  <c r="U105"/>
  <c r="V105"/>
  <c r="W105"/>
  <c r="Y105"/>
  <c r="Z105"/>
  <c r="AA105"/>
  <c r="AB105"/>
  <c r="AC105"/>
  <c r="AD105"/>
  <c r="AE105"/>
  <c r="AF105"/>
  <c r="AG105"/>
  <c r="AH105"/>
  <c r="AI105"/>
  <c r="AJ105"/>
  <c r="AK105"/>
  <c r="X104"/>
  <c r="O104"/>
  <c r="R104"/>
  <c r="S104"/>
  <c r="T104"/>
  <c r="U104"/>
  <c r="V104"/>
  <c r="W104"/>
  <c r="Y104"/>
  <c r="Z104"/>
  <c r="AA104"/>
  <c r="AB104"/>
  <c r="AC104"/>
  <c r="AD104"/>
  <c r="AE104"/>
  <c r="AF104"/>
  <c r="AG104"/>
  <c r="AH104"/>
  <c r="AI104"/>
  <c r="AJ104"/>
  <c r="AK104"/>
  <c r="O103"/>
  <c r="R103"/>
  <c r="S103"/>
  <c r="T103"/>
  <c r="U103"/>
  <c r="V103"/>
  <c r="W103"/>
  <c r="Y103"/>
  <c r="Z103"/>
  <c r="AA103"/>
  <c r="AB103"/>
  <c r="AC103"/>
  <c r="AD103"/>
  <c r="AE103"/>
  <c r="AF103"/>
  <c r="AG103"/>
  <c r="AH103"/>
  <c r="AI103"/>
  <c r="AJ103"/>
  <c r="AK103"/>
  <c r="O102"/>
  <c r="R102"/>
  <c r="S102"/>
  <c r="T102"/>
  <c r="T116" s="1"/>
  <c r="U102"/>
  <c r="U116" s="1"/>
  <c r="V102"/>
  <c r="W102"/>
  <c r="Y102"/>
  <c r="Z102"/>
  <c r="Z116" s="1"/>
  <c r="AA102"/>
  <c r="AB102"/>
  <c r="AC102"/>
  <c r="AD102"/>
  <c r="AE102"/>
  <c r="AF102"/>
  <c r="AG102"/>
  <c r="AH102"/>
  <c r="AI102"/>
  <c r="AJ102"/>
  <c r="AK102"/>
  <c r="AL100"/>
  <c r="O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R89"/>
  <c r="O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R88"/>
  <c r="O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R87"/>
  <c r="O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R86"/>
  <c r="O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4"/>
  <c r="R74"/>
  <c r="O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R73"/>
  <c r="O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R72"/>
  <c r="O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R71"/>
  <c r="O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O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68"/>
  <c r="R58"/>
  <c r="O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R57"/>
  <c r="O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O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O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O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2"/>
  <c r="R40"/>
  <c r="O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R39"/>
  <c r="O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R38"/>
  <c r="R52" s="1"/>
  <c r="O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6"/>
  <c r="R36"/>
  <c r="AE132" l="1"/>
  <c r="AA132"/>
  <c r="AJ132"/>
  <c r="AF132"/>
  <c r="T132"/>
  <c r="AK132"/>
  <c r="AG132"/>
  <c r="AC132"/>
  <c r="U132"/>
  <c r="AI132"/>
  <c r="AB132"/>
  <c r="R100"/>
  <c r="AE116"/>
  <c r="AA116"/>
  <c r="X103"/>
  <c r="AK68"/>
  <c r="AG68"/>
  <c r="AC68"/>
  <c r="Y68"/>
  <c r="U68"/>
  <c r="AK116"/>
  <c r="AG116"/>
  <c r="AC116"/>
  <c r="Y116"/>
  <c r="AI116"/>
  <c r="AH116"/>
  <c r="AD116"/>
  <c r="AH132"/>
  <c r="AD132"/>
  <c r="Z132"/>
  <c r="AJ36"/>
  <c r="AF36"/>
  <c r="AB36"/>
  <c r="X36"/>
  <c r="T36"/>
  <c r="W68"/>
  <c r="S68"/>
  <c r="AK84"/>
  <c r="AG84"/>
  <c r="AC84"/>
  <c r="V116"/>
  <c r="R116"/>
  <c r="X102"/>
  <c r="AH52"/>
  <c r="AD52"/>
  <c r="AH84"/>
  <c r="AD84"/>
  <c r="AJ116"/>
  <c r="AF116"/>
  <c r="AB116"/>
  <c r="W116"/>
  <c r="S116"/>
  <c r="Y84"/>
  <c r="U84"/>
  <c r="Z84"/>
  <c r="V84"/>
  <c r="V68"/>
  <c r="AK100"/>
  <c r="AG100"/>
  <c r="AC100"/>
  <c r="Y100"/>
  <c r="U100"/>
  <c r="AK36"/>
  <c r="AG36"/>
  <c r="AC36"/>
  <c r="Y36"/>
  <c r="U36"/>
  <c r="AH100"/>
  <c r="AD100"/>
  <c r="AJ52"/>
  <c r="AF52"/>
  <c r="AB52"/>
  <c r="X52"/>
  <c r="T52"/>
  <c r="AI52"/>
  <c r="AE52"/>
  <c r="AA52"/>
  <c r="W52"/>
  <c r="S52"/>
  <c r="AH68"/>
  <c r="AD68"/>
  <c r="Z68"/>
  <c r="AI100"/>
  <c r="AE100"/>
  <c r="AA100"/>
  <c r="W100"/>
  <c r="S100"/>
  <c r="R56"/>
  <c r="AI36"/>
  <c r="AE36"/>
  <c r="AA36"/>
  <c r="W36"/>
  <c r="S36"/>
  <c r="AH36"/>
  <c r="AD36"/>
  <c r="Z36"/>
  <c r="V36"/>
  <c r="AK52"/>
  <c r="AG52"/>
  <c r="AC52"/>
  <c r="Y52"/>
  <c r="U52"/>
  <c r="AI68"/>
  <c r="AE68"/>
  <c r="AA68"/>
  <c r="AJ100"/>
  <c r="AF100"/>
  <c r="AB100"/>
  <c r="X100"/>
  <c r="T100"/>
  <c r="AJ84"/>
  <c r="AF84"/>
  <c r="AB84"/>
  <c r="X84"/>
  <c r="T84"/>
  <c r="Z52"/>
  <c r="V52"/>
  <c r="AJ68"/>
  <c r="AF68"/>
  <c r="AB68"/>
  <c r="X68"/>
  <c r="T68"/>
  <c r="Z100"/>
  <c r="V100"/>
  <c r="AI84"/>
  <c r="AE84"/>
  <c r="AA84"/>
  <c r="W84"/>
  <c r="S84"/>
  <c r="R70"/>
  <c r="R84" s="1"/>
  <c r="R54"/>
  <c r="R68" s="1"/>
  <c r="X106"/>
  <c r="X116" l="1"/>
</calcChain>
</file>

<file path=xl/sharedStrings.xml><?xml version="1.0" encoding="utf-8"?>
<sst xmlns="http://schemas.openxmlformats.org/spreadsheetml/2006/main" count="183" uniqueCount="113">
  <si>
    <t>공사명 : 대구실내빙상장 응축기 교체에 따른 건축물 구조 보강공사</t>
  </si>
  <si>
    <t>단위</t>
  </si>
  <si>
    <t>M3</t>
  </si>
  <si>
    <t>고철, 경량철A</t>
  </si>
  <si>
    <t>KG</t>
  </si>
  <si>
    <t>M</t>
  </si>
  <si>
    <t>M2</t>
  </si>
  <si>
    <t>레미콘(대구)</t>
  </si>
  <si>
    <t>25-21-120</t>
  </si>
  <si>
    <t>모래</t>
  </si>
  <si>
    <t>시멘트</t>
  </si>
  <si>
    <t>포</t>
  </si>
  <si>
    <t>#8 -150*150</t>
  </si>
  <si>
    <t>건설폐기물수집운반비(상차비)</t>
  </si>
  <si>
    <t>15TON 덤프,중간처리</t>
  </si>
  <si>
    <t>TON</t>
  </si>
  <si>
    <t>건설폐기물수집운반비(운반비)</t>
  </si>
  <si>
    <t>15TON 덤프,중간처리,30km</t>
  </si>
  <si>
    <t>폐콘크리트</t>
  </si>
  <si>
    <t>톤</t>
  </si>
  <si>
    <t>혼합건설폐기물(소각5%이하)</t>
  </si>
  <si>
    <t>혼합폐기물</t>
  </si>
  <si>
    <t>수  량</t>
  </si>
  <si>
    <t>단  가</t>
  </si>
  <si>
    <t>금   액</t>
  </si>
  <si>
    <t>손료요율</t>
  </si>
  <si>
    <t>손료구분</t>
  </si>
  <si>
    <t>적용구분</t>
  </si>
  <si>
    <t>합계구분</t>
  </si>
  <si>
    <t>기계경비</t>
  </si>
  <si>
    <t>합  계</t>
  </si>
  <si>
    <t>콘크리트타설(인력비빔)</t>
  </si>
  <si>
    <t>소형근구조물,진동기포함</t>
  </si>
  <si>
    <t>재  료  비</t>
  </si>
  <si>
    <t>노  무  비</t>
  </si>
  <si>
    <t>경      비</t>
  </si>
  <si>
    <t>합      계</t>
  </si>
  <si>
    <t>합판거푸집</t>
  </si>
  <si>
    <t>간단</t>
  </si>
  <si>
    <t>시스템비계</t>
  </si>
  <si>
    <t>10m이하</t>
  </si>
  <si>
    <t>㎡</t>
  </si>
  <si>
    <t>합판깔기</t>
  </si>
  <si>
    <t>바닥, 9MM</t>
  </si>
  <si>
    <t>건축물현장정리</t>
  </si>
  <si>
    <t>개보수</t>
  </si>
  <si>
    <t>콘크리트 바탕면 처리</t>
  </si>
  <si>
    <t>탄소섬유보강공사</t>
  </si>
  <si>
    <t>300g x 1ply</t>
  </si>
  <si>
    <t>M2당</t>
  </si>
  <si>
    <t>탄소막대보강공사</t>
  </si>
  <si>
    <t>매입형 역사다리꼴, 표준형(윗변15,밑변13)/6.0</t>
  </si>
  <si>
    <t>잡철물제작설치(철제)</t>
  </si>
  <si>
    <t>간단, 0-7m이하</t>
  </si>
  <si>
    <t>표면마무리/쇠흙손마감</t>
  </si>
  <si>
    <t>콘크리트면</t>
  </si>
  <si>
    <t>와이어메쉬깔기</t>
  </si>
  <si>
    <t>조합페인트(붓칠)</t>
  </si>
  <si>
    <t>철재면 2회 1급</t>
  </si>
  <si>
    <t>내벽 2회(로울러칠)</t>
  </si>
  <si>
    <t>내천장 2회(로울러칠)</t>
  </si>
  <si>
    <t>바탕처리</t>
  </si>
  <si>
    <t>수직부, 재료별도</t>
  </si>
  <si>
    <t>벽  3mm.노출</t>
  </si>
  <si>
    <t>재료비별도</t>
  </si>
  <si>
    <t>보호몰탈바르기</t>
  </si>
  <si>
    <t>바닥  30mm</t>
  </si>
  <si>
    <t>바닥3mm.노출</t>
  </si>
  <si>
    <t>아스팔트포장 절단</t>
  </si>
  <si>
    <t>T=20cm이하</t>
  </si>
  <si>
    <t>철근콘크리트 철거</t>
  </si>
  <si>
    <t>인력</t>
  </si>
  <si>
    <t>몰탈철거</t>
  </si>
  <si>
    <t>인력,바닥</t>
  </si>
  <si>
    <t>반자틀</t>
  </si>
  <si>
    <t>공 사 내 역 서</t>
  </si>
  <si>
    <t>품      명</t>
  </si>
  <si>
    <t>규      격</t>
  </si>
  <si>
    <t>비고</t>
  </si>
  <si>
    <t>운반비</t>
  </si>
  <si>
    <t>작업부산물</t>
  </si>
  <si>
    <t>관급</t>
  </si>
  <si>
    <t>외주비</t>
  </si>
  <si>
    <t>장비비</t>
  </si>
  <si>
    <t>폐기물처리비</t>
  </si>
  <si>
    <t>가설비</t>
  </si>
  <si>
    <t>잡비제외분</t>
  </si>
  <si>
    <t>사급자재대</t>
  </si>
  <si>
    <t>관급자재대</t>
  </si>
  <si>
    <t>사용자항목1</t>
  </si>
  <si>
    <t>사용자항목2</t>
  </si>
  <si>
    <t>사용자항목3</t>
  </si>
  <si>
    <t>사용자항목4</t>
  </si>
  <si>
    <t>사용자항목5</t>
  </si>
  <si>
    <t>사용자항목6</t>
  </si>
  <si>
    <t>사용자항목7</t>
  </si>
  <si>
    <t>사용자항목8</t>
  </si>
  <si>
    <t>사용자항목9</t>
  </si>
  <si>
    <t>간접재료비</t>
  </si>
  <si>
    <t>01. 가설공사</t>
  </si>
  <si>
    <t>02. 보강공사</t>
  </si>
  <si>
    <t>칼라각관(적색)</t>
  </si>
  <si>
    <t>수성페인트칠(친환경)</t>
  </si>
  <si>
    <t>05. 방수공사</t>
  </si>
  <si>
    <t>우레탄도막방수</t>
  </si>
  <si>
    <t>06. 철거공사</t>
  </si>
  <si>
    <t>천장철거</t>
  </si>
  <si>
    <t>고철</t>
  </si>
  <si>
    <t>07. 폐기물처리비</t>
  </si>
  <si>
    <t>08. 골재대</t>
  </si>
  <si>
    <t>03. 도장공사</t>
  </si>
  <si>
    <t>04. 콘크리트공사</t>
  </si>
  <si>
    <t>50*50*3.2t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</si>
</sst>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굴림체"/>
      <family val="3"/>
      <charset val="129"/>
    </font>
    <font>
      <b/>
      <u/>
      <sz val="9"/>
      <color rgb="FF0000FF"/>
      <name val="굴림체"/>
      <family val="3"/>
      <charset val="129"/>
    </font>
    <font>
      <b/>
      <u/>
      <sz val="9"/>
      <color rgb="FF0000FF"/>
      <name val="맑은 고딕"/>
      <family val="2"/>
      <charset val="129"/>
      <scheme val="minor"/>
    </font>
    <font>
      <sz val="8"/>
      <color rgb="FF000080"/>
      <name val="굴림체"/>
      <family val="3"/>
      <charset val="129"/>
    </font>
    <font>
      <sz val="8"/>
      <color theme="1"/>
      <name val="굴림체"/>
      <family val="3"/>
      <charset val="129"/>
    </font>
    <font>
      <b/>
      <sz val="8"/>
      <color rgb="FF000000"/>
      <name val="굴림체"/>
      <family val="3"/>
      <charset val="129"/>
    </font>
    <font>
      <b/>
      <sz val="8"/>
      <color rgb="FF80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4F4F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quotePrefix="1">
      <alignment vertical="center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 vertical="center" shrinkToFit="1"/>
    </xf>
    <xf numFmtId="0" fontId="7" fillId="2" borderId="1" xfId="0" quotePrefix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4" borderId="1" xfId="0" quotePrefix="1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 shrinkToFit="1"/>
    </xf>
    <xf numFmtId="0" fontId="8" fillId="4" borderId="2" xfId="0" quotePrefix="1" applyFont="1" applyFill="1" applyBorder="1" applyAlignment="1">
      <alignment horizontal="left" vertical="center" shrinkToFit="1"/>
    </xf>
    <xf numFmtId="0" fontId="8" fillId="4" borderId="3" xfId="0" quotePrefix="1" applyFont="1" applyFill="1" applyBorder="1" applyAlignment="1">
      <alignment horizontal="left" vertical="center" shrinkToFit="1"/>
    </xf>
    <xf numFmtId="0" fontId="8" fillId="4" borderId="4" xfId="0" quotePrefix="1" applyFont="1" applyFill="1" applyBorder="1" applyAlignment="1">
      <alignment horizontal="left" vertical="center" shrinkToFit="1"/>
    </xf>
  </cellXfs>
  <cellStyles count="1">
    <cellStyle name="표준" xfId="0" builtinId="0"/>
  </cellStyles>
  <dxfs count="2">
    <dxf>
      <numFmt numFmtId="177" formatCode="#,###"/>
    </dxf>
    <dxf>
      <numFmt numFmtId="176" formatCode="#,##0.0#####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B7"/>
  </sheetPr>
  <dimension ref="A1:AL132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5" sqref="A5:M5"/>
    </sheetView>
  </sheetViews>
  <sheetFormatPr defaultRowHeight="16.5"/>
  <cols>
    <col min="1" max="2" width="20.625" style="1" customWidth="1"/>
    <col min="3" max="3" width="4.625" style="2" customWidth="1"/>
    <col min="4" max="5" width="6.625" style="3" customWidth="1"/>
    <col min="6" max="6" width="9.625" style="3" customWidth="1"/>
    <col min="7" max="7" width="6.625" style="3" customWidth="1"/>
    <col min="8" max="8" width="9.625" style="3" customWidth="1"/>
    <col min="9" max="9" width="6.625" style="3" customWidth="1"/>
    <col min="10" max="10" width="9.625" style="3" customWidth="1"/>
    <col min="11" max="11" width="6.625" style="3" customWidth="1"/>
    <col min="12" max="12" width="9.625" style="3" customWidth="1"/>
    <col min="13" max="13" width="8.625" style="3" customWidth="1"/>
    <col min="14" max="38" width="9" hidden="1" customWidth="1"/>
  </cols>
  <sheetData>
    <row r="1" spans="1:38" ht="30" customHeight="1">
      <c r="A1" s="17" t="s">
        <v>75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38" ht="23.1" customHeight="1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38" ht="23.1" customHeight="1">
      <c r="A3" s="20" t="s">
        <v>76</v>
      </c>
      <c r="B3" s="20" t="s">
        <v>77</v>
      </c>
      <c r="C3" s="20" t="s">
        <v>1</v>
      </c>
      <c r="D3" s="20" t="s">
        <v>22</v>
      </c>
      <c r="E3" s="20" t="s">
        <v>33</v>
      </c>
      <c r="F3" s="20"/>
      <c r="G3" s="20" t="s">
        <v>34</v>
      </c>
      <c r="H3" s="20"/>
      <c r="I3" s="20" t="s">
        <v>35</v>
      </c>
      <c r="J3" s="20"/>
      <c r="K3" s="20" t="s">
        <v>36</v>
      </c>
      <c r="L3" s="20"/>
      <c r="M3" s="20" t="s">
        <v>78</v>
      </c>
    </row>
    <row r="4" spans="1:38" ht="23.1" customHeight="1">
      <c r="A4" s="20"/>
      <c r="B4" s="20"/>
      <c r="C4" s="20"/>
      <c r="D4" s="20"/>
      <c r="E4" s="15" t="s">
        <v>23</v>
      </c>
      <c r="F4" s="15" t="s">
        <v>24</v>
      </c>
      <c r="G4" s="15" t="s">
        <v>23</v>
      </c>
      <c r="H4" s="15" t="s">
        <v>24</v>
      </c>
      <c r="I4" s="15" t="s">
        <v>23</v>
      </c>
      <c r="J4" s="15" t="s">
        <v>24</v>
      </c>
      <c r="K4" s="15" t="s">
        <v>23</v>
      </c>
      <c r="L4" s="15" t="s">
        <v>24</v>
      </c>
      <c r="M4" s="20"/>
      <c r="N4" t="s">
        <v>25</v>
      </c>
      <c r="O4" t="s">
        <v>26</v>
      </c>
      <c r="P4" t="s">
        <v>27</v>
      </c>
      <c r="Q4" t="s">
        <v>28</v>
      </c>
      <c r="R4" t="s">
        <v>29</v>
      </c>
      <c r="S4" t="s">
        <v>79</v>
      </c>
      <c r="T4" t="s">
        <v>80</v>
      </c>
      <c r="U4" t="s">
        <v>81</v>
      </c>
      <c r="V4" t="s">
        <v>82</v>
      </c>
      <c r="W4" t="s">
        <v>83</v>
      </c>
      <c r="X4" t="s">
        <v>84</v>
      </c>
      <c r="Y4" t="s">
        <v>85</v>
      </c>
      <c r="Z4" t="s">
        <v>86</v>
      </c>
      <c r="AA4" t="s">
        <v>87</v>
      </c>
      <c r="AB4" t="s">
        <v>88</v>
      </c>
      <c r="AC4" t="s">
        <v>89</v>
      </c>
      <c r="AD4" t="s">
        <v>90</v>
      </c>
      <c r="AE4" t="s">
        <v>91</v>
      </c>
      <c r="AF4" t="s">
        <v>92</v>
      </c>
      <c r="AG4" t="s">
        <v>93</v>
      </c>
      <c r="AH4" t="s">
        <v>94</v>
      </c>
      <c r="AI4" t="s">
        <v>95</v>
      </c>
      <c r="AJ4" t="s">
        <v>96</v>
      </c>
      <c r="AK4" t="s">
        <v>97</v>
      </c>
      <c r="AL4" t="s">
        <v>98</v>
      </c>
    </row>
    <row r="5" spans="1:38" ht="23.1" customHeight="1">
      <c r="A5" s="23" t="s">
        <v>99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</row>
    <row r="6" spans="1:38" ht="23.1" customHeight="1">
      <c r="A6" s="5" t="s">
        <v>39</v>
      </c>
      <c r="B6" s="5" t="s">
        <v>40</v>
      </c>
      <c r="C6" s="7" t="s">
        <v>41</v>
      </c>
      <c r="D6" s="8">
        <v>386.91</v>
      </c>
      <c r="E6" s="8"/>
      <c r="F6" s="8"/>
      <c r="G6" s="8"/>
      <c r="H6" s="8"/>
      <c r="I6" s="8"/>
      <c r="J6" s="8"/>
      <c r="K6" s="8"/>
      <c r="L6" s="8"/>
      <c r="M6" s="14"/>
      <c r="P6" s="4"/>
    </row>
    <row r="7" spans="1:38" ht="23.1" customHeight="1">
      <c r="A7" s="5" t="s">
        <v>42</v>
      </c>
      <c r="B7" s="5" t="s">
        <v>43</v>
      </c>
      <c r="C7" s="7" t="s">
        <v>6</v>
      </c>
      <c r="D7" s="8">
        <v>79.41</v>
      </c>
      <c r="E7" s="8"/>
      <c r="F7" s="8"/>
      <c r="G7" s="8"/>
      <c r="H7" s="8"/>
      <c r="I7" s="8"/>
      <c r="J7" s="8"/>
      <c r="K7" s="8"/>
      <c r="L7" s="8"/>
      <c r="M7" s="14"/>
      <c r="P7" s="4"/>
    </row>
    <row r="8" spans="1:38" ht="23.1" customHeight="1">
      <c r="A8" s="5" t="s">
        <v>44</v>
      </c>
      <c r="B8" s="5" t="s">
        <v>45</v>
      </c>
      <c r="C8" s="7" t="s">
        <v>6</v>
      </c>
      <c r="D8" s="8">
        <v>208.64</v>
      </c>
      <c r="E8" s="8"/>
      <c r="F8" s="8"/>
      <c r="G8" s="8"/>
      <c r="H8" s="8"/>
      <c r="I8" s="8"/>
      <c r="J8" s="8"/>
      <c r="K8" s="8"/>
      <c r="L8" s="8"/>
      <c r="M8" s="14"/>
      <c r="P8" s="4"/>
    </row>
    <row r="9" spans="1:38" ht="23.1" customHeight="1">
      <c r="A9" s="6"/>
      <c r="B9" s="6"/>
      <c r="C9" s="13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38" ht="23.1" customHeight="1">
      <c r="A10" s="6"/>
      <c r="B10" s="6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38" ht="23.1" customHeight="1">
      <c r="A11" s="6"/>
      <c r="B11" s="6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38" ht="23.1" customHeight="1">
      <c r="A12" s="6"/>
      <c r="B12" s="6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38" ht="23.1" customHeight="1">
      <c r="A13" s="6"/>
      <c r="B13" s="6"/>
      <c r="C13" s="13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38" ht="23.1" customHeight="1">
      <c r="A14" s="6"/>
      <c r="B14" s="6"/>
      <c r="C14" s="13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38" ht="23.1" customHeight="1">
      <c r="A15" s="6"/>
      <c r="B15" s="6"/>
      <c r="C15" s="13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38" ht="23.1" customHeight="1">
      <c r="A16" s="6"/>
      <c r="B16" s="6"/>
      <c r="C16" s="13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6" ht="23.1" customHeight="1">
      <c r="A17" s="6"/>
      <c r="B17" s="6"/>
      <c r="C17" s="13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6" ht="23.1" customHeight="1">
      <c r="A18" s="6"/>
      <c r="B18" s="6"/>
      <c r="C18" s="13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6" ht="23.1" customHeight="1">
      <c r="A19" s="6"/>
      <c r="B19" s="6"/>
      <c r="C19" s="13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6" ht="23.1" customHeight="1">
      <c r="A20" s="9" t="s">
        <v>30</v>
      </c>
      <c r="B20" s="10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6" ht="23.1" customHeight="1">
      <c r="A21" s="21" t="s">
        <v>100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6" ht="23.1" customHeight="1">
      <c r="A22" s="5" t="s">
        <v>46</v>
      </c>
      <c r="B22" s="6"/>
      <c r="C22" s="7" t="s">
        <v>41</v>
      </c>
      <c r="D22" s="8">
        <v>32.700000000000003</v>
      </c>
      <c r="E22" s="8"/>
      <c r="F22" s="8"/>
      <c r="G22" s="8"/>
      <c r="H22" s="8"/>
      <c r="I22" s="8"/>
      <c r="J22" s="8"/>
      <c r="K22" s="8"/>
      <c r="L22" s="8"/>
      <c r="M22" s="14"/>
      <c r="P22" s="4"/>
    </row>
    <row r="23" spans="1:16" ht="23.1" customHeight="1">
      <c r="A23" s="5" t="s">
        <v>47</v>
      </c>
      <c r="B23" s="5" t="s">
        <v>48</v>
      </c>
      <c r="C23" s="7" t="s">
        <v>49</v>
      </c>
      <c r="D23" s="8">
        <v>32.700000000000003</v>
      </c>
      <c r="E23" s="8"/>
      <c r="F23" s="8"/>
      <c r="G23" s="8"/>
      <c r="H23" s="8"/>
      <c r="I23" s="8"/>
      <c r="J23" s="8"/>
      <c r="K23" s="8"/>
      <c r="L23" s="8"/>
      <c r="M23" s="14"/>
      <c r="P23" s="4"/>
    </row>
    <row r="24" spans="1:16" ht="23.1" customHeight="1">
      <c r="A24" s="5" t="s">
        <v>50</v>
      </c>
      <c r="B24" s="5" t="s">
        <v>51</v>
      </c>
      <c r="C24" s="7" t="s">
        <v>5</v>
      </c>
      <c r="D24" s="8">
        <v>13.6</v>
      </c>
      <c r="E24" s="8"/>
      <c r="F24" s="8"/>
      <c r="G24" s="8"/>
      <c r="H24" s="8"/>
      <c r="I24" s="8"/>
      <c r="J24" s="8"/>
      <c r="K24" s="8"/>
      <c r="L24" s="8"/>
      <c r="M24" s="14"/>
      <c r="P24" s="4"/>
    </row>
    <row r="25" spans="1:16" ht="23.1" customHeight="1">
      <c r="A25" s="5" t="s">
        <v>101</v>
      </c>
      <c r="B25" s="16" t="s">
        <v>112</v>
      </c>
      <c r="C25" s="7" t="s">
        <v>5</v>
      </c>
      <c r="D25" s="8">
        <v>15.6</v>
      </c>
      <c r="E25" s="8"/>
      <c r="F25" s="8"/>
      <c r="G25" s="8"/>
      <c r="H25" s="8"/>
      <c r="I25" s="8"/>
      <c r="J25" s="8"/>
      <c r="K25" s="8"/>
      <c r="L25" s="8"/>
      <c r="M25" s="8"/>
      <c r="P25" s="4"/>
    </row>
    <row r="26" spans="1:16" ht="23.1" customHeight="1">
      <c r="A26" s="5" t="s">
        <v>52</v>
      </c>
      <c r="B26" s="5" t="s">
        <v>38</v>
      </c>
      <c r="C26" s="7" t="s">
        <v>4</v>
      </c>
      <c r="D26" s="8">
        <v>70.2</v>
      </c>
      <c r="E26" s="8"/>
      <c r="F26" s="8"/>
      <c r="G26" s="8"/>
      <c r="H26" s="8"/>
      <c r="I26" s="8"/>
      <c r="J26" s="8"/>
      <c r="K26" s="8"/>
      <c r="L26" s="8"/>
      <c r="M26" s="14"/>
      <c r="P26" s="4"/>
    </row>
    <row r="27" spans="1:16" ht="23.1" customHeight="1">
      <c r="A27" s="6"/>
      <c r="B27" s="6"/>
      <c r="C27" s="13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6" ht="23.1" customHeight="1">
      <c r="A28" s="6"/>
      <c r="B28" s="6"/>
      <c r="C28" s="13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6" ht="23.1" customHeight="1">
      <c r="A29" s="6"/>
      <c r="B29" s="6"/>
      <c r="C29" s="13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6" ht="23.1" customHeight="1">
      <c r="A30" s="6"/>
      <c r="B30" s="6"/>
      <c r="C30" s="13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6" ht="23.1" customHeight="1">
      <c r="A31" s="6"/>
      <c r="B31" s="6"/>
      <c r="C31" s="13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6" ht="23.1" customHeight="1">
      <c r="A32" s="6"/>
      <c r="B32" s="6"/>
      <c r="C32" s="13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38" ht="23.1" customHeight="1">
      <c r="A33" s="6"/>
      <c r="B33" s="6"/>
      <c r="C33" s="13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38" ht="23.1" customHeight="1">
      <c r="A34" s="6"/>
      <c r="B34" s="6"/>
      <c r="C34" s="13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38" ht="23.1" customHeight="1">
      <c r="A35" s="6"/>
      <c r="B35" s="6"/>
      <c r="C35" s="13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38" ht="23.1" customHeight="1">
      <c r="A36" s="9" t="s">
        <v>30</v>
      </c>
      <c r="B36" s="10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R36">
        <f t="shared" ref="R36:AL36" si="0">ROUNDDOWN(SUM(R22:R26), 0)</f>
        <v>0</v>
      </c>
      <c r="S36">
        <f t="shared" si="0"/>
        <v>0</v>
      </c>
      <c r="T36">
        <f t="shared" si="0"/>
        <v>0</v>
      </c>
      <c r="U36">
        <f t="shared" si="0"/>
        <v>0</v>
      </c>
      <c r="V36">
        <f t="shared" si="0"/>
        <v>0</v>
      </c>
      <c r="W36">
        <f t="shared" si="0"/>
        <v>0</v>
      </c>
      <c r="X36">
        <f t="shared" si="0"/>
        <v>0</v>
      </c>
      <c r="Y36">
        <f t="shared" si="0"/>
        <v>0</v>
      </c>
      <c r="Z36">
        <f t="shared" si="0"/>
        <v>0</v>
      </c>
      <c r="AA36">
        <f t="shared" si="0"/>
        <v>0</v>
      </c>
      <c r="AB36">
        <f t="shared" si="0"/>
        <v>0</v>
      </c>
      <c r="AC36">
        <f t="shared" si="0"/>
        <v>0</v>
      </c>
      <c r="AD36">
        <f t="shared" si="0"/>
        <v>0</v>
      </c>
      <c r="AE36">
        <f t="shared" si="0"/>
        <v>0</v>
      </c>
      <c r="AF36">
        <f t="shared" si="0"/>
        <v>0</v>
      </c>
      <c r="AG36">
        <f t="shared" si="0"/>
        <v>0</v>
      </c>
      <c r="AH36">
        <f t="shared" si="0"/>
        <v>0</v>
      </c>
      <c r="AI36">
        <f t="shared" si="0"/>
        <v>0</v>
      </c>
      <c r="AJ36">
        <f t="shared" si="0"/>
        <v>0</v>
      </c>
      <c r="AK36">
        <f t="shared" si="0"/>
        <v>0</v>
      </c>
      <c r="AL36">
        <f t="shared" si="0"/>
        <v>0</v>
      </c>
    </row>
    <row r="37" spans="1:38" ht="23.1" customHeight="1">
      <c r="A37" s="21" t="s">
        <v>110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38" ht="23.1" customHeight="1">
      <c r="A38" s="5" t="s">
        <v>57</v>
      </c>
      <c r="B38" s="5" t="s">
        <v>58</v>
      </c>
      <c r="C38" s="7" t="s">
        <v>6</v>
      </c>
      <c r="D38" s="8">
        <v>3.12</v>
      </c>
      <c r="E38" s="8"/>
      <c r="F38" s="8"/>
      <c r="G38" s="8"/>
      <c r="H38" s="8"/>
      <c r="I38" s="8"/>
      <c r="J38" s="8"/>
      <c r="K38" s="8"/>
      <c r="L38" s="8"/>
      <c r="M38" s="14"/>
      <c r="O38" t="str">
        <f>""</f>
        <v/>
      </c>
      <c r="P38" s="4" t="s">
        <v>29</v>
      </c>
      <c r="Q38">
        <v>1</v>
      </c>
      <c r="R38">
        <f>IF(P38="기계경비", J38, 0)</f>
        <v>0</v>
      </c>
      <c r="S38">
        <f>IF(P38="운반비", J38, 0)</f>
        <v>0</v>
      </c>
      <c r="T38">
        <f>IF(P38="작업부산물", F38, 0)</f>
        <v>0</v>
      </c>
      <c r="U38">
        <f>IF(P38="관급", F38, 0)</f>
        <v>0</v>
      </c>
      <c r="V38">
        <f>IF(P38="외주비", J38, 0)</f>
        <v>0</v>
      </c>
      <c r="W38">
        <f>IF(P38="장비비", J38, 0)</f>
        <v>0</v>
      </c>
      <c r="X38">
        <f>IF(P38="폐기물처리비", J38, 0)</f>
        <v>0</v>
      </c>
      <c r="Y38">
        <f>IF(P38="가설비", J38, 0)</f>
        <v>0</v>
      </c>
      <c r="Z38">
        <f>IF(P38="잡비제외분", F38, 0)</f>
        <v>0</v>
      </c>
      <c r="AA38">
        <f>IF(P38="사급자재대", L38, 0)</f>
        <v>0</v>
      </c>
      <c r="AB38">
        <f>IF(P38="관급자재대", L38, 0)</f>
        <v>0</v>
      </c>
      <c r="AC38">
        <f>IF(P38="사용자항목1", L38, 0)</f>
        <v>0</v>
      </c>
      <c r="AD38">
        <f>IF(P38="사용자항목2", L38, 0)</f>
        <v>0</v>
      </c>
      <c r="AE38">
        <f>IF(P38="사용자항목3", L38, 0)</f>
        <v>0</v>
      </c>
      <c r="AF38">
        <f>IF(P38="사용자항목4", L38, 0)</f>
        <v>0</v>
      </c>
      <c r="AG38">
        <f>IF(P38="사용자항목5", L38, 0)</f>
        <v>0</v>
      </c>
      <c r="AH38">
        <f>IF(P38="사용자항목6", L38, 0)</f>
        <v>0</v>
      </c>
      <c r="AI38">
        <f>IF(P38="사용자항목7", L38, 0)</f>
        <v>0</v>
      </c>
      <c r="AJ38">
        <f>IF(P38="사용자항목8", L38, 0)</f>
        <v>0</v>
      </c>
      <c r="AK38">
        <f>IF(P38="사용자항목9", L38, 0)</f>
        <v>0</v>
      </c>
    </row>
    <row r="39" spans="1:38" ht="23.1" customHeight="1">
      <c r="A39" s="5" t="s">
        <v>102</v>
      </c>
      <c r="B39" s="5" t="s">
        <v>59</v>
      </c>
      <c r="C39" s="7" t="s">
        <v>6</v>
      </c>
      <c r="D39" s="8">
        <v>48.52</v>
      </c>
      <c r="E39" s="8"/>
      <c r="F39" s="8"/>
      <c r="G39" s="8"/>
      <c r="H39" s="8"/>
      <c r="I39" s="8"/>
      <c r="J39" s="8"/>
      <c r="K39" s="8"/>
      <c r="L39" s="8"/>
      <c r="M39" s="14"/>
      <c r="O39" t="str">
        <f>""</f>
        <v/>
      </c>
      <c r="P39" s="4" t="s">
        <v>29</v>
      </c>
      <c r="Q39">
        <v>1</v>
      </c>
      <c r="R39">
        <f>IF(P39="기계경비", J39, 0)</f>
        <v>0</v>
      </c>
      <c r="S39">
        <f>IF(P39="운반비", J39, 0)</f>
        <v>0</v>
      </c>
      <c r="T39">
        <f>IF(P39="작업부산물", F39, 0)</f>
        <v>0</v>
      </c>
      <c r="U39">
        <f>IF(P39="관급", F39, 0)</f>
        <v>0</v>
      </c>
      <c r="V39">
        <f>IF(P39="외주비", J39, 0)</f>
        <v>0</v>
      </c>
      <c r="W39">
        <f>IF(P39="장비비", J39, 0)</f>
        <v>0</v>
      </c>
      <c r="X39">
        <f>IF(P39="폐기물처리비", J39, 0)</f>
        <v>0</v>
      </c>
      <c r="Y39">
        <f>IF(P39="가설비", J39, 0)</f>
        <v>0</v>
      </c>
      <c r="Z39">
        <f>IF(P39="잡비제외분", F39, 0)</f>
        <v>0</v>
      </c>
      <c r="AA39">
        <f>IF(P39="사급자재대", L39, 0)</f>
        <v>0</v>
      </c>
      <c r="AB39">
        <f>IF(P39="관급자재대", L39, 0)</f>
        <v>0</v>
      </c>
      <c r="AC39">
        <f>IF(P39="사용자항목1", L39, 0)</f>
        <v>0</v>
      </c>
      <c r="AD39">
        <f>IF(P39="사용자항목2", L39, 0)</f>
        <v>0</v>
      </c>
      <c r="AE39">
        <f>IF(P39="사용자항목3", L39, 0)</f>
        <v>0</v>
      </c>
      <c r="AF39">
        <f>IF(P39="사용자항목4", L39, 0)</f>
        <v>0</v>
      </c>
      <c r="AG39">
        <f>IF(P39="사용자항목5", L39, 0)</f>
        <v>0</v>
      </c>
      <c r="AH39">
        <f>IF(P39="사용자항목6", L39, 0)</f>
        <v>0</v>
      </c>
      <c r="AI39">
        <f>IF(P39="사용자항목7", L39, 0)</f>
        <v>0</v>
      </c>
      <c r="AJ39">
        <f>IF(P39="사용자항목8", L39, 0)</f>
        <v>0</v>
      </c>
      <c r="AK39">
        <f>IF(P39="사용자항목9", L39, 0)</f>
        <v>0</v>
      </c>
    </row>
    <row r="40" spans="1:38" ht="23.1" customHeight="1">
      <c r="A40" s="5" t="s">
        <v>102</v>
      </c>
      <c r="B40" s="5" t="s">
        <v>60</v>
      </c>
      <c r="C40" s="7" t="s">
        <v>6</v>
      </c>
      <c r="D40" s="8">
        <v>79.41</v>
      </c>
      <c r="E40" s="8"/>
      <c r="F40" s="8"/>
      <c r="G40" s="8"/>
      <c r="H40" s="8"/>
      <c r="I40" s="8"/>
      <c r="J40" s="8"/>
      <c r="K40" s="8"/>
      <c r="L40" s="8"/>
      <c r="M40" s="14"/>
      <c r="O40" t="str">
        <f>""</f>
        <v/>
      </c>
      <c r="P40" s="4" t="s">
        <v>29</v>
      </c>
      <c r="Q40">
        <v>1</v>
      </c>
      <c r="R40">
        <f>IF(P40="기계경비", J40, 0)</f>
        <v>0</v>
      </c>
      <c r="S40">
        <f>IF(P40="운반비", J40, 0)</f>
        <v>0</v>
      </c>
      <c r="T40">
        <f>IF(P40="작업부산물", F40, 0)</f>
        <v>0</v>
      </c>
      <c r="U40">
        <f>IF(P40="관급", F40, 0)</f>
        <v>0</v>
      </c>
      <c r="V40">
        <f>IF(P40="외주비", J40, 0)</f>
        <v>0</v>
      </c>
      <c r="W40">
        <f>IF(P40="장비비", J40, 0)</f>
        <v>0</v>
      </c>
      <c r="X40">
        <f>IF(P40="폐기물처리비", J40, 0)</f>
        <v>0</v>
      </c>
      <c r="Y40">
        <f>IF(P40="가설비", J40, 0)</f>
        <v>0</v>
      </c>
      <c r="Z40">
        <f>IF(P40="잡비제외분", F40, 0)</f>
        <v>0</v>
      </c>
      <c r="AA40">
        <f>IF(P40="사급자재대", L40, 0)</f>
        <v>0</v>
      </c>
      <c r="AB40">
        <f>IF(P40="관급자재대", L40, 0)</f>
        <v>0</v>
      </c>
      <c r="AC40">
        <f>IF(P40="사용자항목1", L40, 0)</f>
        <v>0</v>
      </c>
      <c r="AD40">
        <f>IF(P40="사용자항목2", L40, 0)</f>
        <v>0</v>
      </c>
      <c r="AE40">
        <f>IF(P40="사용자항목3", L40, 0)</f>
        <v>0</v>
      </c>
      <c r="AF40">
        <f>IF(P40="사용자항목4", L40, 0)</f>
        <v>0</v>
      </c>
      <c r="AG40">
        <f>IF(P40="사용자항목5", L40, 0)</f>
        <v>0</v>
      </c>
      <c r="AH40">
        <f>IF(P40="사용자항목6", L40, 0)</f>
        <v>0</v>
      </c>
      <c r="AI40">
        <f>IF(P40="사용자항목7", L40, 0)</f>
        <v>0</v>
      </c>
      <c r="AJ40">
        <f>IF(P40="사용자항목8", L40, 0)</f>
        <v>0</v>
      </c>
      <c r="AK40">
        <f>IF(P40="사용자항목9", L40, 0)</f>
        <v>0</v>
      </c>
    </row>
    <row r="41" spans="1:38" ht="23.1" customHeight="1">
      <c r="A41" s="6"/>
      <c r="B41" s="6"/>
      <c r="C41" s="13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38" ht="23.1" customHeight="1">
      <c r="A42" s="6"/>
      <c r="B42" s="6"/>
      <c r="C42" s="13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38" ht="23.1" customHeight="1">
      <c r="A43" s="6"/>
      <c r="B43" s="6"/>
      <c r="C43" s="13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38" ht="23.1" customHeight="1">
      <c r="A44" s="6"/>
      <c r="B44" s="6"/>
      <c r="C44" s="13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38" ht="23.1" customHeight="1">
      <c r="A45" s="6"/>
      <c r="B45" s="6"/>
      <c r="C45" s="13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38" ht="23.1" customHeight="1">
      <c r="A46" s="6"/>
      <c r="B46" s="6"/>
      <c r="C46" s="13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38" ht="23.1" customHeight="1">
      <c r="A47" s="6"/>
      <c r="B47" s="6"/>
      <c r="C47" s="13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38" ht="23.1" customHeight="1">
      <c r="A48" s="6"/>
      <c r="B48" s="6"/>
      <c r="C48" s="13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38" ht="23.1" customHeight="1">
      <c r="A49" s="6"/>
      <c r="B49" s="6"/>
      <c r="C49" s="13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38" ht="23.1" customHeight="1">
      <c r="A50" s="6"/>
      <c r="B50" s="6"/>
      <c r="C50" s="13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38" ht="23.1" customHeight="1">
      <c r="A51" s="6"/>
      <c r="B51" s="6"/>
      <c r="C51" s="13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38" ht="23.1" customHeight="1">
      <c r="A52" s="9" t="s">
        <v>30</v>
      </c>
      <c r="B52" s="10"/>
      <c r="C52" s="11"/>
      <c r="D52" s="12"/>
      <c r="E52" s="12"/>
      <c r="F52" s="12"/>
      <c r="G52" s="12"/>
      <c r="H52" s="12"/>
      <c r="I52" s="12"/>
      <c r="J52" s="12"/>
      <c r="K52" s="12"/>
      <c r="L52" s="12"/>
      <c r="M52" s="12"/>
      <c r="R52">
        <f t="shared" ref="R52:AL52" si="1">ROUNDDOWN(SUM(R38:R40), 0)</f>
        <v>0</v>
      </c>
      <c r="S52">
        <f t="shared" si="1"/>
        <v>0</v>
      </c>
      <c r="T52">
        <f t="shared" si="1"/>
        <v>0</v>
      </c>
      <c r="U52">
        <f t="shared" si="1"/>
        <v>0</v>
      </c>
      <c r="V52">
        <f t="shared" si="1"/>
        <v>0</v>
      </c>
      <c r="W52">
        <f t="shared" si="1"/>
        <v>0</v>
      </c>
      <c r="X52">
        <f t="shared" si="1"/>
        <v>0</v>
      </c>
      <c r="Y52">
        <f t="shared" si="1"/>
        <v>0</v>
      </c>
      <c r="Z52">
        <f t="shared" si="1"/>
        <v>0</v>
      </c>
      <c r="AA52">
        <f t="shared" si="1"/>
        <v>0</v>
      </c>
      <c r="AB52">
        <f t="shared" si="1"/>
        <v>0</v>
      </c>
      <c r="AC52">
        <f t="shared" si="1"/>
        <v>0</v>
      </c>
      <c r="AD52">
        <f t="shared" si="1"/>
        <v>0</v>
      </c>
      <c r="AE52">
        <f t="shared" si="1"/>
        <v>0</v>
      </c>
      <c r="AF52">
        <f t="shared" si="1"/>
        <v>0</v>
      </c>
      <c r="AG52">
        <f t="shared" si="1"/>
        <v>0</v>
      </c>
      <c r="AH52">
        <f t="shared" si="1"/>
        <v>0</v>
      </c>
      <c r="AI52">
        <f t="shared" si="1"/>
        <v>0</v>
      </c>
      <c r="AJ52">
        <f t="shared" si="1"/>
        <v>0</v>
      </c>
      <c r="AK52">
        <f t="shared" si="1"/>
        <v>0</v>
      </c>
      <c r="AL52">
        <f t="shared" si="1"/>
        <v>0</v>
      </c>
    </row>
    <row r="53" spans="1:38" ht="23.1" customHeight="1">
      <c r="A53" s="21" t="s">
        <v>111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</row>
    <row r="54" spans="1:38" ht="23.1" customHeight="1">
      <c r="A54" s="5" t="s">
        <v>37</v>
      </c>
      <c r="B54" s="5" t="s">
        <v>53</v>
      </c>
      <c r="C54" s="7" t="s">
        <v>6</v>
      </c>
      <c r="D54" s="8">
        <v>6.28</v>
      </c>
      <c r="E54" s="8"/>
      <c r="F54" s="8"/>
      <c r="G54" s="8"/>
      <c r="H54" s="8"/>
      <c r="I54" s="8"/>
      <c r="J54" s="8"/>
      <c r="K54" s="8"/>
      <c r="L54" s="8"/>
      <c r="M54" s="14"/>
      <c r="O54" t="str">
        <f>""</f>
        <v/>
      </c>
      <c r="P54" s="4" t="s">
        <v>29</v>
      </c>
      <c r="Q54">
        <v>1</v>
      </c>
      <c r="R54">
        <f>IF(P54="기계경비", J54, 0)</f>
        <v>0</v>
      </c>
      <c r="S54">
        <f>IF(P54="운반비", J54, 0)</f>
        <v>0</v>
      </c>
      <c r="T54">
        <f>IF(P54="작업부산물", F54, 0)</f>
        <v>0</v>
      </c>
      <c r="U54">
        <f>IF(P54="관급", F54, 0)</f>
        <v>0</v>
      </c>
      <c r="V54">
        <f>IF(P54="외주비", J54, 0)</f>
        <v>0</v>
      </c>
      <c r="W54">
        <f>IF(P54="장비비", J54, 0)</f>
        <v>0</v>
      </c>
      <c r="X54">
        <f>IF(P54="폐기물처리비", J54, 0)</f>
        <v>0</v>
      </c>
      <c r="Y54">
        <f>IF(P54="가설비", J54, 0)</f>
        <v>0</v>
      </c>
      <c r="Z54">
        <f>IF(P54="잡비제외분", F54, 0)</f>
        <v>0</v>
      </c>
      <c r="AA54">
        <f>IF(P54="사급자재대", L54, 0)</f>
        <v>0</v>
      </c>
      <c r="AB54">
        <f>IF(P54="관급자재대", L54, 0)</f>
        <v>0</v>
      </c>
      <c r="AC54">
        <f>IF(P54="사용자항목1", L54, 0)</f>
        <v>0</v>
      </c>
      <c r="AD54">
        <f>IF(P54="사용자항목2", L54, 0)</f>
        <v>0</v>
      </c>
      <c r="AE54">
        <f>IF(P54="사용자항목3", L54, 0)</f>
        <v>0</v>
      </c>
      <c r="AF54">
        <f>IF(P54="사용자항목4", L54, 0)</f>
        <v>0</v>
      </c>
      <c r="AG54">
        <f>IF(P54="사용자항목5", L54, 0)</f>
        <v>0</v>
      </c>
      <c r="AH54">
        <f>IF(P54="사용자항목6", L54, 0)</f>
        <v>0</v>
      </c>
      <c r="AI54">
        <f>IF(P54="사용자항목7", L54, 0)</f>
        <v>0</v>
      </c>
      <c r="AJ54">
        <f>IF(P54="사용자항목8", L54, 0)</f>
        <v>0</v>
      </c>
      <c r="AK54">
        <f>IF(P54="사용자항목9", L54, 0)</f>
        <v>0</v>
      </c>
    </row>
    <row r="55" spans="1:38" ht="23.1" customHeight="1">
      <c r="A55" s="5" t="s">
        <v>7</v>
      </c>
      <c r="B55" s="5" t="s">
        <v>8</v>
      </c>
      <c r="C55" s="7" t="s">
        <v>2</v>
      </c>
      <c r="D55" s="8">
        <v>2</v>
      </c>
      <c r="E55" s="8"/>
      <c r="F55" s="8"/>
      <c r="G55" s="8"/>
      <c r="H55" s="8"/>
      <c r="I55" s="8"/>
      <c r="J55" s="8"/>
      <c r="K55" s="8"/>
      <c r="L55" s="8"/>
      <c r="M55" s="8"/>
      <c r="O55" t="str">
        <f>"01"</f>
        <v>01</v>
      </c>
      <c r="P55" s="4" t="s">
        <v>29</v>
      </c>
      <c r="Q55">
        <v>1</v>
      </c>
      <c r="R55">
        <f>IF(P55="기계경비", J55, 0)</f>
        <v>0</v>
      </c>
      <c r="S55">
        <f>IF(P55="운반비", J55, 0)</f>
        <v>0</v>
      </c>
      <c r="T55">
        <f>IF(P55="작업부산물", F55, 0)</f>
        <v>0</v>
      </c>
      <c r="U55">
        <f>IF(P55="관급", F55, 0)</f>
        <v>0</v>
      </c>
      <c r="V55">
        <f>IF(P55="외주비", J55, 0)</f>
        <v>0</v>
      </c>
      <c r="W55">
        <f>IF(P55="장비비", J55, 0)</f>
        <v>0</v>
      </c>
      <c r="X55">
        <f>IF(P55="폐기물처리비", J55, 0)</f>
        <v>0</v>
      </c>
      <c r="Y55">
        <f>IF(P55="가설비", J55, 0)</f>
        <v>0</v>
      </c>
      <c r="Z55">
        <f>IF(P55="잡비제외분", F55, 0)</f>
        <v>0</v>
      </c>
      <c r="AA55">
        <f>IF(P55="사급자재대", L55, 0)</f>
        <v>0</v>
      </c>
      <c r="AB55">
        <f>IF(P55="관급자재대", L55, 0)</f>
        <v>0</v>
      </c>
      <c r="AC55">
        <f>IF(P55="사용자항목1", L55, 0)</f>
        <v>0</v>
      </c>
      <c r="AD55">
        <f>IF(P55="사용자항목2", L55, 0)</f>
        <v>0</v>
      </c>
      <c r="AE55">
        <f>IF(P55="사용자항목3", L55, 0)</f>
        <v>0</v>
      </c>
      <c r="AF55">
        <f>IF(P55="사용자항목4", L55, 0)</f>
        <v>0</v>
      </c>
      <c r="AG55">
        <f>IF(P55="사용자항목5", L55, 0)</f>
        <v>0</v>
      </c>
      <c r="AH55">
        <f>IF(P55="사용자항목6", L55, 0)</f>
        <v>0</v>
      </c>
      <c r="AI55">
        <f>IF(P55="사용자항목7", L55, 0)</f>
        <v>0</v>
      </c>
      <c r="AJ55">
        <f>IF(P55="사용자항목8", L55, 0)</f>
        <v>0</v>
      </c>
      <c r="AK55">
        <f>IF(P55="사용자항목9", L55, 0)</f>
        <v>0</v>
      </c>
    </row>
    <row r="56" spans="1:38" ht="23.1" customHeight="1">
      <c r="A56" s="5" t="s">
        <v>31</v>
      </c>
      <c r="B56" s="5" t="s">
        <v>32</v>
      </c>
      <c r="C56" s="7" t="s">
        <v>2</v>
      </c>
      <c r="D56" s="8">
        <v>1.96</v>
      </c>
      <c r="E56" s="8"/>
      <c r="F56" s="8"/>
      <c r="G56" s="8"/>
      <c r="H56" s="8"/>
      <c r="I56" s="8"/>
      <c r="J56" s="8"/>
      <c r="K56" s="8"/>
      <c r="L56" s="8"/>
      <c r="M56" s="14"/>
      <c r="O56" t="str">
        <f>""</f>
        <v/>
      </c>
      <c r="P56" s="4" t="s">
        <v>29</v>
      </c>
      <c r="Q56">
        <v>1</v>
      </c>
      <c r="R56">
        <f>IF(P56="기계경비", J56, 0)</f>
        <v>0</v>
      </c>
      <c r="S56">
        <f>IF(P56="운반비", J56, 0)</f>
        <v>0</v>
      </c>
      <c r="T56">
        <f>IF(P56="작업부산물", F56, 0)</f>
        <v>0</v>
      </c>
      <c r="U56">
        <f>IF(P56="관급", F56, 0)</f>
        <v>0</v>
      </c>
      <c r="V56">
        <f>IF(P56="외주비", J56, 0)</f>
        <v>0</v>
      </c>
      <c r="W56">
        <f>IF(P56="장비비", J56, 0)</f>
        <v>0</v>
      </c>
      <c r="X56">
        <f>IF(P56="폐기물처리비", J56, 0)</f>
        <v>0</v>
      </c>
      <c r="Y56">
        <f>IF(P56="가설비", J56, 0)</f>
        <v>0</v>
      </c>
      <c r="Z56">
        <f>IF(P56="잡비제외분", F56, 0)</f>
        <v>0</v>
      </c>
      <c r="AA56">
        <f>IF(P56="사급자재대", L56, 0)</f>
        <v>0</v>
      </c>
      <c r="AB56">
        <f>IF(P56="관급자재대", L56, 0)</f>
        <v>0</v>
      </c>
      <c r="AC56">
        <f>IF(P56="사용자항목1", L56, 0)</f>
        <v>0</v>
      </c>
      <c r="AD56">
        <f>IF(P56="사용자항목2", L56, 0)</f>
        <v>0</v>
      </c>
      <c r="AE56">
        <f>IF(P56="사용자항목3", L56, 0)</f>
        <v>0</v>
      </c>
      <c r="AF56">
        <f>IF(P56="사용자항목4", L56, 0)</f>
        <v>0</v>
      </c>
      <c r="AG56">
        <f>IF(P56="사용자항목5", L56, 0)</f>
        <v>0</v>
      </c>
      <c r="AH56">
        <f>IF(P56="사용자항목6", L56, 0)</f>
        <v>0</v>
      </c>
      <c r="AI56">
        <f>IF(P56="사용자항목7", L56, 0)</f>
        <v>0</v>
      </c>
      <c r="AJ56">
        <f>IF(P56="사용자항목8", L56, 0)</f>
        <v>0</v>
      </c>
      <c r="AK56">
        <f>IF(P56="사용자항목9", L56, 0)</f>
        <v>0</v>
      </c>
    </row>
    <row r="57" spans="1:38" ht="23.1" customHeight="1">
      <c r="A57" s="5" t="s">
        <v>54</v>
      </c>
      <c r="B57" s="5" t="s">
        <v>55</v>
      </c>
      <c r="C57" s="7" t="s">
        <v>6</v>
      </c>
      <c r="D57" s="8">
        <v>19.68</v>
      </c>
      <c r="E57" s="8"/>
      <c r="F57" s="8"/>
      <c r="G57" s="8"/>
      <c r="H57" s="8"/>
      <c r="I57" s="8"/>
      <c r="J57" s="8"/>
      <c r="K57" s="8"/>
      <c r="L57" s="8"/>
      <c r="M57" s="14"/>
      <c r="O57" t="str">
        <f>""</f>
        <v/>
      </c>
      <c r="P57" s="4" t="s">
        <v>29</v>
      </c>
      <c r="Q57">
        <v>1</v>
      </c>
      <c r="R57">
        <f>IF(P57="기계경비", J57, 0)</f>
        <v>0</v>
      </c>
      <c r="S57">
        <f>IF(P57="운반비", J57, 0)</f>
        <v>0</v>
      </c>
      <c r="T57">
        <f>IF(P57="작업부산물", F57, 0)</f>
        <v>0</v>
      </c>
      <c r="U57">
        <f>IF(P57="관급", F57, 0)</f>
        <v>0</v>
      </c>
      <c r="V57">
        <f>IF(P57="외주비", J57, 0)</f>
        <v>0</v>
      </c>
      <c r="W57">
        <f>IF(P57="장비비", J57, 0)</f>
        <v>0</v>
      </c>
      <c r="X57">
        <f>IF(P57="폐기물처리비", J57, 0)</f>
        <v>0</v>
      </c>
      <c r="Y57">
        <f>IF(P57="가설비", J57, 0)</f>
        <v>0</v>
      </c>
      <c r="Z57">
        <f>IF(P57="잡비제외분", F57, 0)</f>
        <v>0</v>
      </c>
      <c r="AA57">
        <f>IF(P57="사급자재대", L57, 0)</f>
        <v>0</v>
      </c>
      <c r="AB57">
        <f>IF(P57="관급자재대", L57, 0)</f>
        <v>0</v>
      </c>
      <c r="AC57">
        <f>IF(P57="사용자항목1", L57, 0)</f>
        <v>0</v>
      </c>
      <c r="AD57">
        <f>IF(P57="사용자항목2", L57, 0)</f>
        <v>0</v>
      </c>
      <c r="AE57">
        <f>IF(P57="사용자항목3", L57, 0)</f>
        <v>0</v>
      </c>
      <c r="AF57">
        <f>IF(P57="사용자항목4", L57, 0)</f>
        <v>0</v>
      </c>
      <c r="AG57">
        <f>IF(P57="사용자항목5", L57, 0)</f>
        <v>0</v>
      </c>
      <c r="AH57">
        <f>IF(P57="사용자항목6", L57, 0)</f>
        <v>0</v>
      </c>
      <c r="AI57">
        <f>IF(P57="사용자항목7", L57, 0)</f>
        <v>0</v>
      </c>
      <c r="AJ57">
        <f>IF(P57="사용자항목8", L57, 0)</f>
        <v>0</v>
      </c>
      <c r="AK57">
        <f>IF(P57="사용자항목9", L57, 0)</f>
        <v>0</v>
      </c>
    </row>
    <row r="58" spans="1:38" ht="23.1" customHeight="1">
      <c r="A58" s="5" t="s">
        <v>56</v>
      </c>
      <c r="B58" s="5" t="s">
        <v>12</v>
      </c>
      <c r="C58" s="7" t="s">
        <v>6</v>
      </c>
      <c r="D58" s="8">
        <v>16.8</v>
      </c>
      <c r="E58" s="8"/>
      <c r="F58" s="8"/>
      <c r="G58" s="8"/>
      <c r="H58" s="8"/>
      <c r="I58" s="8"/>
      <c r="J58" s="8"/>
      <c r="K58" s="8"/>
      <c r="L58" s="8"/>
      <c r="M58" s="14"/>
      <c r="O58" t="str">
        <f>""</f>
        <v/>
      </c>
      <c r="P58" s="4" t="s">
        <v>29</v>
      </c>
      <c r="Q58">
        <v>1</v>
      </c>
      <c r="R58">
        <f>IF(P58="기계경비", J58, 0)</f>
        <v>0</v>
      </c>
      <c r="S58">
        <f>IF(P58="운반비", J58, 0)</f>
        <v>0</v>
      </c>
      <c r="T58">
        <f>IF(P58="작업부산물", F58, 0)</f>
        <v>0</v>
      </c>
      <c r="U58">
        <f>IF(P58="관급", F58, 0)</f>
        <v>0</v>
      </c>
      <c r="V58">
        <f>IF(P58="외주비", J58, 0)</f>
        <v>0</v>
      </c>
      <c r="W58">
        <f>IF(P58="장비비", J58, 0)</f>
        <v>0</v>
      </c>
      <c r="X58">
        <f>IF(P58="폐기물처리비", J58, 0)</f>
        <v>0</v>
      </c>
      <c r="Y58">
        <f>IF(P58="가설비", J58, 0)</f>
        <v>0</v>
      </c>
      <c r="Z58">
        <f>IF(P58="잡비제외분", F58, 0)</f>
        <v>0</v>
      </c>
      <c r="AA58">
        <f>IF(P58="사급자재대", L58, 0)</f>
        <v>0</v>
      </c>
      <c r="AB58">
        <f>IF(P58="관급자재대", L58, 0)</f>
        <v>0</v>
      </c>
      <c r="AC58">
        <f>IF(P58="사용자항목1", L58, 0)</f>
        <v>0</v>
      </c>
      <c r="AD58">
        <f>IF(P58="사용자항목2", L58, 0)</f>
        <v>0</v>
      </c>
      <c r="AE58">
        <f>IF(P58="사용자항목3", L58, 0)</f>
        <v>0</v>
      </c>
      <c r="AF58">
        <f>IF(P58="사용자항목4", L58, 0)</f>
        <v>0</v>
      </c>
      <c r="AG58">
        <f>IF(P58="사용자항목5", L58, 0)</f>
        <v>0</v>
      </c>
      <c r="AH58">
        <f>IF(P58="사용자항목6", L58, 0)</f>
        <v>0</v>
      </c>
      <c r="AI58">
        <f>IF(P58="사용자항목7", L58, 0)</f>
        <v>0</v>
      </c>
      <c r="AJ58">
        <f>IF(P58="사용자항목8", L58, 0)</f>
        <v>0</v>
      </c>
      <c r="AK58">
        <f>IF(P58="사용자항목9", L58, 0)</f>
        <v>0</v>
      </c>
    </row>
    <row r="59" spans="1:38" ht="23.1" customHeight="1">
      <c r="A59" s="6"/>
      <c r="B59" s="6"/>
      <c r="C59" s="13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38" ht="23.1" customHeight="1">
      <c r="A60" s="6"/>
      <c r="B60" s="6"/>
      <c r="C60" s="13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38" ht="23.1" customHeight="1">
      <c r="A61" s="6"/>
      <c r="B61" s="6"/>
      <c r="C61" s="13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38" ht="23.1" customHeight="1">
      <c r="A62" s="6"/>
      <c r="B62" s="6"/>
      <c r="C62" s="13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38" ht="23.1" customHeight="1">
      <c r="A63" s="6"/>
      <c r="B63" s="6"/>
      <c r="C63" s="13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38" ht="23.1" customHeight="1">
      <c r="A64" s="6"/>
      <c r="B64" s="6"/>
      <c r="C64" s="13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38" ht="23.1" customHeight="1">
      <c r="A65" s="6"/>
      <c r="B65" s="6"/>
      <c r="C65" s="13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38" ht="23.1" customHeight="1">
      <c r="A66" s="6"/>
      <c r="B66" s="6"/>
      <c r="C66" s="13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38" ht="23.1" customHeight="1">
      <c r="A67" s="6"/>
      <c r="B67" s="6"/>
      <c r="C67" s="13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38" ht="23.1" customHeight="1">
      <c r="A68" s="9" t="s">
        <v>30</v>
      </c>
      <c r="B68" s="10"/>
      <c r="C68" s="11"/>
      <c r="D68" s="12"/>
      <c r="E68" s="12"/>
      <c r="F68" s="12"/>
      <c r="G68" s="12"/>
      <c r="H68" s="12"/>
      <c r="I68" s="12"/>
      <c r="J68" s="12"/>
      <c r="K68" s="12"/>
      <c r="L68" s="12"/>
      <c r="M68" s="12"/>
      <c r="R68">
        <f t="shared" ref="R68:AL68" si="2">ROUNDDOWN(SUM(R54:R58), 0)</f>
        <v>0</v>
      </c>
      <c r="S68">
        <f t="shared" si="2"/>
        <v>0</v>
      </c>
      <c r="T68">
        <f t="shared" si="2"/>
        <v>0</v>
      </c>
      <c r="U68">
        <f t="shared" si="2"/>
        <v>0</v>
      </c>
      <c r="V68">
        <f t="shared" si="2"/>
        <v>0</v>
      </c>
      <c r="W68">
        <f t="shared" si="2"/>
        <v>0</v>
      </c>
      <c r="X68">
        <f t="shared" si="2"/>
        <v>0</v>
      </c>
      <c r="Y68">
        <f t="shared" si="2"/>
        <v>0</v>
      </c>
      <c r="Z68">
        <f t="shared" si="2"/>
        <v>0</v>
      </c>
      <c r="AA68">
        <f t="shared" si="2"/>
        <v>0</v>
      </c>
      <c r="AB68">
        <f t="shared" si="2"/>
        <v>0</v>
      </c>
      <c r="AC68">
        <f t="shared" si="2"/>
        <v>0</v>
      </c>
      <c r="AD68">
        <f t="shared" si="2"/>
        <v>0</v>
      </c>
      <c r="AE68">
        <f t="shared" si="2"/>
        <v>0</v>
      </c>
      <c r="AF68">
        <f t="shared" si="2"/>
        <v>0</v>
      </c>
      <c r="AG68">
        <f t="shared" si="2"/>
        <v>0</v>
      </c>
      <c r="AH68">
        <f t="shared" si="2"/>
        <v>0</v>
      </c>
      <c r="AI68">
        <f t="shared" si="2"/>
        <v>0</v>
      </c>
      <c r="AJ68">
        <f t="shared" si="2"/>
        <v>0</v>
      </c>
      <c r="AK68">
        <f t="shared" si="2"/>
        <v>0</v>
      </c>
      <c r="AL68">
        <f t="shared" si="2"/>
        <v>0</v>
      </c>
    </row>
    <row r="69" spans="1:38" ht="23.1" customHeight="1">
      <c r="A69" s="21" t="s">
        <v>103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spans="1:38" ht="23.1" customHeight="1">
      <c r="A70" s="5" t="s">
        <v>61</v>
      </c>
      <c r="B70" s="5" t="s">
        <v>62</v>
      </c>
      <c r="C70" s="7" t="s">
        <v>6</v>
      </c>
      <c r="D70" s="8">
        <v>21.05</v>
      </c>
      <c r="E70" s="8"/>
      <c r="F70" s="8"/>
      <c r="G70" s="8"/>
      <c r="H70" s="8"/>
      <c r="I70" s="8"/>
      <c r="J70" s="8"/>
      <c r="K70" s="8"/>
      <c r="L70" s="8"/>
      <c r="M70" s="14"/>
      <c r="O70" t="str">
        <f>""</f>
        <v/>
      </c>
      <c r="P70" s="4" t="s">
        <v>29</v>
      </c>
      <c r="Q70">
        <v>1</v>
      </c>
      <c r="R70">
        <f>IF(P70="기계경비", J70, 0)</f>
        <v>0</v>
      </c>
      <c r="S70">
        <f>IF(P70="운반비", J70, 0)</f>
        <v>0</v>
      </c>
      <c r="T70">
        <f>IF(P70="작업부산물", F70, 0)</f>
        <v>0</v>
      </c>
      <c r="U70">
        <f>IF(P70="관급", F70, 0)</f>
        <v>0</v>
      </c>
      <c r="V70">
        <f>IF(P70="외주비", J70, 0)</f>
        <v>0</v>
      </c>
      <c r="W70">
        <f>IF(P70="장비비", J70, 0)</f>
        <v>0</v>
      </c>
      <c r="X70">
        <f>IF(P70="폐기물처리비", J70, 0)</f>
        <v>0</v>
      </c>
      <c r="Y70">
        <f>IF(P70="가설비", J70, 0)</f>
        <v>0</v>
      </c>
      <c r="Z70">
        <f>IF(P70="잡비제외분", F70, 0)</f>
        <v>0</v>
      </c>
      <c r="AA70">
        <f>IF(P70="사급자재대", L70, 0)</f>
        <v>0</v>
      </c>
      <c r="AB70">
        <f>IF(P70="관급자재대", L70, 0)</f>
        <v>0</v>
      </c>
      <c r="AC70">
        <f>IF(P70="사용자항목1", L70, 0)</f>
        <v>0</v>
      </c>
      <c r="AD70">
        <f>IF(P70="사용자항목2", L70, 0)</f>
        <v>0</v>
      </c>
      <c r="AE70">
        <f>IF(P70="사용자항목3", L70, 0)</f>
        <v>0</v>
      </c>
      <c r="AF70">
        <f>IF(P70="사용자항목4", L70, 0)</f>
        <v>0</v>
      </c>
      <c r="AG70">
        <f>IF(P70="사용자항목5", L70, 0)</f>
        <v>0</v>
      </c>
      <c r="AH70">
        <f>IF(P70="사용자항목6", L70, 0)</f>
        <v>0</v>
      </c>
      <c r="AI70">
        <f>IF(P70="사용자항목7", L70, 0)</f>
        <v>0</v>
      </c>
      <c r="AJ70">
        <f>IF(P70="사용자항목8", L70, 0)</f>
        <v>0</v>
      </c>
      <c r="AK70">
        <f>IF(P70="사용자항목9", L70, 0)</f>
        <v>0</v>
      </c>
    </row>
    <row r="71" spans="1:38" ht="23.1" customHeight="1">
      <c r="A71" s="5" t="s">
        <v>104</v>
      </c>
      <c r="B71" s="5" t="s">
        <v>63</v>
      </c>
      <c r="C71" s="7" t="s">
        <v>6</v>
      </c>
      <c r="D71" s="8">
        <v>21.05</v>
      </c>
      <c r="E71" s="8"/>
      <c r="F71" s="8"/>
      <c r="G71" s="8"/>
      <c r="H71" s="8"/>
      <c r="I71" s="8"/>
      <c r="J71" s="8"/>
      <c r="K71" s="8"/>
      <c r="L71" s="8"/>
      <c r="M71" s="14"/>
      <c r="O71" t="str">
        <f>""</f>
        <v/>
      </c>
      <c r="P71" s="4" t="s">
        <v>29</v>
      </c>
      <c r="Q71">
        <v>1</v>
      </c>
      <c r="R71">
        <f>IF(P71="기계경비", J71, 0)</f>
        <v>0</v>
      </c>
      <c r="S71">
        <f>IF(P71="운반비", J71, 0)</f>
        <v>0</v>
      </c>
      <c r="T71">
        <f>IF(P71="작업부산물", F71, 0)</f>
        <v>0</v>
      </c>
      <c r="U71">
        <f>IF(P71="관급", F71, 0)</f>
        <v>0</v>
      </c>
      <c r="V71">
        <f>IF(P71="외주비", J71, 0)</f>
        <v>0</v>
      </c>
      <c r="W71">
        <f>IF(P71="장비비", J71, 0)</f>
        <v>0</v>
      </c>
      <c r="X71">
        <f>IF(P71="폐기물처리비", J71, 0)</f>
        <v>0</v>
      </c>
      <c r="Y71">
        <f>IF(P71="가설비", J71, 0)</f>
        <v>0</v>
      </c>
      <c r="Z71">
        <f>IF(P71="잡비제외분", F71, 0)</f>
        <v>0</v>
      </c>
      <c r="AA71">
        <f>IF(P71="사급자재대", L71, 0)</f>
        <v>0</v>
      </c>
      <c r="AB71">
        <f>IF(P71="관급자재대", L71, 0)</f>
        <v>0</v>
      </c>
      <c r="AC71">
        <f>IF(P71="사용자항목1", L71, 0)</f>
        <v>0</v>
      </c>
      <c r="AD71">
        <f>IF(P71="사용자항목2", L71, 0)</f>
        <v>0</v>
      </c>
      <c r="AE71">
        <f>IF(P71="사용자항목3", L71, 0)</f>
        <v>0</v>
      </c>
      <c r="AF71">
        <f>IF(P71="사용자항목4", L71, 0)</f>
        <v>0</v>
      </c>
      <c r="AG71">
        <f>IF(P71="사용자항목5", L71, 0)</f>
        <v>0</v>
      </c>
      <c r="AH71">
        <f>IF(P71="사용자항목6", L71, 0)</f>
        <v>0</v>
      </c>
      <c r="AI71">
        <f>IF(P71="사용자항목7", L71, 0)</f>
        <v>0</v>
      </c>
      <c r="AJ71">
        <f>IF(P71="사용자항목8", L71, 0)</f>
        <v>0</v>
      </c>
      <c r="AK71">
        <f>IF(P71="사용자항목9", L71, 0)</f>
        <v>0</v>
      </c>
    </row>
    <row r="72" spans="1:38" ht="23.1" customHeight="1">
      <c r="A72" s="5" t="s">
        <v>61</v>
      </c>
      <c r="B72" s="5" t="s">
        <v>64</v>
      </c>
      <c r="C72" s="7" t="s">
        <v>6</v>
      </c>
      <c r="D72" s="8">
        <v>129.22999999999999</v>
      </c>
      <c r="E72" s="8"/>
      <c r="F72" s="8"/>
      <c r="G72" s="8"/>
      <c r="H72" s="8"/>
      <c r="I72" s="8"/>
      <c r="J72" s="8"/>
      <c r="K72" s="8"/>
      <c r="L72" s="8"/>
      <c r="M72" s="14"/>
      <c r="O72" t="str">
        <f>""</f>
        <v/>
      </c>
      <c r="P72" s="4" t="s">
        <v>29</v>
      </c>
      <c r="Q72">
        <v>1</v>
      </c>
      <c r="R72">
        <f>IF(P72="기계경비", J72, 0)</f>
        <v>0</v>
      </c>
      <c r="S72">
        <f>IF(P72="운반비", J72, 0)</f>
        <v>0</v>
      </c>
      <c r="T72">
        <f>IF(P72="작업부산물", F72, 0)</f>
        <v>0</v>
      </c>
      <c r="U72">
        <f>IF(P72="관급", F72, 0)</f>
        <v>0</v>
      </c>
      <c r="V72">
        <f>IF(P72="외주비", J72, 0)</f>
        <v>0</v>
      </c>
      <c r="W72">
        <f>IF(P72="장비비", J72, 0)</f>
        <v>0</v>
      </c>
      <c r="X72">
        <f>IF(P72="폐기물처리비", J72, 0)</f>
        <v>0</v>
      </c>
      <c r="Y72">
        <f>IF(P72="가설비", J72, 0)</f>
        <v>0</v>
      </c>
      <c r="Z72">
        <f>IF(P72="잡비제외분", F72, 0)</f>
        <v>0</v>
      </c>
      <c r="AA72">
        <f>IF(P72="사급자재대", L72, 0)</f>
        <v>0</v>
      </c>
      <c r="AB72">
        <f>IF(P72="관급자재대", L72, 0)</f>
        <v>0</v>
      </c>
      <c r="AC72">
        <f>IF(P72="사용자항목1", L72, 0)</f>
        <v>0</v>
      </c>
      <c r="AD72">
        <f>IF(P72="사용자항목2", L72, 0)</f>
        <v>0</v>
      </c>
      <c r="AE72">
        <f>IF(P72="사용자항목3", L72, 0)</f>
        <v>0</v>
      </c>
      <c r="AF72">
        <f>IF(P72="사용자항목4", L72, 0)</f>
        <v>0</v>
      </c>
      <c r="AG72">
        <f>IF(P72="사용자항목5", L72, 0)</f>
        <v>0</v>
      </c>
      <c r="AH72">
        <f>IF(P72="사용자항목6", L72, 0)</f>
        <v>0</v>
      </c>
      <c r="AI72">
        <f>IF(P72="사용자항목7", L72, 0)</f>
        <v>0</v>
      </c>
      <c r="AJ72">
        <f>IF(P72="사용자항목8", L72, 0)</f>
        <v>0</v>
      </c>
      <c r="AK72">
        <f>IF(P72="사용자항목9", L72, 0)</f>
        <v>0</v>
      </c>
    </row>
    <row r="73" spans="1:38" ht="23.1" customHeight="1">
      <c r="A73" s="5" t="s">
        <v>104</v>
      </c>
      <c r="B73" s="5" t="s">
        <v>67</v>
      </c>
      <c r="C73" s="7" t="s">
        <v>6</v>
      </c>
      <c r="D73" s="8">
        <v>129.22999999999999</v>
      </c>
      <c r="E73" s="8"/>
      <c r="F73" s="8"/>
      <c r="G73" s="8"/>
      <c r="H73" s="8"/>
      <c r="I73" s="8"/>
      <c r="J73" s="8"/>
      <c r="K73" s="8"/>
      <c r="L73" s="8"/>
      <c r="M73" s="14"/>
      <c r="O73" t="str">
        <f>""</f>
        <v/>
      </c>
      <c r="P73" s="4" t="s">
        <v>29</v>
      </c>
      <c r="Q73">
        <v>1</v>
      </c>
      <c r="R73">
        <f>IF(P73="기계경비", J73, 0)</f>
        <v>0</v>
      </c>
      <c r="S73">
        <f>IF(P73="운반비", J73, 0)</f>
        <v>0</v>
      </c>
      <c r="T73">
        <f>IF(P73="작업부산물", F73, 0)</f>
        <v>0</v>
      </c>
      <c r="U73">
        <f>IF(P73="관급", F73, 0)</f>
        <v>0</v>
      </c>
      <c r="V73">
        <f>IF(P73="외주비", J73, 0)</f>
        <v>0</v>
      </c>
      <c r="W73">
        <f>IF(P73="장비비", J73, 0)</f>
        <v>0</v>
      </c>
      <c r="X73">
        <f>IF(P73="폐기물처리비", J73, 0)</f>
        <v>0</v>
      </c>
      <c r="Y73">
        <f>IF(P73="가설비", J73, 0)</f>
        <v>0</v>
      </c>
      <c r="Z73">
        <f>IF(P73="잡비제외분", F73, 0)</f>
        <v>0</v>
      </c>
      <c r="AA73">
        <f>IF(P73="사급자재대", L73, 0)</f>
        <v>0</v>
      </c>
      <c r="AB73">
        <f>IF(P73="관급자재대", L73, 0)</f>
        <v>0</v>
      </c>
      <c r="AC73">
        <f>IF(P73="사용자항목1", L73, 0)</f>
        <v>0</v>
      </c>
      <c r="AD73">
        <f>IF(P73="사용자항목2", L73, 0)</f>
        <v>0</v>
      </c>
      <c r="AE73">
        <f>IF(P73="사용자항목3", L73, 0)</f>
        <v>0</v>
      </c>
      <c r="AF73">
        <f>IF(P73="사용자항목4", L73, 0)</f>
        <v>0</v>
      </c>
      <c r="AG73">
        <f>IF(P73="사용자항목5", L73, 0)</f>
        <v>0</v>
      </c>
      <c r="AH73">
        <f>IF(P73="사용자항목6", L73, 0)</f>
        <v>0</v>
      </c>
      <c r="AI73">
        <f>IF(P73="사용자항목7", L73, 0)</f>
        <v>0</v>
      </c>
      <c r="AJ73">
        <f>IF(P73="사용자항목8", L73, 0)</f>
        <v>0</v>
      </c>
      <c r="AK73">
        <f>IF(P73="사용자항목9", L73, 0)</f>
        <v>0</v>
      </c>
    </row>
    <row r="74" spans="1:38" ht="23.1" customHeight="1">
      <c r="A74" s="5" t="s">
        <v>65</v>
      </c>
      <c r="B74" s="5" t="s">
        <v>66</v>
      </c>
      <c r="C74" s="7" t="s">
        <v>6</v>
      </c>
      <c r="D74" s="8">
        <v>109.55</v>
      </c>
      <c r="E74" s="8"/>
      <c r="F74" s="8"/>
      <c r="G74" s="8"/>
      <c r="H74" s="8"/>
      <c r="I74" s="8"/>
      <c r="J74" s="8"/>
      <c r="K74" s="8"/>
      <c r="L74" s="8"/>
      <c r="M74" s="14"/>
      <c r="O74" t="str">
        <f>""</f>
        <v/>
      </c>
      <c r="P74" s="4" t="s">
        <v>29</v>
      </c>
      <c r="Q74">
        <v>1</v>
      </c>
      <c r="R74">
        <f>IF(P74="기계경비", J74, 0)</f>
        <v>0</v>
      </c>
      <c r="S74">
        <f>IF(P74="운반비", J74, 0)</f>
        <v>0</v>
      </c>
      <c r="T74">
        <f>IF(P74="작업부산물", F74, 0)</f>
        <v>0</v>
      </c>
      <c r="U74">
        <f>IF(P74="관급", F74, 0)</f>
        <v>0</v>
      </c>
      <c r="V74">
        <f>IF(P74="외주비", J74, 0)</f>
        <v>0</v>
      </c>
      <c r="W74">
        <f>IF(P74="장비비", J74, 0)</f>
        <v>0</v>
      </c>
      <c r="X74">
        <f>IF(P74="폐기물처리비", J74, 0)</f>
        <v>0</v>
      </c>
      <c r="Y74">
        <f>IF(P74="가설비", J74, 0)</f>
        <v>0</v>
      </c>
      <c r="Z74">
        <f>IF(P74="잡비제외분", F74, 0)</f>
        <v>0</v>
      </c>
      <c r="AA74">
        <f>IF(P74="사급자재대", L74, 0)</f>
        <v>0</v>
      </c>
      <c r="AB74">
        <f>IF(P74="관급자재대", L74, 0)</f>
        <v>0</v>
      </c>
      <c r="AC74">
        <f>IF(P74="사용자항목1", L74, 0)</f>
        <v>0</v>
      </c>
      <c r="AD74">
        <f>IF(P74="사용자항목2", L74, 0)</f>
        <v>0</v>
      </c>
      <c r="AE74">
        <f>IF(P74="사용자항목3", L74, 0)</f>
        <v>0</v>
      </c>
      <c r="AF74">
        <f>IF(P74="사용자항목4", L74, 0)</f>
        <v>0</v>
      </c>
      <c r="AG74">
        <f>IF(P74="사용자항목5", L74, 0)</f>
        <v>0</v>
      </c>
      <c r="AH74">
        <f>IF(P74="사용자항목6", L74, 0)</f>
        <v>0</v>
      </c>
      <c r="AI74">
        <f>IF(P74="사용자항목7", L74, 0)</f>
        <v>0</v>
      </c>
      <c r="AJ74">
        <f>IF(P74="사용자항목8", L74, 0)</f>
        <v>0</v>
      </c>
      <c r="AK74">
        <f>IF(P74="사용자항목9", L74, 0)</f>
        <v>0</v>
      </c>
    </row>
    <row r="75" spans="1:38" ht="23.1" customHeight="1">
      <c r="A75" s="6"/>
      <c r="B75" s="6"/>
      <c r="C75" s="13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38" ht="23.1" customHeight="1">
      <c r="A76" s="6"/>
      <c r="B76" s="6"/>
      <c r="C76" s="13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38" ht="23.1" customHeight="1">
      <c r="A77" s="6"/>
      <c r="B77" s="6"/>
      <c r="C77" s="13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38" ht="23.1" customHeight="1">
      <c r="A78" s="6"/>
      <c r="B78" s="6"/>
      <c r="C78" s="13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38" ht="23.1" customHeight="1">
      <c r="A79" s="6"/>
      <c r="B79" s="6"/>
      <c r="C79" s="13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38" ht="23.1" customHeight="1">
      <c r="A80" s="6"/>
      <c r="B80" s="6"/>
      <c r="C80" s="13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38" ht="23.1" customHeight="1">
      <c r="A81" s="6"/>
      <c r="B81" s="6"/>
      <c r="C81" s="13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38" ht="23.1" customHeight="1">
      <c r="A82" s="6"/>
      <c r="B82" s="6"/>
      <c r="C82" s="13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38" ht="23.1" customHeight="1">
      <c r="A83" s="6"/>
      <c r="B83" s="6"/>
      <c r="C83" s="13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38" ht="23.1" customHeight="1">
      <c r="A84" s="9" t="s">
        <v>30</v>
      </c>
      <c r="B84" s="10"/>
      <c r="C84" s="11"/>
      <c r="D84" s="12"/>
      <c r="E84" s="12"/>
      <c r="F84" s="12"/>
      <c r="G84" s="12"/>
      <c r="H84" s="12"/>
      <c r="I84" s="12"/>
      <c r="J84" s="12"/>
      <c r="K84" s="12"/>
      <c r="L84" s="12"/>
      <c r="M84" s="12"/>
      <c r="R84">
        <f t="shared" ref="R84:AL84" si="3">ROUNDDOWN(SUM(R70:R74), 0)</f>
        <v>0</v>
      </c>
      <c r="S84">
        <f t="shared" si="3"/>
        <v>0</v>
      </c>
      <c r="T84">
        <f t="shared" si="3"/>
        <v>0</v>
      </c>
      <c r="U84">
        <f t="shared" si="3"/>
        <v>0</v>
      </c>
      <c r="V84">
        <f t="shared" si="3"/>
        <v>0</v>
      </c>
      <c r="W84">
        <f t="shared" si="3"/>
        <v>0</v>
      </c>
      <c r="X84">
        <f t="shared" si="3"/>
        <v>0</v>
      </c>
      <c r="Y84">
        <f t="shared" si="3"/>
        <v>0</v>
      </c>
      <c r="Z84">
        <f t="shared" si="3"/>
        <v>0</v>
      </c>
      <c r="AA84">
        <f t="shared" si="3"/>
        <v>0</v>
      </c>
      <c r="AB84">
        <f t="shared" si="3"/>
        <v>0</v>
      </c>
      <c r="AC84">
        <f t="shared" si="3"/>
        <v>0</v>
      </c>
      <c r="AD84">
        <f t="shared" si="3"/>
        <v>0</v>
      </c>
      <c r="AE84">
        <f t="shared" si="3"/>
        <v>0</v>
      </c>
      <c r="AF84">
        <f t="shared" si="3"/>
        <v>0</v>
      </c>
      <c r="AG84">
        <f t="shared" si="3"/>
        <v>0</v>
      </c>
      <c r="AH84">
        <f t="shared" si="3"/>
        <v>0</v>
      </c>
      <c r="AI84">
        <f t="shared" si="3"/>
        <v>0</v>
      </c>
      <c r="AJ84">
        <f t="shared" si="3"/>
        <v>0</v>
      </c>
      <c r="AK84">
        <f t="shared" si="3"/>
        <v>0</v>
      </c>
      <c r="AL84">
        <f t="shared" si="3"/>
        <v>0</v>
      </c>
    </row>
    <row r="85" spans="1:38" ht="23.1" customHeight="1">
      <c r="A85" s="21" t="s">
        <v>105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38" ht="23.1" customHeight="1">
      <c r="A86" s="5" t="s">
        <v>68</v>
      </c>
      <c r="B86" s="5" t="s">
        <v>69</v>
      </c>
      <c r="C86" s="7" t="s">
        <v>5</v>
      </c>
      <c r="D86" s="8">
        <v>15</v>
      </c>
      <c r="E86" s="8"/>
      <c r="F86" s="8"/>
      <c r="G86" s="8"/>
      <c r="H86" s="8"/>
      <c r="I86" s="8"/>
      <c r="J86" s="8"/>
      <c r="K86" s="8"/>
      <c r="L86" s="8"/>
      <c r="M86" s="14"/>
      <c r="O86" t="str">
        <f>""</f>
        <v/>
      </c>
      <c r="P86" s="4" t="s">
        <v>29</v>
      </c>
      <c r="Q86">
        <v>1</v>
      </c>
      <c r="R86">
        <f>IF(P86="기계경비", J86, 0)</f>
        <v>0</v>
      </c>
      <c r="S86">
        <f>IF(P86="운반비", J86, 0)</f>
        <v>0</v>
      </c>
      <c r="T86">
        <f>IF(P86="작업부산물", F86, 0)</f>
        <v>0</v>
      </c>
      <c r="U86">
        <f>IF(P86="관급", F86, 0)</f>
        <v>0</v>
      </c>
      <c r="V86">
        <f>IF(P86="외주비", J86, 0)</f>
        <v>0</v>
      </c>
      <c r="W86">
        <f>IF(P86="장비비", J86, 0)</f>
        <v>0</v>
      </c>
      <c r="X86">
        <f>IF(P86="폐기물처리비", J86, 0)</f>
        <v>0</v>
      </c>
      <c r="Y86">
        <f>IF(P86="가설비", J86, 0)</f>
        <v>0</v>
      </c>
      <c r="Z86">
        <f>IF(P86="잡비제외분", F86, 0)</f>
        <v>0</v>
      </c>
      <c r="AA86">
        <f>IF(P86="사급자재대", L86, 0)</f>
        <v>0</v>
      </c>
      <c r="AB86">
        <f>IF(P86="관급자재대", L86, 0)</f>
        <v>0</v>
      </c>
      <c r="AC86">
        <f>IF(P86="사용자항목1", L86, 0)</f>
        <v>0</v>
      </c>
      <c r="AD86">
        <f>IF(P86="사용자항목2", L86, 0)</f>
        <v>0</v>
      </c>
      <c r="AE86">
        <f>IF(P86="사용자항목3", L86, 0)</f>
        <v>0</v>
      </c>
      <c r="AF86">
        <f>IF(P86="사용자항목4", L86, 0)</f>
        <v>0</v>
      </c>
      <c r="AG86">
        <f>IF(P86="사용자항목5", L86, 0)</f>
        <v>0</v>
      </c>
      <c r="AH86">
        <f>IF(P86="사용자항목6", L86, 0)</f>
        <v>0</v>
      </c>
      <c r="AI86">
        <f>IF(P86="사용자항목7", L86, 0)</f>
        <v>0</v>
      </c>
      <c r="AJ86">
        <f>IF(P86="사용자항목8", L86, 0)</f>
        <v>0</v>
      </c>
      <c r="AK86">
        <f>IF(P86="사용자항목9", L86, 0)</f>
        <v>0</v>
      </c>
    </row>
    <row r="87" spans="1:38" ht="23.1" customHeight="1">
      <c r="A87" s="5" t="s">
        <v>70</v>
      </c>
      <c r="B87" s="5" t="s">
        <v>71</v>
      </c>
      <c r="C87" s="7" t="s">
        <v>2</v>
      </c>
      <c r="D87" s="8">
        <v>0.6</v>
      </c>
      <c r="E87" s="8"/>
      <c r="F87" s="8"/>
      <c r="G87" s="8"/>
      <c r="H87" s="8"/>
      <c r="I87" s="8"/>
      <c r="J87" s="8"/>
      <c r="K87" s="8"/>
      <c r="L87" s="8"/>
      <c r="M87" s="14"/>
      <c r="O87" t="str">
        <f>""</f>
        <v/>
      </c>
      <c r="P87" s="4" t="s">
        <v>29</v>
      </c>
      <c r="Q87">
        <v>1</v>
      </c>
      <c r="R87">
        <f>IF(P87="기계경비", J87, 0)</f>
        <v>0</v>
      </c>
      <c r="S87">
        <f>IF(P87="운반비", J87, 0)</f>
        <v>0</v>
      </c>
      <c r="T87">
        <f>IF(P87="작업부산물", F87, 0)</f>
        <v>0</v>
      </c>
      <c r="U87">
        <f>IF(P87="관급", F87, 0)</f>
        <v>0</v>
      </c>
      <c r="V87">
        <f>IF(P87="외주비", J87, 0)</f>
        <v>0</v>
      </c>
      <c r="W87">
        <f>IF(P87="장비비", J87, 0)</f>
        <v>0</v>
      </c>
      <c r="X87">
        <f>IF(P87="폐기물처리비", J87, 0)</f>
        <v>0</v>
      </c>
      <c r="Y87">
        <f>IF(P87="가설비", J87, 0)</f>
        <v>0</v>
      </c>
      <c r="Z87">
        <f>IF(P87="잡비제외분", F87, 0)</f>
        <v>0</v>
      </c>
      <c r="AA87">
        <f>IF(P87="사급자재대", L87, 0)</f>
        <v>0</v>
      </c>
      <c r="AB87">
        <f>IF(P87="관급자재대", L87, 0)</f>
        <v>0</v>
      </c>
      <c r="AC87">
        <f>IF(P87="사용자항목1", L87, 0)</f>
        <v>0</v>
      </c>
      <c r="AD87">
        <f>IF(P87="사용자항목2", L87, 0)</f>
        <v>0</v>
      </c>
      <c r="AE87">
        <f>IF(P87="사용자항목3", L87, 0)</f>
        <v>0</v>
      </c>
      <c r="AF87">
        <f>IF(P87="사용자항목4", L87, 0)</f>
        <v>0</v>
      </c>
      <c r="AG87">
        <f>IF(P87="사용자항목5", L87, 0)</f>
        <v>0</v>
      </c>
      <c r="AH87">
        <f>IF(P87="사용자항목6", L87, 0)</f>
        <v>0</v>
      </c>
      <c r="AI87">
        <f>IF(P87="사용자항목7", L87, 0)</f>
        <v>0</v>
      </c>
      <c r="AJ87">
        <f>IF(P87="사용자항목8", L87, 0)</f>
        <v>0</v>
      </c>
      <c r="AK87">
        <f>IF(P87="사용자항목9", L87, 0)</f>
        <v>0</v>
      </c>
    </row>
    <row r="88" spans="1:38" ht="23.1" customHeight="1">
      <c r="A88" s="5" t="s">
        <v>72</v>
      </c>
      <c r="B88" s="5" t="s">
        <v>73</v>
      </c>
      <c r="C88" s="7" t="s">
        <v>6</v>
      </c>
      <c r="D88" s="8">
        <v>129.22999999999999</v>
      </c>
      <c r="E88" s="8"/>
      <c r="F88" s="8"/>
      <c r="G88" s="8"/>
      <c r="H88" s="8"/>
      <c r="I88" s="8"/>
      <c r="J88" s="8"/>
      <c r="K88" s="8"/>
      <c r="L88" s="8"/>
      <c r="M88" s="14"/>
      <c r="O88" t="str">
        <f>""</f>
        <v/>
      </c>
      <c r="P88" s="4" t="s">
        <v>29</v>
      </c>
      <c r="Q88">
        <v>1</v>
      </c>
      <c r="R88">
        <f>IF(P88="기계경비", J88, 0)</f>
        <v>0</v>
      </c>
      <c r="S88">
        <f>IF(P88="운반비", J88, 0)</f>
        <v>0</v>
      </c>
      <c r="T88">
        <f>IF(P88="작업부산물", F88, 0)</f>
        <v>0</v>
      </c>
      <c r="U88">
        <f>IF(P88="관급", F88, 0)</f>
        <v>0</v>
      </c>
      <c r="V88">
        <f>IF(P88="외주비", J88, 0)</f>
        <v>0</v>
      </c>
      <c r="W88">
        <f>IF(P88="장비비", J88, 0)</f>
        <v>0</v>
      </c>
      <c r="X88">
        <f>IF(P88="폐기물처리비", J88, 0)</f>
        <v>0</v>
      </c>
      <c r="Y88">
        <f>IF(P88="가설비", J88, 0)</f>
        <v>0</v>
      </c>
      <c r="Z88">
        <f>IF(P88="잡비제외분", F88, 0)</f>
        <v>0</v>
      </c>
      <c r="AA88">
        <f>IF(P88="사급자재대", L88, 0)</f>
        <v>0</v>
      </c>
      <c r="AB88">
        <f>IF(P88="관급자재대", L88, 0)</f>
        <v>0</v>
      </c>
      <c r="AC88">
        <f>IF(P88="사용자항목1", L88, 0)</f>
        <v>0</v>
      </c>
      <c r="AD88">
        <f>IF(P88="사용자항목2", L88, 0)</f>
        <v>0</v>
      </c>
      <c r="AE88">
        <f>IF(P88="사용자항목3", L88, 0)</f>
        <v>0</v>
      </c>
      <c r="AF88">
        <f>IF(P88="사용자항목4", L88, 0)</f>
        <v>0</v>
      </c>
      <c r="AG88">
        <f>IF(P88="사용자항목5", L88, 0)</f>
        <v>0</v>
      </c>
      <c r="AH88">
        <f>IF(P88="사용자항목6", L88, 0)</f>
        <v>0</v>
      </c>
      <c r="AI88">
        <f>IF(P88="사용자항목7", L88, 0)</f>
        <v>0</v>
      </c>
      <c r="AJ88">
        <f>IF(P88="사용자항목8", L88, 0)</f>
        <v>0</v>
      </c>
      <c r="AK88">
        <f>IF(P88="사용자항목9", L88, 0)</f>
        <v>0</v>
      </c>
    </row>
    <row r="89" spans="1:38" ht="23.1" customHeight="1">
      <c r="A89" s="5" t="s">
        <v>106</v>
      </c>
      <c r="B89" s="5" t="s">
        <v>74</v>
      </c>
      <c r="C89" s="7" t="s">
        <v>6</v>
      </c>
      <c r="D89" s="8">
        <v>79.41</v>
      </c>
      <c r="E89" s="8"/>
      <c r="F89" s="8"/>
      <c r="G89" s="8"/>
      <c r="H89" s="8"/>
      <c r="I89" s="8"/>
      <c r="J89" s="8"/>
      <c r="K89" s="8"/>
      <c r="L89" s="8"/>
      <c r="M89" s="14"/>
      <c r="O89" t="str">
        <f>""</f>
        <v/>
      </c>
      <c r="P89" s="4" t="s">
        <v>29</v>
      </c>
      <c r="Q89">
        <v>1</v>
      </c>
      <c r="R89">
        <f>IF(P89="기계경비", J89, 0)</f>
        <v>0</v>
      </c>
      <c r="S89">
        <f>IF(P89="운반비", J89, 0)</f>
        <v>0</v>
      </c>
      <c r="T89">
        <f>IF(P89="작업부산물", F89, 0)</f>
        <v>0</v>
      </c>
      <c r="U89">
        <f>IF(P89="관급", F89, 0)</f>
        <v>0</v>
      </c>
      <c r="V89">
        <f>IF(P89="외주비", J89, 0)</f>
        <v>0</v>
      </c>
      <c r="W89">
        <f>IF(P89="장비비", J89, 0)</f>
        <v>0</v>
      </c>
      <c r="X89">
        <f>IF(P89="폐기물처리비", J89, 0)</f>
        <v>0</v>
      </c>
      <c r="Y89">
        <f>IF(P89="가설비", J89, 0)</f>
        <v>0</v>
      </c>
      <c r="Z89">
        <f>IF(P89="잡비제외분", F89, 0)</f>
        <v>0</v>
      </c>
      <c r="AA89">
        <f>IF(P89="사급자재대", L89, 0)</f>
        <v>0</v>
      </c>
      <c r="AB89">
        <f>IF(P89="관급자재대", L89, 0)</f>
        <v>0</v>
      </c>
      <c r="AC89">
        <f>IF(P89="사용자항목1", L89, 0)</f>
        <v>0</v>
      </c>
      <c r="AD89">
        <f>IF(P89="사용자항목2", L89, 0)</f>
        <v>0</v>
      </c>
      <c r="AE89">
        <f>IF(P89="사용자항목3", L89, 0)</f>
        <v>0</v>
      </c>
      <c r="AF89">
        <f>IF(P89="사용자항목4", L89, 0)</f>
        <v>0</v>
      </c>
      <c r="AG89">
        <f>IF(P89="사용자항목5", L89, 0)</f>
        <v>0</v>
      </c>
      <c r="AH89">
        <f>IF(P89="사용자항목6", L89, 0)</f>
        <v>0</v>
      </c>
      <c r="AI89">
        <f>IF(P89="사용자항목7", L89, 0)</f>
        <v>0</v>
      </c>
      <c r="AJ89">
        <f>IF(P89="사용자항목8", L89, 0)</f>
        <v>0</v>
      </c>
      <c r="AK89">
        <f>IF(P89="사용자항목9", L89, 0)</f>
        <v>0</v>
      </c>
    </row>
    <row r="90" spans="1:38" ht="23.1" customHeight="1">
      <c r="A90" s="5" t="s">
        <v>107</v>
      </c>
      <c r="B90" s="5" t="s">
        <v>3</v>
      </c>
      <c r="C90" s="7" t="s">
        <v>4</v>
      </c>
      <c r="D90" s="8">
        <v>198.52</v>
      </c>
      <c r="E90" s="8"/>
      <c r="F90" s="8"/>
      <c r="G90" s="8"/>
      <c r="H90" s="8"/>
      <c r="I90" s="8"/>
      <c r="J90" s="8"/>
      <c r="K90" s="8"/>
      <c r="L90" s="8"/>
      <c r="M90" s="8"/>
      <c r="O90" t="str">
        <f>"01"</f>
        <v>01</v>
      </c>
      <c r="P90" s="4" t="s">
        <v>29</v>
      </c>
      <c r="Q90">
        <v>1</v>
      </c>
      <c r="R90">
        <f>IF(P90="기계경비", J90, 0)</f>
        <v>0</v>
      </c>
      <c r="S90">
        <f>IF(P90="운반비", J90, 0)</f>
        <v>0</v>
      </c>
      <c r="T90">
        <f>IF(P90="작업부산물", F90, 0)</f>
        <v>0</v>
      </c>
      <c r="U90">
        <f>IF(P90="관급", F90, 0)</f>
        <v>0</v>
      </c>
      <c r="V90">
        <f>IF(P90="외주비", J90, 0)</f>
        <v>0</v>
      </c>
      <c r="W90">
        <f>IF(P90="장비비", J90, 0)</f>
        <v>0</v>
      </c>
      <c r="X90">
        <f>IF(P90="폐기물처리비", J90, 0)</f>
        <v>0</v>
      </c>
      <c r="Y90">
        <f>IF(P90="가설비", J90, 0)</f>
        <v>0</v>
      </c>
      <c r="Z90">
        <f>IF(P90="잡비제외분", F90, 0)</f>
        <v>0</v>
      </c>
      <c r="AA90">
        <f>IF(P90="사급자재대", L90, 0)</f>
        <v>0</v>
      </c>
      <c r="AB90">
        <f>IF(P90="관급자재대", L90, 0)</f>
        <v>0</v>
      </c>
      <c r="AC90">
        <f>IF(P90="사용자항목1", L90, 0)</f>
        <v>0</v>
      </c>
      <c r="AD90">
        <f>IF(P90="사용자항목2", L90, 0)</f>
        <v>0</v>
      </c>
      <c r="AE90">
        <f>IF(P90="사용자항목3", L90, 0)</f>
        <v>0</v>
      </c>
      <c r="AF90">
        <f>IF(P90="사용자항목4", L90, 0)</f>
        <v>0</v>
      </c>
      <c r="AG90">
        <f>IF(P90="사용자항목5", L90, 0)</f>
        <v>0</v>
      </c>
      <c r="AH90">
        <f>IF(P90="사용자항목6", L90, 0)</f>
        <v>0</v>
      </c>
      <c r="AI90">
        <f>IF(P90="사용자항목7", L90, 0)</f>
        <v>0</v>
      </c>
      <c r="AJ90">
        <f>IF(P90="사용자항목8", L90, 0)</f>
        <v>0</v>
      </c>
      <c r="AK90">
        <f>IF(P90="사용자항목9", L90, 0)</f>
        <v>0</v>
      </c>
    </row>
    <row r="91" spans="1:38" ht="23.1" customHeight="1">
      <c r="A91" s="6"/>
      <c r="B91" s="6"/>
      <c r="C91" s="13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38" ht="23.1" customHeight="1">
      <c r="A92" s="6"/>
      <c r="B92" s="6"/>
      <c r="C92" s="13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38" ht="23.1" customHeight="1">
      <c r="A93" s="6"/>
      <c r="B93" s="6"/>
      <c r="C93" s="13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38" ht="23.1" customHeight="1">
      <c r="A94" s="6"/>
      <c r="B94" s="6"/>
      <c r="C94" s="13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38" ht="23.1" customHeight="1">
      <c r="A95" s="6"/>
      <c r="B95" s="6"/>
      <c r="C95" s="13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38" ht="23.1" customHeight="1">
      <c r="A96" s="6"/>
      <c r="B96" s="6"/>
      <c r="C96" s="13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38" ht="23.1" customHeight="1">
      <c r="A97" s="6"/>
      <c r="B97" s="6"/>
      <c r="C97" s="13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38" ht="23.1" customHeight="1">
      <c r="A98" s="6"/>
      <c r="B98" s="6"/>
      <c r="C98" s="13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1:38" ht="23.1" customHeight="1">
      <c r="A99" s="6"/>
      <c r="B99" s="6"/>
      <c r="C99" s="13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1:38" ht="23.1" customHeight="1">
      <c r="A100" s="9" t="s">
        <v>30</v>
      </c>
      <c r="B100" s="10"/>
      <c r="C100" s="11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R100">
        <f t="shared" ref="R100:AL100" si="4">ROUNDDOWN(SUM(R86:R90), 0)</f>
        <v>0</v>
      </c>
      <c r="S100">
        <f t="shared" si="4"/>
        <v>0</v>
      </c>
      <c r="T100">
        <f t="shared" si="4"/>
        <v>0</v>
      </c>
      <c r="U100">
        <f t="shared" si="4"/>
        <v>0</v>
      </c>
      <c r="V100">
        <f t="shared" si="4"/>
        <v>0</v>
      </c>
      <c r="W100">
        <f t="shared" si="4"/>
        <v>0</v>
      </c>
      <c r="X100">
        <f t="shared" si="4"/>
        <v>0</v>
      </c>
      <c r="Y100">
        <f t="shared" si="4"/>
        <v>0</v>
      </c>
      <c r="Z100">
        <f t="shared" si="4"/>
        <v>0</v>
      </c>
      <c r="AA100">
        <f t="shared" si="4"/>
        <v>0</v>
      </c>
      <c r="AB100">
        <f t="shared" si="4"/>
        <v>0</v>
      </c>
      <c r="AC100">
        <f t="shared" si="4"/>
        <v>0</v>
      </c>
      <c r="AD100">
        <f t="shared" si="4"/>
        <v>0</v>
      </c>
      <c r="AE100">
        <f t="shared" si="4"/>
        <v>0</v>
      </c>
      <c r="AF100">
        <f t="shared" si="4"/>
        <v>0</v>
      </c>
      <c r="AG100">
        <f t="shared" si="4"/>
        <v>0</v>
      </c>
      <c r="AH100">
        <f t="shared" si="4"/>
        <v>0</v>
      </c>
      <c r="AI100">
        <f t="shared" si="4"/>
        <v>0</v>
      </c>
      <c r="AJ100">
        <f t="shared" si="4"/>
        <v>0</v>
      </c>
      <c r="AK100">
        <f t="shared" si="4"/>
        <v>0</v>
      </c>
      <c r="AL100">
        <f t="shared" si="4"/>
        <v>0</v>
      </c>
    </row>
    <row r="101" spans="1:38" ht="23.1" customHeight="1">
      <c r="A101" s="21" t="s">
        <v>108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</row>
    <row r="102" spans="1:38" ht="23.1" customHeight="1">
      <c r="A102" s="5" t="s">
        <v>13</v>
      </c>
      <c r="B102" s="5" t="s">
        <v>14</v>
      </c>
      <c r="C102" s="7" t="s">
        <v>15</v>
      </c>
      <c r="D102" s="8">
        <v>15.14</v>
      </c>
      <c r="E102" s="8"/>
      <c r="F102" s="8"/>
      <c r="G102" s="8"/>
      <c r="H102" s="8"/>
      <c r="I102" s="8"/>
      <c r="J102" s="8"/>
      <c r="K102" s="8"/>
      <c r="L102" s="8"/>
      <c r="M102" s="14"/>
      <c r="O102" t="str">
        <f>"03"</f>
        <v>03</v>
      </c>
      <c r="P102" t="s">
        <v>84</v>
      </c>
      <c r="Q102">
        <v>1</v>
      </c>
      <c r="R102">
        <f>IF(P102="기계경비", J102, 0)</f>
        <v>0</v>
      </c>
      <c r="S102">
        <f>IF(P102="운반비", J102, 0)</f>
        <v>0</v>
      </c>
      <c r="T102">
        <f>IF(P102="작업부산물", F102, 0)</f>
        <v>0</v>
      </c>
      <c r="U102">
        <f>IF(P102="관급", F102, 0)</f>
        <v>0</v>
      </c>
      <c r="V102">
        <f>IF(P102="외주비", J102, 0)</f>
        <v>0</v>
      </c>
      <c r="W102">
        <f>IF(P102="장비비", J102, 0)</f>
        <v>0</v>
      </c>
      <c r="X102">
        <f>IF(P102="폐기물처리비", L102, 0)</f>
        <v>0</v>
      </c>
      <c r="Y102">
        <f>IF(P102="가설비", J102, 0)</f>
        <v>0</v>
      </c>
      <c r="Z102">
        <f>IF(P102="잡비제외분", F102, 0)</f>
        <v>0</v>
      </c>
      <c r="AA102">
        <f>IF(P102="사급자재대", L102, 0)</f>
        <v>0</v>
      </c>
      <c r="AB102">
        <f>IF(P102="관급자재대", L102, 0)</f>
        <v>0</v>
      </c>
      <c r="AC102">
        <f>IF(P102="사용자항목1", L102, 0)</f>
        <v>0</v>
      </c>
      <c r="AD102">
        <f>IF(P102="사용자항목2", L102, 0)</f>
        <v>0</v>
      </c>
      <c r="AE102">
        <f>IF(P102="사용자항목3", L102, 0)</f>
        <v>0</v>
      </c>
      <c r="AF102">
        <f>IF(P102="사용자항목4", L102, 0)</f>
        <v>0</v>
      </c>
      <c r="AG102">
        <f>IF(P102="사용자항목5", L102, 0)</f>
        <v>0</v>
      </c>
      <c r="AH102">
        <f>IF(P102="사용자항목6", L102, 0)</f>
        <v>0</v>
      </c>
      <c r="AI102">
        <f>IF(P102="사용자항목7", L102, 0)</f>
        <v>0</v>
      </c>
      <c r="AJ102">
        <f>IF(P102="사용자항목8", L102, 0)</f>
        <v>0</v>
      </c>
      <c r="AK102">
        <f>IF(P102="사용자항목9", L102, 0)</f>
        <v>0</v>
      </c>
    </row>
    <row r="103" spans="1:38" ht="23.1" customHeight="1">
      <c r="A103" s="5" t="s">
        <v>16</v>
      </c>
      <c r="B103" s="5" t="s">
        <v>17</v>
      </c>
      <c r="C103" s="7" t="s">
        <v>15</v>
      </c>
      <c r="D103" s="8">
        <v>15.14</v>
      </c>
      <c r="E103" s="8"/>
      <c r="F103" s="8"/>
      <c r="G103" s="8"/>
      <c r="H103" s="8"/>
      <c r="I103" s="8"/>
      <c r="J103" s="8"/>
      <c r="K103" s="8"/>
      <c r="L103" s="8"/>
      <c r="M103" s="14"/>
      <c r="O103" t="str">
        <f>"03"</f>
        <v>03</v>
      </c>
      <c r="P103" t="s">
        <v>84</v>
      </c>
      <c r="Q103">
        <v>1</v>
      </c>
      <c r="R103">
        <f>IF(P103="기계경비", J103, 0)</f>
        <v>0</v>
      </c>
      <c r="S103">
        <f>IF(P103="운반비", J103, 0)</f>
        <v>0</v>
      </c>
      <c r="T103">
        <f>IF(P103="작업부산물", F103, 0)</f>
        <v>0</v>
      </c>
      <c r="U103">
        <f>IF(P103="관급", F103, 0)</f>
        <v>0</v>
      </c>
      <c r="V103">
        <f>IF(P103="외주비", J103, 0)</f>
        <v>0</v>
      </c>
      <c r="W103">
        <f>IF(P103="장비비", J103, 0)</f>
        <v>0</v>
      </c>
      <c r="X103">
        <f>IF(P103="폐기물처리비", L103, 0)</f>
        <v>0</v>
      </c>
      <c r="Y103">
        <f>IF(P103="가설비", J103, 0)</f>
        <v>0</v>
      </c>
      <c r="Z103">
        <f>IF(P103="잡비제외분", F103, 0)</f>
        <v>0</v>
      </c>
      <c r="AA103">
        <f>IF(P103="사급자재대", L103, 0)</f>
        <v>0</v>
      </c>
      <c r="AB103">
        <f>IF(P103="관급자재대", L103, 0)</f>
        <v>0</v>
      </c>
      <c r="AC103">
        <f>IF(P103="사용자항목1", L103, 0)</f>
        <v>0</v>
      </c>
      <c r="AD103">
        <f>IF(P103="사용자항목2", L103, 0)</f>
        <v>0</v>
      </c>
      <c r="AE103">
        <f>IF(P103="사용자항목3", L103, 0)</f>
        <v>0</v>
      </c>
      <c r="AF103">
        <f>IF(P103="사용자항목4", L103, 0)</f>
        <v>0</v>
      </c>
      <c r="AG103">
        <f>IF(P103="사용자항목5", L103, 0)</f>
        <v>0</v>
      </c>
      <c r="AH103">
        <f>IF(P103="사용자항목6", L103, 0)</f>
        <v>0</v>
      </c>
      <c r="AI103">
        <f>IF(P103="사용자항목7", L103, 0)</f>
        <v>0</v>
      </c>
      <c r="AJ103">
        <f>IF(P103="사용자항목8", L103, 0)</f>
        <v>0</v>
      </c>
      <c r="AK103">
        <f>IF(P103="사용자항목9", L103, 0)</f>
        <v>0</v>
      </c>
    </row>
    <row r="104" spans="1:38" ht="23.1" customHeight="1">
      <c r="A104" s="5" t="s">
        <v>84</v>
      </c>
      <c r="B104" s="5" t="s">
        <v>20</v>
      </c>
      <c r="C104" s="7" t="s">
        <v>19</v>
      </c>
      <c r="D104" s="8">
        <v>13.56</v>
      </c>
      <c r="E104" s="8"/>
      <c r="F104" s="8"/>
      <c r="G104" s="8"/>
      <c r="H104" s="8"/>
      <c r="I104" s="8"/>
      <c r="J104" s="8"/>
      <c r="K104" s="8"/>
      <c r="L104" s="8"/>
      <c r="M104" s="14"/>
      <c r="O104" t="str">
        <f>"03"</f>
        <v>03</v>
      </c>
      <c r="P104" t="s">
        <v>84</v>
      </c>
      <c r="Q104">
        <v>1</v>
      </c>
      <c r="R104">
        <f>IF(P104="기계경비", J104, 0)</f>
        <v>0</v>
      </c>
      <c r="S104">
        <f>IF(P104="운반비", J104, 0)</f>
        <v>0</v>
      </c>
      <c r="T104">
        <f>IF(P104="작업부산물", F104, 0)</f>
        <v>0</v>
      </c>
      <c r="U104">
        <f>IF(P104="관급", F104, 0)</f>
        <v>0</v>
      </c>
      <c r="V104">
        <f>IF(P104="외주비", J104, 0)</f>
        <v>0</v>
      </c>
      <c r="W104">
        <f>IF(P104="장비비", J104, 0)</f>
        <v>0</v>
      </c>
      <c r="X104">
        <f>IF(P104="폐기물처리비", L104, 0)</f>
        <v>0</v>
      </c>
      <c r="Y104">
        <f>IF(P104="가설비", J104, 0)</f>
        <v>0</v>
      </c>
      <c r="Z104">
        <f>IF(P104="잡비제외분", F104, 0)</f>
        <v>0</v>
      </c>
      <c r="AA104">
        <f>IF(P104="사급자재대", L104, 0)</f>
        <v>0</v>
      </c>
      <c r="AB104">
        <f>IF(P104="관급자재대", L104, 0)</f>
        <v>0</v>
      </c>
      <c r="AC104">
        <f>IF(P104="사용자항목1", L104, 0)</f>
        <v>0</v>
      </c>
      <c r="AD104">
        <f>IF(P104="사용자항목2", L104, 0)</f>
        <v>0</v>
      </c>
      <c r="AE104">
        <f>IF(P104="사용자항목3", L104, 0)</f>
        <v>0</v>
      </c>
      <c r="AF104">
        <f>IF(P104="사용자항목4", L104, 0)</f>
        <v>0</v>
      </c>
      <c r="AG104">
        <f>IF(P104="사용자항목5", L104, 0)</f>
        <v>0</v>
      </c>
      <c r="AH104">
        <f>IF(P104="사용자항목6", L104, 0)</f>
        <v>0</v>
      </c>
      <c r="AI104">
        <f>IF(P104="사용자항목7", L104, 0)</f>
        <v>0</v>
      </c>
      <c r="AJ104">
        <f>IF(P104="사용자항목8", L104, 0)</f>
        <v>0</v>
      </c>
      <c r="AK104">
        <f>IF(P104="사용자항목9", L104, 0)</f>
        <v>0</v>
      </c>
    </row>
    <row r="105" spans="1:38" ht="23.1" customHeight="1">
      <c r="A105" s="5" t="s">
        <v>84</v>
      </c>
      <c r="B105" s="5" t="s">
        <v>21</v>
      </c>
      <c r="C105" s="7" t="s">
        <v>19</v>
      </c>
      <c r="D105" s="8">
        <v>0.14000000000000001</v>
      </c>
      <c r="E105" s="8"/>
      <c r="F105" s="8"/>
      <c r="G105" s="8"/>
      <c r="H105" s="8"/>
      <c r="I105" s="8"/>
      <c r="J105" s="8"/>
      <c r="K105" s="8"/>
      <c r="L105" s="8"/>
      <c r="M105" s="14"/>
      <c r="O105" t="str">
        <f>"03"</f>
        <v>03</v>
      </c>
      <c r="P105" t="s">
        <v>84</v>
      </c>
      <c r="Q105">
        <v>1</v>
      </c>
      <c r="R105">
        <f>IF(P105="기계경비", J105, 0)</f>
        <v>0</v>
      </c>
      <c r="S105">
        <f>IF(P105="운반비", J105, 0)</f>
        <v>0</v>
      </c>
      <c r="T105">
        <f>IF(P105="작업부산물", F105, 0)</f>
        <v>0</v>
      </c>
      <c r="U105">
        <f>IF(P105="관급", F105, 0)</f>
        <v>0</v>
      </c>
      <c r="V105">
        <f>IF(P105="외주비", J105, 0)</f>
        <v>0</v>
      </c>
      <c r="W105">
        <f>IF(P105="장비비", J105, 0)</f>
        <v>0</v>
      </c>
      <c r="X105">
        <f>IF(P105="폐기물처리비", L105, 0)</f>
        <v>0</v>
      </c>
      <c r="Y105">
        <f>IF(P105="가설비", J105, 0)</f>
        <v>0</v>
      </c>
      <c r="Z105">
        <f>IF(P105="잡비제외분", F105, 0)</f>
        <v>0</v>
      </c>
      <c r="AA105">
        <f>IF(P105="사급자재대", L105, 0)</f>
        <v>0</v>
      </c>
      <c r="AB105">
        <f>IF(P105="관급자재대", L105, 0)</f>
        <v>0</v>
      </c>
      <c r="AC105">
        <f>IF(P105="사용자항목1", L105, 0)</f>
        <v>0</v>
      </c>
      <c r="AD105">
        <f>IF(P105="사용자항목2", L105, 0)</f>
        <v>0</v>
      </c>
      <c r="AE105">
        <f>IF(P105="사용자항목3", L105, 0)</f>
        <v>0</v>
      </c>
      <c r="AF105">
        <f>IF(P105="사용자항목4", L105, 0)</f>
        <v>0</v>
      </c>
      <c r="AG105">
        <f>IF(P105="사용자항목5", L105, 0)</f>
        <v>0</v>
      </c>
      <c r="AH105">
        <f>IF(P105="사용자항목6", L105, 0)</f>
        <v>0</v>
      </c>
      <c r="AI105">
        <f>IF(P105="사용자항목7", L105, 0)</f>
        <v>0</v>
      </c>
      <c r="AJ105">
        <f>IF(P105="사용자항목8", L105, 0)</f>
        <v>0</v>
      </c>
      <c r="AK105">
        <f>IF(P105="사용자항목9", L105, 0)</f>
        <v>0</v>
      </c>
    </row>
    <row r="106" spans="1:38" ht="23.1" customHeight="1">
      <c r="A106" s="5" t="s">
        <v>84</v>
      </c>
      <c r="B106" s="5" t="s">
        <v>18</v>
      </c>
      <c r="C106" s="7" t="s">
        <v>19</v>
      </c>
      <c r="D106" s="8">
        <v>1.44</v>
      </c>
      <c r="E106" s="8"/>
      <c r="F106" s="8"/>
      <c r="G106" s="8"/>
      <c r="H106" s="8"/>
      <c r="I106" s="8"/>
      <c r="J106" s="8"/>
      <c r="K106" s="8"/>
      <c r="L106" s="8"/>
      <c r="M106" s="14"/>
      <c r="O106" t="str">
        <f>"03"</f>
        <v>03</v>
      </c>
      <c r="P106" t="s">
        <v>84</v>
      </c>
      <c r="Q106">
        <v>1</v>
      </c>
      <c r="R106">
        <f>IF(P106="기계경비", J106, 0)</f>
        <v>0</v>
      </c>
      <c r="S106">
        <f>IF(P106="운반비", J106, 0)</f>
        <v>0</v>
      </c>
      <c r="T106">
        <f>IF(P106="작업부산물", F106, 0)</f>
        <v>0</v>
      </c>
      <c r="U106">
        <f>IF(P106="관급", F106, 0)</f>
        <v>0</v>
      </c>
      <c r="V106">
        <f>IF(P106="외주비", J106, 0)</f>
        <v>0</v>
      </c>
      <c r="W106">
        <f>IF(P106="장비비", J106, 0)</f>
        <v>0</v>
      </c>
      <c r="X106">
        <f>IF(P106="폐기물처리비", L106, 0)</f>
        <v>0</v>
      </c>
      <c r="Y106">
        <f>IF(P106="가설비", J106, 0)</f>
        <v>0</v>
      </c>
      <c r="Z106">
        <f>IF(P106="잡비제외분", F106, 0)</f>
        <v>0</v>
      </c>
      <c r="AA106">
        <f>IF(P106="사급자재대", L106, 0)</f>
        <v>0</v>
      </c>
      <c r="AB106">
        <f>IF(P106="관급자재대", L106, 0)</f>
        <v>0</v>
      </c>
      <c r="AC106">
        <f>IF(P106="사용자항목1", L106, 0)</f>
        <v>0</v>
      </c>
      <c r="AD106">
        <f>IF(P106="사용자항목2", L106, 0)</f>
        <v>0</v>
      </c>
      <c r="AE106">
        <f>IF(P106="사용자항목3", L106, 0)</f>
        <v>0</v>
      </c>
      <c r="AF106">
        <f>IF(P106="사용자항목4", L106, 0)</f>
        <v>0</v>
      </c>
      <c r="AG106">
        <f>IF(P106="사용자항목5", L106, 0)</f>
        <v>0</v>
      </c>
      <c r="AH106">
        <f>IF(P106="사용자항목6", L106, 0)</f>
        <v>0</v>
      </c>
      <c r="AI106">
        <f>IF(P106="사용자항목7", L106, 0)</f>
        <v>0</v>
      </c>
      <c r="AJ106">
        <f>IF(P106="사용자항목8", L106, 0)</f>
        <v>0</v>
      </c>
      <c r="AK106">
        <f>IF(P106="사용자항목9", L106, 0)</f>
        <v>0</v>
      </c>
    </row>
    <row r="107" spans="1:38" ht="23.1" customHeight="1">
      <c r="A107" s="6"/>
      <c r="B107" s="6"/>
      <c r="C107" s="13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38" ht="23.1" customHeight="1">
      <c r="A108" s="6"/>
      <c r="B108" s="6"/>
      <c r="C108" s="13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1:38" ht="23.1" customHeight="1">
      <c r="A109" s="6"/>
      <c r="B109" s="6"/>
      <c r="C109" s="13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1:38" ht="23.1" customHeight="1">
      <c r="A110" s="6"/>
      <c r="B110" s="6"/>
      <c r="C110" s="13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1:38" ht="23.1" customHeight="1">
      <c r="A111" s="6"/>
      <c r="B111" s="6"/>
      <c r="C111" s="13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38" ht="23.1" customHeight="1">
      <c r="A112" s="6"/>
      <c r="B112" s="6"/>
      <c r="C112" s="13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38" ht="23.1" customHeight="1">
      <c r="A113" s="6"/>
      <c r="B113" s="6"/>
      <c r="C113" s="13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38" ht="23.1" customHeight="1">
      <c r="A114" s="6"/>
      <c r="B114" s="6"/>
      <c r="C114" s="13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38" ht="23.1" customHeight="1">
      <c r="A115" s="6"/>
      <c r="B115" s="6"/>
      <c r="C115" s="13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38" ht="23.1" customHeight="1">
      <c r="A116" s="9" t="s">
        <v>30</v>
      </c>
      <c r="B116" s="10"/>
      <c r="C116" s="11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R116">
        <f t="shared" ref="R116:AL116" si="5">ROUNDDOWN(SUM(R102:R106), 0)</f>
        <v>0</v>
      </c>
      <c r="S116">
        <f t="shared" si="5"/>
        <v>0</v>
      </c>
      <c r="T116">
        <f t="shared" si="5"/>
        <v>0</v>
      </c>
      <c r="U116">
        <f t="shared" si="5"/>
        <v>0</v>
      </c>
      <c r="V116">
        <f t="shared" si="5"/>
        <v>0</v>
      </c>
      <c r="W116">
        <f t="shared" si="5"/>
        <v>0</v>
      </c>
      <c r="X116">
        <f t="shared" si="5"/>
        <v>0</v>
      </c>
      <c r="Y116">
        <f t="shared" si="5"/>
        <v>0</v>
      </c>
      <c r="Z116">
        <f t="shared" si="5"/>
        <v>0</v>
      </c>
      <c r="AA116">
        <f t="shared" si="5"/>
        <v>0</v>
      </c>
      <c r="AB116">
        <f t="shared" si="5"/>
        <v>0</v>
      </c>
      <c r="AC116">
        <f t="shared" si="5"/>
        <v>0</v>
      </c>
      <c r="AD116">
        <f t="shared" si="5"/>
        <v>0</v>
      </c>
      <c r="AE116">
        <f t="shared" si="5"/>
        <v>0</v>
      </c>
      <c r="AF116">
        <f t="shared" si="5"/>
        <v>0</v>
      </c>
      <c r="AG116">
        <f t="shared" si="5"/>
        <v>0</v>
      </c>
      <c r="AH116">
        <f t="shared" si="5"/>
        <v>0</v>
      </c>
      <c r="AI116">
        <f t="shared" si="5"/>
        <v>0</v>
      </c>
      <c r="AJ116">
        <f t="shared" si="5"/>
        <v>0</v>
      </c>
      <c r="AK116">
        <f t="shared" si="5"/>
        <v>0</v>
      </c>
      <c r="AL116">
        <f t="shared" si="5"/>
        <v>0</v>
      </c>
    </row>
    <row r="117" spans="1:38" ht="23.1" customHeight="1">
      <c r="A117" s="21" t="s">
        <v>109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</row>
    <row r="118" spans="1:38" ht="23.1" customHeight="1">
      <c r="A118" s="5" t="s">
        <v>9</v>
      </c>
      <c r="B118" s="5" t="s">
        <v>9</v>
      </c>
      <c r="C118" s="7" t="s">
        <v>2</v>
      </c>
      <c r="D118" s="8">
        <v>3.7904</v>
      </c>
      <c r="E118" s="8"/>
      <c r="F118" s="8"/>
      <c r="G118" s="8"/>
      <c r="H118" s="8"/>
      <c r="I118" s="8"/>
      <c r="J118" s="8"/>
      <c r="K118" s="8"/>
      <c r="L118" s="8"/>
      <c r="M118" s="14"/>
      <c r="O118" t="str">
        <f>"01"</f>
        <v>01</v>
      </c>
      <c r="P118" s="4" t="s">
        <v>29</v>
      </c>
      <c r="Q118">
        <v>1</v>
      </c>
      <c r="R118">
        <f>IF(P118="기계경비", J118, 0)</f>
        <v>0</v>
      </c>
      <c r="S118">
        <f>IF(P118="운반비", J118, 0)</f>
        <v>0</v>
      </c>
      <c r="T118">
        <f>IF(P118="작업부산물", F118, 0)</f>
        <v>0</v>
      </c>
      <c r="U118">
        <f>IF(P118="관급", F118, 0)</f>
        <v>0</v>
      </c>
      <c r="V118">
        <f>IF(P118="외주비", J118, 0)</f>
        <v>0</v>
      </c>
      <c r="W118">
        <f>IF(P118="장비비", J118, 0)</f>
        <v>0</v>
      </c>
      <c r="X118">
        <f>IF(P118="폐기물처리비", J118, 0)</f>
        <v>0</v>
      </c>
      <c r="Y118">
        <f>IF(P118="가설비", J118, 0)</f>
        <v>0</v>
      </c>
      <c r="Z118">
        <f>IF(P118="잡비제외분", F118, 0)</f>
        <v>0</v>
      </c>
      <c r="AA118">
        <f>IF(P118="사급자재대", L118, 0)</f>
        <v>0</v>
      </c>
      <c r="AB118">
        <f>IF(P118="관급자재대", L118, 0)</f>
        <v>0</v>
      </c>
      <c r="AC118">
        <f>IF(P118="사용자항목1", L118, 0)</f>
        <v>0</v>
      </c>
      <c r="AD118">
        <f>IF(P118="사용자항목2", L118, 0)</f>
        <v>0</v>
      </c>
      <c r="AE118">
        <f>IF(P118="사용자항목3", L118, 0)</f>
        <v>0</v>
      </c>
      <c r="AF118">
        <f>IF(P118="사용자항목4", L118, 0)</f>
        <v>0</v>
      </c>
      <c r="AG118">
        <f>IF(P118="사용자항목5", L118, 0)</f>
        <v>0</v>
      </c>
      <c r="AH118">
        <f>IF(P118="사용자항목6", L118, 0)</f>
        <v>0</v>
      </c>
      <c r="AI118">
        <f>IF(P118="사용자항목7", L118, 0)</f>
        <v>0</v>
      </c>
      <c r="AJ118">
        <f>IF(P118="사용자항목8", L118, 0)</f>
        <v>0</v>
      </c>
      <c r="AK118">
        <f>IF(P118="사용자항목9", L118, 0)</f>
        <v>0</v>
      </c>
    </row>
    <row r="119" spans="1:38" ht="23.1" customHeight="1">
      <c r="A119" s="5" t="s">
        <v>10</v>
      </c>
      <c r="B119" s="5" t="s">
        <v>10</v>
      </c>
      <c r="C119" s="7" t="s">
        <v>11</v>
      </c>
      <c r="D119" s="8">
        <v>43</v>
      </c>
      <c r="E119" s="8"/>
      <c r="F119" s="8"/>
      <c r="G119" s="8"/>
      <c r="H119" s="8"/>
      <c r="I119" s="8"/>
      <c r="J119" s="8"/>
      <c r="K119" s="8"/>
      <c r="L119" s="8"/>
      <c r="M119" s="8"/>
      <c r="O119" t="str">
        <f>"01"</f>
        <v>01</v>
      </c>
      <c r="P119" s="4" t="s">
        <v>29</v>
      </c>
      <c r="Q119">
        <v>1</v>
      </c>
      <c r="R119">
        <f>IF(P119="기계경비", J119, 0)</f>
        <v>0</v>
      </c>
      <c r="S119">
        <f>IF(P119="운반비", J119, 0)</f>
        <v>0</v>
      </c>
      <c r="T119">
        <f>IF(P119="작업부산물", F119, 0)</f>
        <v>0</v>
      </c>
      <c r="U119">
        <f>IF(P119="관급", F119, 0)</f>
        <v>0</v>
      </c>
      <c r="V119">
        <f>IF(P119="외주비", J119, 0)</f>
        <v>0</v>
      </c>
      <c r="W119">
        <f>IF(P119="장비비", J119, 0)</f>
        <v>0</v>
      </c>
      <c r="X119">
        <f>IF(P119="폐기물처리비", J119, 0)</f>
        <v>0</v>
      </c>
      <c r="Y119">
        <f>IF(P119="가설비", J119, 0)</f>
        <v>0</v>
      </c>
      <c r="Z119">
        <f>IF(P119="잡비제외분", F119, 0)</f>
        <v>0</v>
      </c>
      <c r="AA119">
        <f>IF(P119="사급자재대", L119, 0)</f>
        <v>0</v>
      </c>
      <c r="AB119">
        <f>IF(P119="관급자재대", L119, 0)</f>
        <v>0</v>
      </c>
      <c r="AC119">
        <f>IF(P119="사용자항목1", L119, 0)</f>
        <v>0</v>
      </c>
      <c r="AD119">
        <f>IF(P119="사용자항목2", L119, 0)</f>
        <v>0</v>
      </c>
      <c r="AE119">
        <f>IF(P119="사용자항목3", L119, 0)</f>
        <v>0</v>
      </c>
      <c r="AF119">
        <f>IF(P119="사용자항목4", L119, 0)</f>
        <v>0</v>
      </c>
      <c r="AG119">
        <f>IF(P119="사용자항목5", L119, 0)</f>
        <v>0</v>
      </c>
      <c r="AH119">
        <f>IF(P119="사용자항목6", L119, 0)</f>
        <v>0</v>
      </c>
      <c r="AI119">
        <f>IF(P119="사용자항목7", L119, 0)</f>
        <v>0</v>
      </c>
      <c r="AJ119">
        <f>IF(P119="사용자항목8", L119, 0)</f>
        <v>0</v>
      </c>
      <c r="AK119">
        <f>IF(P119="사용자항목9", L119, 0)</f>
        <v>0</v>
      </c>
    </row>
    <row r="120" spans="1:38" ht="23.1" customHeight="1">
      <c r="A120" s="6"/>
      <c r="B120" s="6"/>
      <c r="C120" s="13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38" ht="23.1" customHeight="1">
      <c r="A121" s="6"/>
      <c r="B121" s="6"/>
      <c r="C121" s="13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38" ht="23.1" customHeight="1">
      <c r="A122" s="6"/>
      <c r="B122" s="6"/>
      <c r="C122" s="13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38" ht="23.1" customHeight="1">
      <c r="A123" s="6"/>
      <c r="B123" s="6"/>
      <c r="C123" s="13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1:38" ht="23.1" customHeight="1">
      <c r="A124" s="6"/>
      <c r="B124" s="6"/>
      <c r="C124" s="13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1:38" ht="23.1" customHeight="1">
      <c r="A125" s="6"/>
      <c r="B125" s="6"/>
      <c r="C125" s="13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1:38" ht="23.1" customHeight="1">
      <c r="A126" s="6"/>
      <c r="B126" s="6"/>
      <c r="C126" s="13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1:38" ht="23.1" customHeight="1">
      <c r="A127" s="6"/>
      <c r="B127" s="6"/>
      <c r="C127" s="13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1:38" ht="23.1" customHeight="1">
      <c r="A128" s="6"/>
      <c r="B128" s="6"/>
      <c r="C128" s="13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1:38" ht="23.1" customHeight="1">
      <c r="A129" s="6"/>
      <c r="B129" s="6"/>
      <c r="C129" s="13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38" ht="23.1" customHeight="1">
      <c r="A130" s="6"/>
      <c r="B130" s="6"/>
      <c r="C130" s="13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1:38" ht="23.1" customHeight="1">
      <c r="A131" s="6"/>
      <c r="B131" s="6"/>
      <c r="C131" s="13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1:38" ht="23.1" customHeight="1">
      <c r="A132" s="9" t="s">
        <v>30</v>
      </c>
      <c r="B132" s="10"/>
      <c r="C132" s="11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R132">
        <f t="shared" ref="R132:AL132" si="6">ROUNDDOWN(SUM(R118:R119), 0)</f>
        <v>0</v>
      </c>
      <c r="S132">
        <f t="shared" si="6"/>
        <v>0</v>
      </c>
      <c r="T132">
        <f t="shared" si="6"/>
        <v>0</v>
      </c>
      <c r="U132">
        <f t="shared" si="6"/>
        <v>0</v>
      </c>
      <c r="V132">
        <f t="shared" si="6"/>
        <v>0</v>
      </c>
      <c r="W132">
        <f t="shared" si="6"/>
        <v>0</v>
      </c>
      <c r="X132">
        <f t="shared" si="6"/>
        <v>0</v>
      </c>
      <c r="Y132">
        <f t="shared" si="6"/>
        <v>0</v>
      </c>
      <c r="Z132">
        <f t="shared" si="6"/>
        <v>0</v>
      </c>
      <c r="AA132">
        <f t="shared" si="6"/>
        <v>0</v>
      </c>
      <c r="AB132">
        <f t="shared" si="6"/>
        <v>0</v>
      </c>
      <c r="AC132">
        <f t="shared" si="6"/>
        <v>0</v>
      </c>
      <c r="AD132">
        <f t="shared" si="6"/>
        <v>0</v>
      </c>
      <c r="AE132">
        <f t="shared" si="6"/>
        <v>0</v>
      </c>
      <c r="AF132">
        <f t="shared" si="6"/>
        <v>0</v>
      </c>
      <c r="AG132">
        <f t="shared" si="6"/>
        <v>0</v>
      </c>
      <c r="AH132">
        <f t="shared" si="6"/>
        <v>0</v>
      </c>
      <c r="AI132">
        <f t="shared" si="6"/>
        <v>0</v>
      </c>
      <c r="AJ132">
        <f t="shared" si="6"/>
        <v>0</v>
      </c>
      <c r="AK132">
        <f t="shared" si="6"/>
        <v>0</v>
      </c>
      <c r="AL132">
        <f t="shared" si="6"/>
        <v>0</v>
      </c>
    </row>
  </sheetData>
  <mergeCells count="19">
    <mergeCell ref="A85:M85"/>
    <mergeCell ref="A101:M101"/>
    <mergeCell ref="A117:M117"/>
    <mergeCell ref="K3:L3"/>
    <mergeCell ref="A5:M5"/>
    <mergeCell ref="A21:M21"/>
    <mergeCell ref="A37:M37"/>
    <mergeCell ref="A53:M53"/>
    <mergeCell ref="A69:M69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</mergeCells>
  <phoneticPr fontId="1" type="noConversion"/>
  <conditionalFormatting sqref="A5:A132 B6:M132">
    <cfRule type="containsText" dxfId="1" priority="1" stopIfTrue="1" operator="containsText" text=".">
      <formula>NOT(ISERROR(SEARCH(".",A5)))</formula>
    </cfRule>
    <cfRule type="notContainsText" dxfId="0" priority="2" stopIfTrue="1" operator="notContains" text=".">
      <formula>ISERROR(SEARCH(".",A5))</formula>
    </cfRule>
  </conditionalFormatting>
  <pageMargins left="0.74555149110298213" right="0" top="0.54870109740219475" bottom="0.1388888888888889" header="0.3" footer="0.1388888888888889"/>
  <pageSetup paperSize="9" orientation="landscape" r:id="rId1"/>
  <rowBreaks count="8" manualBreakCount="8">
    <brk id="20" max="12" man="1"/>
    <brk id="36" max="12" man="1"/>
    <brk id="52" max="12" man="1"/>
    <brk id="68" max="12" man="1"/>
    <brk id="84" max="12" man="1"/>
    <brk id="100" max="12" man="1"/>
    <brk id="116" max="12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내역서</vt:lpstr>
      <vt:lpstr>내역서!Print_Area</vt:lpstr>
      <vt:lpstr>내역서!Print_Titles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2020-06-29T04:58:29Z</cp:lastPrinted>
  <dcterms:created xsi:type="dcterms:W3CDTF">2020-06-28T23:48:35Z</dcterms:created>
  <dcterms:modified xsi:type="dcterms:W3CDTF">2020-06-29T05:47:53Z</dcterms:modified>
</cp:coreProperties>
</file>