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70" windowHeight="1320"/>
  </bookViews>
  <sheets>
    <sheet name="내역서" sheetId="4" r:id="rId1"/>
  </sheets>
  <definedNames>
    <definedName name="_xlnm.Print_Area" localSheetId="0">내역서!$A$1:$M$80</definedName>
    <definedName name="_xlnm.Print_Titles" localSheetId="0">내역서!$1:$4</definedName>
  </definedNames>
  <calcPr calcId="125725"/>
</workbook>
</file>

<file path=xl/calcChain.xml><?xml version="1.0" encoding="utf-8"?>
<calcChain xmlns="http://schemas.openxmlformats.org/spreadsheetml/2006/main">
  <c r="AL80" i="4"/>
  <c r="O65"/>
  <c r="R65"/>
  <c r="S65"/>
  <c r="T65"/>
  <c r="U65"/>
  <c r="V65"/>
  <c r="W65"/>
  <c r="Y65"/>
  <c r="Z65"/>
  <c r="AA65"/>
  <c r="AB65"/>
  <c r="AC65"/>
  <c r="AD65"/>
  <c r="AE65"/>
  <c r="AF65"/>
  <c r="AG65"/>
  <c r="AH65"/>
  <c r="AI65"/>
  <c r="AJ65"/>
  <c r="AK65"/>
  <c r="O64"/>
  <c r="R64"/>
  <c r="S64"/>
  <c r="T64"/>
  <c r="U64"/>
  <c r="V64"/>
  <c r="W64"/>
  <c r="Y64"/>
  <c r="Z64"/>
  <c r="AA64"/>
  <c r="AB64"/>
  <c r="AC64"/>
  <c r="AD64"/>
  <c r="AE64"/>
  <c r="AF64"/>
  <c r="AG64"/>
  <c r="AH64"/>
  <c r="AI64"/>
  <c r="AJ64"/>
  <c r="AK64"/>
  <c r="H80"/>
  <c r="J80"/>
  <c r="O63"/>
  <c r="R63"/>
  <c r="S63"/>
  <c r="T63"/>
  <c r="T80" s="1"/>
  <c r="U63"/>
  <c r="V63"/>
  <c r="W63"/>
  <c r="Y63"/>
  <c r="Z63"/>
  <c r="AA63"/>
  <c r="AB63"/>
  <c r="AC63"/>
  <c r="AD63"/>
  <c r="AE63"/>
  <c r="AF63"/>
  <c r="AG63"/>
  <c r="AH63"/>
  <c r="AI63"/>
  <c r="AJ63"/>
  <c r="AK63"/>
  <c r="AL61"/>
  <c r="O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O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O44"/>
  <c r="S44"/>
  <c r="T44"/>
  <c r="U44"/>
  <c r="V44"/>
  <c r="W44"/>
  <c r="W61" s="1"/>
  <c r="X44"/>
  <c r="Y44"/>
  <c r="Z44"/>
  <c r="AA44"/>
  <c r="AB44"/>
  <c r="AC44"/>
  <c r="AD44"/>
  <c r="AE44"/>
  <c r="AF44"/>
  <c r="AG44"/>
  <c r="AH44"/>
  <c r="AI44"/>
  <c r="AJ44"/>
  <c r="AK44"/>
  <c r="AL42"/>
  <c r="O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O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O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O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O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O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3"/>
  <c r="O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O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R30"/>
  <c r="R7"/>
  <c r="AJ80" l="1"/>
  <c r="AF80"/>
  <c r="W80"/>
  <c r="S80"/>
  <c r="AK80"/>
  <c r="AG80"/>
  <c r="AC80"/>
  <c r="Y80"/>
  <c r="AB80"/>
  <c r="AI80"/>
  <c r="AE80"/>
  <c r="AA80"/>
  <c r="AH80"/>
  <c r="AD80"/>
  <c r="Z80"/>
  <c r="U80"/>
  <c r="V80"/>
  <c r="R80"/>
  <c r="AE61"/>
  <c r="S42"/>
  <c r="AI42"/>
  <c r="AA42"/>
  <c r="R6"/>
  <c r="AJ23"/>
  <c r="AB23"/>
  <c r="T23"/>
  <c r="X64"/>
  <c r="X63"/>
  <c r="X65"/>
  <c r="F80"/>
  <c r="AF61"/>
  <c r="X61"/>
  <c r="R26"/>
  <c r="R25"/>
  <c r="Y42"/>
  <c r="AF23"/>
  <c r="X23"/>
  <c r="AH61"/>
  <c r="AG61"/>
  <c r="Y61"/>
  <c r="Z42"/>
  <c r="T61"/>
  <c r="AG42"/>
  <c r="AI61"/>
  <c r="AA61"/>
  <c r="S61"/>
  <c r="AJ61"/>
  <c r="Z61"/>
  <c r="AB61"/>
  <c r="AH42"/>
  <c r="AD23"/>
  <c r="V23"/>
  <c r="AA23"/>
  <c r="AK23"/>
  <c r="AC23"/>
  <c r="U23"/>
  <c r="AJ42"/>
  <c r="AB42"/>
  <c r="T42"/>
  <c r="AK61"/>
  <c r="AC61"/>
  <c r="U61"/>
  <c r="AH23"/>
  <c r="Z23"/>
  <c r="AG23"/>
  <c r="Y23"/>
  <c r="AE42"/>
  <c r="W42"/>
  <c r="AI23"/>
  <c r="AE23"/>
  <c r="W23"/>
  <c r="AD42"/>
  <c r="V42"/>
  <c r="AF42"/>
  <c r="X42"/>
  <c r="S23"/>
  <c r="AK42"/>
  <c r="AC42"/>
  <c r="U42"/>
  <c r="AD61"/>
  <c r="V61"/>
  <c r="H23" l="1"/>
  <c r="R23"/>
  <c r="L80"/>
  <c r="X80"/>
  <c r="J23"/>
  <c r="R27"/>
  <c r="H42" l="1"/>
  <c r="H61" l="1"/>
  <c r="R28" l="1"/>
  <c r="F23" l="1"/>
  <c r="L23" l="1"/>
  <c r="R29" l="1"/>
  <c r="R42" s="1"/>
  <c r="J42"/>
  <c r="F61" l="1"/>
  <c r="R44" l="1"/>
  <c r="J61"/>
  <c r="R45"/>
  <c r="R46"/>
  <c r="L61" l="1"/>
  <c r="R61"/>
  <c r="F42" l="1"/>
  <c r="L42" l="1"/>
</calcChain>
</file>

<file path=xl/sharedStrings.xml><?xml version="1.0" encoding="utf-8"?>
<sst xmlns="http://schemas.openxmlformats.org/spreadsheetml/2006/main" count="107" uniqueCount="74">
  <si>
    <t>단위</t>
  </si>
  <si>
    <t>수  량</t>
  </si>
  <si>
    <t>재  료  비</t>
  </si>
  <si>
    <t>노  무  비</t>
  </si>
  <si>
    <t>경      비</t>
  </si>
  <si>
    <t>합      계</t>
  </si>
  <si>
    <t>단  가</t>
  </si>
  <si>
    <t>금   액</t>
  </si>
  <si>
    <t>손료요율</t>
  </si>
  <si>
    <t>손료구분</t>
  </si>
  <si>
    <t>적용구분</t>
  </si>
  <si>
    <t>합계구분</t>
  </si>
  <si>
    <t>시스템비계</t>
  </si>
  <si>
    <t>기계경비</t>
  </si>
  <si>
    <t>M2</t>
  </si>
  <si>
    <t>합  계</t>
  </si>
  <si>
    <t>10m이하,3개월(발판1열)</t>
  </si>
  <si>
    <t>건축물현장정리</t>
  </si>
  <si>
    <t>개보수</t>
  </si>
  <si>
    <t>표면처리(누수흔적부위)</t>
  </si>
  <si>
    <t>콘크리트 균열보수공사(에폭시주입)</t>
  </si>
  <si>
    <t>M</t>
  </si>
  <si>
    <t>모르타르바름(미장탈락부위)</t>
  </si>
  <si>
    <t>타일떠붙임(벽,18mm,균열/탈락부위)</t>
  </si>
  <si>
    <t>철거,줄눈 및 벽하부채움포함</t>
  </si>
  <si>
    <t>표면처리(망상균열부위)</t>
  </si>
  <si>
    <t>콘크리트 균열보수공사(이격부위)</t>
  </si>
  <si>
    <t>B=0.3mm미만 건식</t>
  </si>
  <si>
    <t>M2당</t>
  </si>
  <si>
    <t>공 사 내 역 서</t>
  </si>
  <si>
    <t>품      명</t>
  </si>
  <si>
    <t>규      격</t>
  </si>
  <si>
    <t>비고</t>
  </si>
  <si>
    <t>운반비</t>
  </si>
  <si>
    <t>작업부산물</t>
  </si>
  <si>
    <t>관급</t>
  </si>
  <si>
    <t>외주비</t>
  </si>
  <si>
    <t>장비비</t>
  </si>
  <si>
    <t>폐기물처리비</t>
  </si>
  <si>
    <t>가설비</t>
  </si>
  <si>
    <t>잡비제외분</t>
  </si>
  <si>
    <t>사급자재대</t>
  </si>
  <si>
    <t>관급자재대</t>
  </si>
  <si>
    <t>사용자항목1</t>
  </si>
  <si>
    <t>사용자항목2</t>
  </si>
  <si>
    <t>사용자항목3</t>
  </si>
  <si>
    <t>사용자항목4</t>
  </si>
  <si>
    <t>사용자항목5</t>
  </si>
  <si>
    <t>사용자항목6</t>
  </si>
  <si>
    <t>사용자항목7</t>
  </si>
  <si>
    <t>사용자항목8</t>
  </si>
  <si>
    <t>사용자항목9</t>
  </si>
  <si>
    <t>간접재료비</t>
  </si>
  <si>
    <t>01. 가설공사</t>
  </si>
  <si>
    <t>03. 보강공사</t>
  </si>
  <si>
    <t>04. 폐기물처리비</t>
  </si>
  <si>
    <t>폐자재처리수수료</t>
  </si>
  <si>
    <t>건축폐자재</t>
  </si>
  <si>
    <t>톤</t>
  </si>
  <si>
    <t>건설폐기물수집운반비(운반비)</t>
  </si>
  <si>
    <t>15TON 덤프,중간처리,30km</t>
  </si>
  <si>
    <t>TON</t>
  </si>
  <si>
    <t>건설폐기물수집운반비(상차비)</t>
  </si>
  <si>
    <t>15TON 덤프,중간처리</t>
  </si>
  <si>
    <t>탄소섬유보강공사(기둥,마감포함)</t>
    <phoneticPr fontId="1" type="noConversion"/>
  </si>
  <si>
    <t>탄소섬유보강공사(보휨보강,마감포함)</t>
    <phoneticPr fontId="1" type="noConversion"/>
  </si>
  <si>
    <t>탄소섬유보강공사(보전단보강,마감포함)</t>
    <phoneticPr fontId="1" type="noConversion"/>
  </si>
  <si>
    <t>300g x 2ply
(몰탈철거+미장+도장포함)</t>
    <phoneticPr fontId="1" type="noConversion"/>
  </si>
  <si>
    <t>벽체3.6m이하,T:18mm(초벌+정벌),도장포함</t>
    <phoneticPr fontId="1" type="noConversion"/>
  </si>
  <si>
    <t>300g x 2ply
(바탕조정+도장포함)</t>
    <phoneticPr fontId="1" type="noConversion"/>
  </si>
  <si>
    <t>공사명 : 올림픽기념 국민생활관 보수보강공사</t>
    <phoneticPr fontId="1" type="noConversion"/>
  </si>
  <si>
    <t>도장포함</t>
    <phoneticPr fontId="1" type="noConversion"/>
  </si>
  <si>
    <t>B=0.3~1.0mm 건식,도장포함</t>
    <phoneticPr fontId="1" type="noConversion"/>
  </si>
  <si>
    <t>300g x 1ply
(바탕조정+도장포함)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</si>
</sst>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rgb="FF000080"/>
      <name val="굴림체"/>
      <family val="3"/>
      <charset val="129"/>
    </font>
    <font>
      <sz val="12"/>
      <name val="바탕체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  <xf numFmtId="0" fontId="4" fillId="0" borderId="1" xfId="0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shrinkToFit="1"/>
    </xf>
    <xf numFmtId="0" fontId="4" fillId="0" borderId="1" xfId="0" quotePrefix="1" applyFont="1" applyFill="1" applyBorder="1" applyAlignment="1">
      <alignment horizontal="center" vertical="center" shrinkToFit="1"/>
    </xf>
    <xf numFmtId="0" fontId="4" fillId="0" borderId="1" xfId="0" quotePrefix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quotePrefix="1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right" vertical="center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4" fillId="0" borderId="1" xfId="0" quotePrefix="1" applyFont="1" applyFill="1" applyBorder="1" applyAlignment="1">
      <alignment horizontal="left" vertical="center" wrapText="1" shrinkToFit="1"/>
    </xf>
    <xf numFmtId="0" fontId="9" fillId="0" borderId="2" xfId="0" quotePrefix="1" applyFont="1" applyFill="1" applyBorder="1" applyAlignment="1">
      <alignment horizontal="left" vertical="center" shrinkToFit="1"/>
    </xf>
    <xf numFmtId="0" fontId="9" fillId="0" borderId="3" xfId="0" quotePrefix="1" applyFont="1" applyFill="1" applyBorder="1" applyAlignment="1">
      <alignment horizontal="left" vertical="center" shrinkToFit="1"/>
    </xf>
    <xf numFmtId="0" fontId="9" fillId="0" borderId="4" xfId="0" quotePrefix="1" applyFont="1" applyFill="1" applyBorder="1" applyAlignment="1">
      <alignment horizontal="left" vertical="center" shrinkToFit="1"/>
    </xf>
    <xf numFmtId="0" fontId="9" fillId="0" borderId="1" xfId="0" quotePrefix="1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2">
    <dxf>
      <numFmt numFmtId="180" formatCode="#,###"/>
    </dxf>
    <dxf>
      <numFmt numFmtId="181" formatCode="#,##0.0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B7"/>
  </sheetPr>
  <dimension ref="A1:AL80"/>
  <sheetViews>
    <sheetView tabSelected="1" view="pageBreakPreview" topLeftCell="A4" zoomScaleNormal="100" zoomScaleSheetLayoutView="100" workbookViewId="0">
      <pane xSplit="5" topLeftCell="F1" activePane="topRight" state="frozen"/>
      <selection activeCell="E5" sqref="E5"/>
      <selection pane="topRight" activeCell="E17" sqref="E17"/>
    </sheetView>
  </sheetViews>
  <sheetFormatPr defaultRowHeight="16.5"/>
  <cols>
    <col min="1" max="1" width="20.625" style="1" customWidth="1"/>
    <col min="2" max="2" width="19.75" style="1" customWidth="1"/>
    <col min="3" max="3" width="4.625" style="2" customWidth="1"/>
    <col min="4" max="5" width="6.625" style="3" customWidth="1"/>
    <col min="6" max="6" width="9.625" style="3" customWidth="1"/>
    <col min="7" max="7" width="6.625" style="3" customWidth="1"/>
    <col min="8" max="8" width="9.625" style="3" customWidth="1"/>
    <col min="9" max="9" width="6.625" style="3" customWidth="1"/>
    <col min="10" max="10" width="9.625" style="3" customWidth="1"/>
    <col min="11" max="11" width="6.625" style="3" customWidth="1"/>
    <col min="12" max="12" width="9.625" style="3" customWidth="1"/>
    <col min="13" max="13" width="8.625" style="3" customWidth="1"/>
    <col min="14" max="38" width="0" hidden="1" customWidth="1"/>
  </cols>
  <sheetData>
    <row r="1" spans="1:38" ht="30" customHeight="1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38" ht="23.1" customHeight="1">
      <c r="A2" s="25" t="s">
        <v>70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38" ht="23.1" customHeight="1">
      <c r="A3" s="27" t="s">
        <v>30</v>
      </c>
      <c r="B3" s="27" t="s">
        <v>31</v>
      </c>
      <c r="C3" s="27" t="s">
        <v>0</v>
      </c>
      <c r="D3" s="27" t="s">
        <v>1</v>
      </c>
      <c r="E3" s="27" t="s">
        <v>2</v>
      </c>
      <c r="F3" s="27"/>
      <c r="G3" s="27" t="s">
        <v>3</v>
      </c>
      <c r="H3" s="27"/>
      <c r="I3" s="27" t="s">
        <v>4</v>
      </c>
      <c r="J3" s="27"/>
      <c r="K3" s="27" t="s">
        <v>5</v>
      </c>
      <c r="L3" s="27"/>
      <c r="M3" s="27" t="s">
        <v>32</v>
      </c>
    </row>
    <row r="4" spans="1:38" ht="23.1" customHeight="1" thickBot="1">
      <c r="A4" s="28"/>
      <c r="B4" s="28"/>
      <c r="C4" s="28"/>
      <c r="D4" s="28"/>
      <c r="E4" s="6" t="s">
        <v>6</v>
      </c>
      <c r="F4" s="6" t="s">
        <v>7</v>
      </c>
      <c r="G4" s="6" t="s">
        <v>6</v>
      </c>
      <c r="H4" s="6" t="s">
        <v>7</v>
      </c>
      <c r="I4" s="6" t="s">
        <v>6</v>
      </c>
      <c r="J4" s="6" t="s">
        <v>7</v>
      </c>
      <c r="K4" s="6" t="s">
        <v>6</v>
      </c>
      <c r="L4" s="6" t="s">
        <v>7</v>
      </c>
      <c r="M4" s="28"/>
      <c r="N4" t="s">
        <v>8</v>
      </c>
      <c r="O4" t="s">
        <v>9</v>
      </c>
      <c r="P4" t="s">
        <v>10</v>
      </c>
      <c r="Q4" t="s">
        <v>11</v>
      </c>
      <c r="R4" t="s">
        <v>13</v>
      </c>
      <c r="S4" t="s">
        <v>33</v>
      </c>
      <c r="T4" t="s">
        <v>34</v>
      </c>
      <c r="U4" t="s">
        <v>35</v>
      </c>
      <c r="V4" t="s">
        <v>36</v>
      </c>
      <c r="W4" t="s">
        <v>37</v>
      </c>
      <c r="X4" t="s">
        <v>38</v>
      </c>
      <c r="Y4" t="s">
        <v>39</v>
      </c>
      <c r="Z4" t="s">
        <v>40</v>
      </c>
      <c r="AA4" t="s">
        <v>41</v>
      </c>
      <c r="AB4" t="s">
        <v>42</v>
      </c>
      <c r="AC4" t="s">
        <v>43</v>
      </c>
      <c r="AD4" t="s">
        <v>44</v>
      </c>
      <c r="AE4" t="s">
        <v>45</v>
      </c>
      <c r="AF4" t="s">
        <v>46</v>
      </c>
      <c r="AG4" t="s">
        <v>47</v>
      </c>
      <c r="AH4" t="s">
        <v>48</v>
      </c>
      <c r="AI4" t="s">
        <v>49</v>
      </c>
      <c r="AJ4" t="s">
        <v>50</v>
      </c>
      <c r="AK4" t="s">
        <v>51</v>
      </c>
      <c r="AL4" t="s">
        <v>52</v>
      </c>
    </row>
    <row r="5" spans="1:38" ht="22.5" customHeight="1" thickTop="1">
      <c r="A5" s="19" t="s">
        <v>53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38" ht="22.5" customHeight="1">
      <c r="A6" s="7" t="s">
        <v>12</v>
      </c>
      <c r="B6" s="7" t="s">
        <v>16</v>
      </c>
      <c r="C6" s="8" t="s">
        <v>14</v>
      </c>
      <c r="D6" s="5">
        <v>153.12</v>
      </c>
      <c r="E6" s="5">
        <v>0</v>
      </c>
      <c r="F6" s="5"/>
      <c r="G6" s="5"/>
      <c r="H6" s="5"/>
      <c r="I6" s="5">
        <v>0</v>
      </c>
      <c r="J6" s="5">
        <v>0</v>
      </c>
      <c r="K6" s="5"/>
      <c r="L6" s="5"/>
      <c r="M6" s="9"/>
      <c r="O6" t="str">
        <f>""</f>
        <v/>
      </c>
      <c r="P6" s="4" t="s">
        <v>13</v>
      </c>
      <c r="Q6">
        <v>1</v>
      </c>
      <c r="R6">
        <f>IF(P6="기계경비", J6, 0)</f>
        <v>0</v>
      </c>
      <c r="S6">
        <f>IF(P6="운반비", J6, 0)</f>
        <v>0</v>
      </c>
      <c r="T6">
        <f>IF(P6="작업부산물", F6, 0)</f>
        <v>0</v>
      </c>
      <c r="U6">
        <f>IF(P6="관급", F6, 0)</f>
        <v>0</v>
      </c>
      <c r="V6">
        <f>IF(P6="외주비", J6, 0)</f>
        <v>0</v>
      </c>
      <c r="W6">
        <f>IF(P6="장비비", J6, 0)</f>
        <v>0</v>
      </c>
      <c r="X6">
        <f>IF(P6="폐기물처리비", J6, 0)</f>
        <v>0</v>
      </c>
      <c r="Y6">
        <f>IF(P6="가설비", J6, 0)</f>
        <v>0</v>
      </c>
      <c r="Z6">
        <f>IF(P6="잡비제외분", F6, 0)</f>
        <v>0</v>
      </c>
      <c r="AA6">
        <f>IF(P6="사급자재대", L6, 0)</f>
        <v>0</v>
      </c>
      <c r="AB6">
        <f>IF(P6="관급자재대", L6, 0)</f>
        <v>0</v>
      </c>
      <c r="AC6">
        <f>IF(P6="사용자항목1", L6, 0)</f>
        <v>0</v>
      </c>
      <c r="AD6">
        <f>IF(P6="사용자항목2", L6, 0)</f>
        <v>0</v>
      </c>
      <c r="AE6">
        <f>IF(P6="사용자항목3", L6, 0)</f>
        <v>0</v>
      </c>
      <c r="AF6">
        <f>IF(P6="사용자항목4", L6, 0)</f>
        <v>0</v>
      </c>
      <c r="AG6">
        <f>IF(P6="사용자항목5", L6, 0)</f>
        <v>0</v>
      </c>
      <c r="AH6">
        <f>IF(P6="사용자항목6", L6, 0)</f>
        <v>0</v>
      </c>
      <c r="AI6">
        <f>IF(P6="사용자항목7", L6, 0)</f>
        <v>0</v>
      </c>
      <c r="AJ6">
        <f>IF(P6="사용자항목8", L6, 0)</f>
        <v>0</v>
      </c>
      <c r="AK6">
        <f>IF(P6="사용자항목9", L6, 0)</f>
        <v>0</v>
      </c>
    </row>
    <row r="7" spans="1:38" ht="22.5" customHeight="1">
      <c r="A7" s="7" t="s">
        <v>17</v>
      </c>
      <c r="B7" s="7" t="s">
        <v>18</v>
      </c>
      <c r="C7" s="8" t="s">
        <v>14</v>
      </c>
      <c r="D7" s="5">
        <v>304.2</v>
      </c>
      <c r="E7" s="5">
        <v>0</v>
      </c>
      <c r="F7" s="5">
        <v>0</v>
      </c>
      <c r="G7" s="5"/>
      <c r="H7" s="5"/>
      <c r="I7" s="5">
        <v>0</v>
      </c>
      <c r="J7" s="5">
        <v>0</v>
      </c>
      <c r="K7" s="5"/>
      <c r="L7" s="5"/>
      <c r="M7" s="9"/>
      <c r="O7" t="str">
        <f>""</f>
        <v/>
      </c>
      <c r="P7" s="4" t="s">
        <v>13</v>
      </c>
      <c r="Q7">
        <v>1</v>
      </c>
      <c r="R7">
        <f>IF(P7="기계경비", J7, 0)</f>
        <v>0</v>
      </c>
      <c r="S7">
        <f>IF(P7="운반비", J7, 0)</f>
        <v>0</v>
      </c>
      <c r="T7">
        <f>IF(P7="작업부산물", F7, 0)</f>
        <v>0</v>
      </c>
      <c r="U7">
        <f>IF(P7="관급", F7, 0)</f>
        <v>0</v>
      </c>
      <c r="V7">
        <f>IF(P7="외주비", J7, 0)</f>
        <v>0</v>
      </c>
      <c r="W7">
        <f>IF(P7="장비비", J7, 0)</f>
        <v>0</v>
      </c>
      <c r="X7">
        <f>IF(P7="폐기물처리비", J7, 0)</f>
        <v>0</v>
      </c>
      <c r="Y7">
        <f>IF(P7="가설비", J7, 0)</f>
        <v>0</v>
      </c>
      <c r="Z7">
        <f>IF(P7="잡비제외분", F7, 0)</f>
        <v>0</v>
      </c>
      <c r="AA7">
        <f>IF(P7="사급자재대", L7, 0)</f>
        <v>0</v>
      </c>
      <c r="AB7">
        <f>IF(P7="관급자재대", L7, 0)</f>
        <v>0</v>
      </c>
      <c r="AC7">
        <f>IF(P7="사용자항목1", L7, 0)</f>
        <v>0</v>
      </c>
      <c r="AD7">
        <f>IF(P7="사용자항목2", L7, 0)</f>
        <v>0</v>
      </c>
      <c r="AE7">
        <f>IF(P7="사용자항목3", L7, 0)</f>
        <v>0</v>
      </c>
      <c r="AF7">
        <f>IF(P7="사용자항목4", L7, 0)</f>
        <v>0</v>
      </c>
      <c r="AG7">
        <f>IF(P7="사용자항목5", L7, 0)</f>
        <v>0</v>
      </c>
      <c r="AH7">
        <f>IF(P7="사용자항목6", L7, 0)</f>
        <v>0</v>
      </c>
      <c r="AI7">
        <f>IF(P7="사용자항목7", L7, 0)</f>
        <v>0</v>
      </c>
      <c r="AJ7">
        <f>IF(P7="사용자항목8", L7, 0)</f>
        <v>0</v>
      </c>
      <c r="AK7">
        <f>IF(P7="사용자항목9", L7, 0)</f>
        <v>0</v>
      </c>
    </row>
    <row r="8" spans="1:38" ht="22.5" customHeight="1">
      <c r="A8" s="10"/>
      <c r="B8" s="10"/>
      <c r="C8" s="11"/>
      <c r="D8" s="5"/>
      <c r="E8" s="5"/>
      <c r="F8" s="5"/>
      <c r="G8" s="5"/>
      <c r="H8" s="5"/>
      <c r="I8" s="5"/>
      <c r="J8" s="5"/>
      <c r="K8" s="5"/>
      <c r="L8" s="5"/>
      <c r="M8" s="5"/>
    </row>
    <row r="9" spans="1:38" ht="22.5" customHeight="1">
      <c r="A9" s="10"/>
      <c r="B9" s="10"/>
      <c r="C9" s="11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38" ht="22.5" customHeight="1">
      <c r="A10" s="10"/>
      <c r="B10" s="10"/>
      <c r="C10" s="11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38" ht="22.5" customHeight="1">
      <c r="A11" s="10"/>
      <c r="B11" s="10"/>
      <c r="C11" s="11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38" ht="22.5" customHeight="1">
      <c r="A12" s="10"/>
      <c r="B12" s="10"/>
      <c r="C12" s="11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38" ht="22.5" customHeight="1">
      <c r="A13" s="10"/>
      <c r="B13" s="10"/>
      <c r="C13" s="11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38" ht="22.5" customHeight="1">
      <c r="A14" s="10"/>
      <c r="B14" s="10"/>
      <c r="C14" s="11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38" ht="22.5" customHeight="1">
      <c r="A15" s="10"/>
      <c r="B15" s="10"/>
      <c r="C15" s="11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38" ht="22.5" customHeight="1">
      <c r="A16" s="10"/>
      <c r="B16" s="10"/>
      <c r="C16" s="11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38" ht="22.5" customHeight="1">
      <c r="A17" s="10"/>
      <c r="B17" s="10"/>
      <c r="C17" s="11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38" ht="22.5" customHeight="1">
      <c r="A18" s="10"/>
      <c r="B18" s="10"/>
      <c r="C18" s="11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38" ht="22.5" customHeight="1">
      <c r="A19" s="10"/>
      <c r="B19" s="10"/>
      <c r="C19" s="11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38" ht="22.5" customHeight="1">
      <c r="A20" s="10"/>
      <c r="B20" s="10"/>
      <c r="C20" s="11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38" ht="22.5" customHeight="1">
      <c r="A21" s="10"/>
      <c r="B21" s="10"/>
      <c r="C21" s="11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38" ht="22.5" customHeight="1">
      <c r="A22" s="10"/>
      <c r="B22" s="10"/>
      <c r="C22" s="11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38" ht="22.5" customHeight="1">
      <c r="A23" s="12" t="s">
        <v>15</v>
      </c>
      <c r="B23" s="13"/>
      <c r="C23" s="14"/>
      <c r="D23" s="15"/>
      <c r="E23" s="15"/>
      <c r="F23" s="15">
        <f>ROUNDDOWN(SUMIF(Q6:Q7, "1", F6:F7), 0)</f>
        <v>0</v>
      </c>
      <c r="G23" s="15"/>
      <c r="H23" s="15">
        <f>ROUNDDOWN(SUMIF(Q6:Q7, "1", H6:H7), 0)</f>
        <v>0</v>
      </c>
      <c r="I23" s="15"/>
      <c r="J23" s="15">
        <f>ROUNDDOWN(SUMIF(Q6:Q7, "1", J6:J7), 0)</f>
        <v>0</v>
      </c>
      <c r="K23" s="15"/>
      <c r="L23" s="15">
        <f>F23+H23+J23</f>
        <v>0</v>
      </c>
      <c r="M23" s="15"/>
      <c r="R23">
        <f>ROUNDDOWN(SUM(R6:R7), 0)</f>
        <v>0</v>
      </c>
      <c r="S23">
        <f>ROUNDDOWN(SUM(S6:S7), 0)</f>
        <v>0</v>
      </c>
      <c r="T23">
        <f>ROUNDDOWN(SUM(T6:T7), 0)</f>
        <v>0</v>
      </c>
      <c r="U23">
        <f>ROUNDDOWN(SUM(U6:U7), 0)</f>
        <v>0</v>
      </c>
      <c r="V23">
        <f>ROUNDDOWN(SUM(V6:V7), 0)</f>
        <v>0</v>
      </c>
      <c r="W23">
        <f>ROUNDDOWN(SUM(W6:W7), 0)</f>
        <v>0</v>
      </c>
      <c r="X23">
        <f>ROUNDDOWN(SUM(X6:X7), 0)</f>
        <v>0</v>
      </c>
      <c r="Y23">
        <f>ROUNDDOWN(SUM(Y6:Y7), 0)</f>
        <v>0</v>
      </c>
      <c r="Z23">
        <f>ROUNDDOWN(SUM(Z6:Z7), 0)</f>
        <v>0</v>
      </c>
      <c r="AA23">
        <f>ROUNDDOWN(SUM(AA6:AA7), 0)</f>
        <v>0</v>
      </c>
      <c r="AB23">
        <f>ROUNDDOWN(SUM(AB6:AB7), 0)</f>
        <v>0</v>
      </c>
      <c r="AC23">
        <f>ROUNDDOWN(SUM(AC6:AC7), 0)</f>
        <v>0</v>
      </c>
      <c r="AD23">
        <f>ROUNDDOWN(SUM(AD6:AD7), 0)</f>
        <v>0</v>
      </c>
      <c r="AE23">
        <f>ROUNDDOWN(SUM(AE6:AE7), 0)</f>
        <v>0</v>
      </c>
      <c r="AF23">
        <f>ROUNDDOWN(SUM(AF6:AF7), 0)</f>
        <v>0</v>
      </c>
      <c r="AG23">
        <f>ROUNDDOWN(SUM(AG6:AG7), 0)</f>
        <v>0</v>
      </c>
      <c r="AH23">
        <f>ROUNDDOWN(SUM(AH6:AH7), 0)</f>
        <v>0</v>
      </c>
      <c r="AI23">
        <f>ROUNDDOWN(SUM(AI6:AI7), 0)</f>
        <v>0</v>
      </c>
      <c r="AJ23">
        <f>ROUNDDOWN(SUM(AJ6:AJ7), 0)</f>
        <v>0</v>
      </c>
      <c r="AK23">
        <f>ROUNDDOWN(SUM(AK6:AK7), 0)</f>
        <v>0</v>
      </c>
      <c r="AL23">
        <f>ROUNDDOWN(SUM(AL6:AL7), 0)</f>
        <v>0</v>
      </c>
    </row>
    <row r="24" spans="1:38" ht="22.5" customHeight="1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38" ht="22.5" customHeight="1">
      <c r="A25" s="7" t="s">
        <v>19</v>
      </c>
      <c r="B25" s="7" t="s">
        <v>71</v>
      </c>
      <c r="C25" s="8" t="s">
        <v>14</v>
      </c>
      <c r="D25" s="5">
        <v>11.77</v>
      </c>
      <c r="E25" s="5"/>
      <c r="F25" s="5"/>
      <c r="G25" s="5"/>
      <c r="H25" s="5"/>
      <c r="I25" s="5">
        <v>0</v>
      </c>
      <c r="J25" s="5">
        <v>0</v>
      </c>
      <c r="K25" s="5"/>
      <c r="L25" s="5"/>
      <c r="M25" s="9"/>
      <c r="O25" t="str">
        <f>""</f>
        <v/>
      </c>
      <c r="P25" s="4" t="s">
        <v>13</v>
      </c>
      <c r="Q25">
        <v>1</v>
      </c>
      <c r="R25">
        <f t="shared" ref="R25:R30" si="0">IF(P25="기계경비", J25, 0)</f>
        <v>0</v>
      </c>
      <c r="S25">
        <f t="shared" ref="S25:S30" si="1">IF(P25="운반비", J25, 0)</f>
        <v>0</v>
      </c>
      <c r="T25">
        <f t="shared" ref="T25:T30" si="2">IF(P25="작업부산물", F25, 0)</f>
        <v>0</v>
      </c>
      <c r="U25">
        <f t="shared" ref="U25:U30" si="3">IF(P25="관급", F25, 0)</f>
        <v>0</v>
      </c>
      <c r="V25">
        <f t="shared" ref="V25:V30" si="4">IF(P25="외주비", J25, 0)</f>
        <v>0</v>
      </c>
      <c r="W25">
        <f t="shared" ref="W25:W30" si="5">IF(P25="장비비", J25, 0)</f>
        <v>0</v>
      </c>
      <c r="X25">
        <f t="shared" ref="X25:X30" si="6">IF(P25="폐기물처리비", J25, 0)</f>
        <v>0</v>
      </c>
      <c r="Y25">
        <f t="shared" ref="Y25:Y30" si="7">IF(P25="가설비", J25, 0)</f>
        <v>0</v>
      </c>
      <c r="Z25">
        <f t="shared" ref="Z25:Z30" si="8">IF(P25="잡비제외분", F25, 0)</f>
        <v>0</v>
      </c>
      <c r="AA25">
        <f t="shared" ref="AA25:AA30" si="9">IF(P25="사급자재대", L25, 0)</f>
        <v>0</v>
      </c>
      <c r="AB25">
        <f t="shared" ref="AB25:AB30" si="10">IF(P25="관급자재대", L25, 0)</f>
        <v>0</v>
      </c>
      <c r="AC25">
        <f t="shared" ref="AC25:AC30" si="11">IF(P25="사용자항목1", L25, 0)</f>
        <v>0</v>
      </c>
      <c r="AD25">
        <f t="shared" ref="AD25:AD30" si="12">IF(P25="사용자항목2", L25, 0)</f>
        <v>0</v>
      </c>
      <c r="AE25">
        <f t="shared" ref="AE25:AE30" si="13">IF(P25="사용자항목3", L25, 0)</f>
        <v>0</v>
      </c>
      <c r="AF25">
        <f t="shared" ref="AF25:AF30" si="14">IF(P25="사용자항목4", L25, 0)</f>
        <v>0</v>
      </c>
      <c r="AG25">
        <f t="shared" ref="AG25:AG30" si="15">IF(P25="사용자항목5", L25, 0)</f>
        <v>0</v>
      </c>
      <c r="AH25">
        <f t="shared" ref="AH25:AH30" si="16">IF(P25="사용자항목6", L25, 0)</f>
        <v>0</v>
      </c>
      <c r="AI25">
        <f t="shared" ref="AI25:AI30" si="17">IF(P25="사용자항목7", L25, 0)</f>
        <v>0</v>
      </c>
      <c r="AJ25">
        <f t="shared" ref="AJ25:AJ30" si="18">IF(P25="사용자항목8", L25, 0)</f>
        <v>0</v>
      </c>
      <c r="AK25">
        <f t="shared" ref="AK25:AK30" si="19">IF(P25="사용자항목9", L25, 0)</f>
        <v>0</v>
      </c>
    </row>
    <row r="26" spans="1:38" ht="22.5" customHeight="1">
      <c r="A26" s="7" t="s">
        <v>20</v>
      </c>
      <c r="B26" s="7" t="s">
        <v>72</v>
      </c>
      <c r="C26" s="8" t="s">
        <v>21</v>
      </c>
      <c r="D26" s="5">
        <v>210.39999999999998</v>
      </c>
      <c r="E26" s="5"/>
      <c r="F26" s="5"/>
      <c r="G26" s="5"/>
      <c r="H26" s="5"/>
      <c r="I26" s="5">
        <v>0</v>
      </c>
      <c r="J26" s="5">
        <v>0</v>
      </c>
      <c r="K26" s="5"/>
      <c r="L26" s="5"/>
      <c r="M26" s="9"/>
      <c r="O26" t="str">
        <f>""</f>
        <v/>
      </c>
      <c r="P26" s="4" t="s">
        <v>13</v>
      </c>
      <c r="Q26">
        <v>1</v>
      </c>
      <c r="R26">
        <f t="shared" si="0"/>
        <v>0</v>
      </c>
      <c r="S26">
        <f t="shared" si="1"/>
        <v>0</v>
      </c>
      <c r="T26">
        <f t="shared" si="2"/>
        <v>0</v>
      </c>
      <c r="U26">
        <f t="shared" si="3"/>
        <v>0</v>
      </c>
      <c r="V26">
        <f t="shared" si="4"/>
        <v>0</v>
      </c>
      <c r="W26">
        <f t="shared" si="5"/>
        <v>0</v>
      </c>
      <c r="X26">
        <f t="shared" si="6"/>
        <v>0</v>
      </c>
      <c r="Y26">
        <f t="shared" si="7"/>
        <v>0</v>
      </c>
      <c r="Z26">
        <f t="shared" si="8"/>
        <v>0</v>
      </c>
      <c r="AA26">
        <f t="shared" si="9"/>
        <v>0</v>
      </c>
      <c r="AB26">
        <f t="shared" si="10"/>
        <v>0</v>
      </c>
      <c r="AC26">
        <f t="shared" si="11"/>
        <v>0</v>
      </c>
      <c r="AD26">
        <f t="shared" si="12"/>
        <v>0</v>
      </c>
      <c r="AE26">
        <f t="shared" si="13"/>
        <v>0</v>
      </c>
      <c r="AF26">
        <f t="shared" si="14"/>
        <v>0</v>
      </c>
      <c r="AG26">
        <f t="shared" si="15"/>
        <v>0</v>
      </c>
      <c r="AH26">
        <f t="shared" si="16"/>
        <v>0</v>
      </c>
      <c r="AI26">
        <f t="shared" si="17"/>
        <v>0</v>
      </c>
      <c r="AJ26">
        <f t="shared" si="18"/>
        <v>0</v>
      </c>
      <c r="AK26">
        <f t="shared" si="19"/>
        <v>0</v>
      </c>
    </row>
    <row r="27" spans="1:38" ht="22.5" customHeight="1">
      <c r="A27" s="7" t="s">
        <v>22</v>
      </c>
      <c r="B27" s="7" t="s">
        <v>68</v>
      </c>
      <c r="C27" s="8" t="s">
        <v>14</v>
      </c>
      <c r="D27" s="5">
        <v>3.24</v>
      </c>
      <c r="E27" s="5"/>
      <c r="F27" s="5"/>
      <c r="G27" s="5"/>
      <c r="H27" s="5"/>
      <c r="I27" s="5"/>
      <c r="J27" s="5"/>
      <c r="K27" s="5"/>
      <c r="L27" s="5"/>
      <c r="M27" s="9"/>
      <c r="O27" t="str">
        <f>""</f>
        <v/>
      </c>
      <c r="P27" s="4" t="s">
        <v>13</v>
      </c>
      <c r="Q27">
        <v>1</v>
      </c>
      <c r="R27">
        <f t="shared" si="0"/>
        <v>0</v>
      </c>
      <c r="S27">
        <f t="shared" si="1"/>
        <v>0</v>
      </c>
      <c r="T27">
        <f t="shared" si="2"/>
        <v>0</v>
      </c>
      <c r="U27">
        <f t="shared" si="3"/>
        <v>0</v>
      </c>
      <c r="V27">
        <f t="shared" si="4"/>
        <v>0</v>
      </c>
      <c r="W27">
        <f t="shared" si="5"/>
        <v>0</v>
      </c>
      <c r="X27">
        <f t="shared" si="6"/>
        <v>0</v>
      </c>
      <c r="Y27">
        <f t="shared" si="7"/>
        <v>0</v>
      </c>
      <c r="Z27">
        <f t="shared" si="8"/>
        <v>0</v>
      </c>
      <c r="AA27">
        <f t="shared" si="9"/>
        <v>0</v>
      </c>
      <c r="AB27">
        <f t="shared" si="10"/>
        <v>0</v>
      </c>
      <c r="AC27">
        <f t="shared" si="11"/>
        <v>0</v>
      </c>
      <c r="AD27">
        <f t="shared" si="12"/>
        <v>0</v>
      </c>
      <c r="AE27">
        <f t="shared" si="13"/>
        <v>0</v>
      </c>
      <c r="AF27">
        <f t="shared" si="14"/>
        <v>0</v>
      </c>
      <c r="AG27">
        <f t="shared" si="15"/>
        <v>0</v>
      </c>
      <c r="AH27">
        <f t="shared" si="16"/>
        <v>0</v>
      </c>
      <c r="AI27">
        <f t="shared" si="17"/>
        <v>0</v>
      </c>
      <c r="AJ27">
        <f t="shared" si="18"/>
        <v>0</v>
      </c>
      <c r="AK27">
        <f t="shared" si="19"/>
        <v>0</v>
      </c>
    </row>
    <row r="28" spans="1:38" ht="22.5" customHeight="1">
      <c r="A28" s="7" t="s">
        <v>23</v>
      </c>
      <c r="B28" s="7" t="s">
        <v>24</v>
      </c>
      <c r="C28" s="8" t="s">
        <v>14</v>
      </c>
      <c r="D28" s="16">
        <v>8.9999999999999982</v>
      </c>
      <c r="E28" s="5"/>
      <c r="F28" s="5"/>
      <c r="G28" s="5"/>
      <c r="H28" s="5"/>
      <c r="I28" s="5"/>
      <c r="J28" s="5"/>
      <c r="K28" s="5"/>
      <c r="L28" s="5"/>
      <c r="M28" s="9"/>
      <c r="O28" t="str">
        <f>""</f>
        <v/>
      </c>
      <c r="P28" s="4" t="s">
        <v>13</v>
      </c>
      <c r="Q28">
        <v>1</v>
      </c>
      <c r="R28">
        <f t="shared" si="0"/>
        <v>0</v>
      </c>
      <c r="S28">
        <f t="shared" si="1"/>
        <v>0</v>
      </c>
      <c r="T28">
        <f t="shared" si="2"/>
        <v>0</v>
      </c>
      <c r="U28">
        <f t="shared" si="3"/>
        <v>0</v>
      </c>
      <c r="V28">
        <f t="shared" si="4"/>
        <v>0</v>
      </c>
      <c r="W28">
        <f t="shared" si="5"/>
        <v>0</v>
      </c>
      <c r="X28">
        <f t="shared" si="6"/>
        <v>0</v>
      </c>
      <c r="Y28">
        <f t="shared" si="7"/>
        <v>0</v>
      </c>
      <c r="Z28">
        <f t="shared" si="8"/>
        <v>0</v>
      </c>
      <c r="AA28">
        <f t="shared" si="9"/>
        <v>0</v>
      </c>
      <c r="AB28">
        <f t="shared" si="10"/>
        <v>0</v>
      </c>
      <c r="AC28">
        <f t="shared" si="11"/>
        <v>0</v>
      </c>
      <c r="AD28">
        <f t="shared" si="12"/>
        <v>0</v>
      </c>
      <c r="AE28">
        <f t="shared" si="13"/>
        <v>0</v>
      </c>
      <c r="AF28">
        <f t="shared" si="14"/>
        <v>0</v>
      </c>
      <c r="AG28">
        <f t="shared" si="15"/>
        <v>0</v>
      </c>
      <c r="AH28">
        <f t="shared" si="16"/>
        <v>0</v>
      </c>
      <c r="AI28">
        <f t="shared" si="17"/>
        <v>0</v>
      </c>
      <c r="AJ28">
        <f t="shared" si="18"/>
        <v>0</v>
      </c>
      <c r="AK28">
        <f t="shared" si="19"/>
        <v>0</v>
      </c>
    </row>
    <row r="29" spans="1:38" ht="22.5" customHeight="1">
      <c r="A29" s="7" t="s">
        <v>25</v>
      </c>
      <c r="B29" s="10" t="s">
        <v>71</v>
      </c>
      <c r="C29" s="8" t="s">
        <v>14</v>
      </c>
      <c r="D29" s="5">
        <v>16</v>
      </c>
      <c r="E29" s="5"/>
      <c r="F29" s="5"/>
      <c r="G29" s="5"/>
      <c r="H29" s="5"/>
      <c r="I29" s="5"/>
      <c r="J29" s="5"/>
      <c r="K29" s="5"/>
      <c r="L29" s="5"/>
      <c r="M29" s="9"/>
      <c r="O29" t="str">
        <f>""</f>
        <v/>
      </c>
      <c r="P29" s="4" t="s">
        <v>13</v>
      </c>
      <c r="Q29">
        <v>1</v>
      </c>
      <c r="R29">
        <f t="shared" si="0"/>
        <v>0</v>
      </c>
      <c r="S29">
        <f t="shared" si="1"/>
        <v>0</v>
      </c>
      <c r="T29">
        <f t="shared" si="2"/>
        <v>0</v>
      </c>
      <c r="U29">
        <f t="shared" si="3"/>
        <v>0</v>
      </c>
      <c r="V29">
        <f t="shared" si="4"/>
        <v>0</v>
      </c>
      <c r="W29">
        <f t="shared" si="5"/>
        <v>0</v>
      </c>
      <c r="X29">
        <f t="shared" si="6"/>
        <v>0</v>
      </c>
      <c r="Y29">
        <f t="shared" si="7"/>
        <v>0</v>
      </c>
      <c r="Z29">
        <f t="shared" si="8"/>
        <v>0</v>
      </c>
      <c r="AA29">
        <f t="shared" si="9"/>
        <v>0</v>
      </c>
      <c r="AB29">
        <f t="shared" si="10"/>
        <v>0</v>
      </c>
      <c r="AC29">
        <f t="shared" si="11"/>
        <v>0</v>
      </c>
      <c r="AD29">
        <f t="shared" si="12"/>
        <v>0</v>
      </c>
      <c r="AE29">
        <f t="shared" si="13"/>
        <v>0</v>
      </c>
      <c r="AF29">
        <f t="shared" si="14"/>
        <v>0</v>
      </c>
      <c r="AG29">
        <f t="shared" si="15"/>
        <v>0</v>
      </c>
      <c r="AH29">
        <f t="shared" si="16"/>
        <v>0</v>
      </c>
      <c r="AI29">
        <f t="shared" si="17"/>
        <v>0</v>
      </c>
      <c r="AJ29">
        <f t="shared" si="18"/>
        <v>0</v>
      </c>
      <c r="AK29">
        <f t="shared" si="19"/>
        <v>0</v>
      </c>
    </row>
    <row r="30" spans="1:38" ht="22.5" customHeight="1">
      <c r="A30" s="7" t="s">
        <v>26</v>
      </c>
      <c r="B30" s="7" t="s">
        <v>27</v>
      </c>
      <c r="C30" s="8" t="s">
        <v>21</v>
      </c>
      <c r="D30" s="17">
        <v>85.5</v>
      </c>
      <c r="E30" s="5"/>
      <c r="F30" s="5"/>
      <c r="G30" s="5"/>
      <c r="H30" s="5"/>
      <c r="I30" s="5">
        <v>0</v>
      </c>
      <c r="J30" s="5">
        <v>0</v>
      </c>
      <c r="K30" s="5"/>
      <c r="L30" s="5"/>
      <c r="M30" s="9"/>
      <c r="O30" t="str">
        <f>""</f>
        <v/>
      </c>
      <c r="P30" s="4" t="s">
        <v>13</v>
      </c>
      <c r="Q30">
        <v>1</v>
      </c>
      <c r="R30">
        <f t="shared" si="0"/>
        <v>0</v>
      </c>
      <c r="S30">
        <f t="shared" si="1"/>
        <v>0</v>
      </c>
      <c r="T30">
        <f t="shared" si="2"/>
        <v>0</v>
      </c>
      <c r="U30">
        <f t="shared" si="3"/>
        <v>0</v>
      </c>
      <c r="V30">
        <f t="shared" si="4"/>
        <v>0</v>
      </c>
      <c r="W30">
        <f t="shared" si="5"/>
        <v>0</v>
      </c>
      <c r="X30">
        <f t="shared" si="6"/>
        <v>0</v>
      </c>
      <c r="Y30">
        <f t="shared" si="7"/>
        <v>0</v>
      </c>
      <c r="Z30">
        <f t="shared" si="8"/>
        <v>0</v>
      </c>
      <c r="AA30">
        <f t="shared" si="9"/>
        <v>0</v>
      </c>
      <c r="AB30">
        <f t="shared" si="10"/>
        <v>0</v>
      </c>
      <c r="AC30">
        <f t="shared" si="11"/>
        <v>0</v>
      </c>
      <c r="AD30">
        <f t="shared" si="12"/>
        <v>0</v>
      </c>
      <c r="AE30">
        <f t="shared" si="13"/>
        <v>0</v>
      </c>
      <c r="AF30">
        <f t="shared" si="14"/>
        <v>0</v>
      </c>
      <c r="AG30">
        <f t="shared" si="15"/>
        <v>0</v>
      </c>
      <c r="AH30">
        <f t="shared" si="16"/>
        <v>0</v>
      </c>
      <c r="AI30">
        <f t="shared" si="17"/>
        <v>0</v>
      </c>
      <c r="AJ30">
        <f t="shared" si="18"/>
        <v>0</v>
      </c>
      <c r="AK30">
        <f t="shared" si="19"/>
        <v>0</v>
      </c>
    </row>
    <row r="31" spans="1:38" ht="22.5" customHeight="1">
      <c r="A31" s="10"/>
      <c r="B31" s="10"/>
      <c r="C31" s="11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38" ht="22.5" customHeight="1">
      <c r="A32" s="10"/>
      <c r="B32" s="10"/>
      <c r="C32" s="11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38" ht="22.5" customHeight="1">
      <c r="A33" s="10"/>
      <c r="B33" s="10"/>
      <c r="C33" s="11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38" ht="22.5" customHeight="1">
      <c r="A34" s="10"/>
      <c r="B34" s="10"/>
      <c r="C34" s="11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38" ht="22.5" customHeight="1">
      <c r="A35" s="10"/>
      <c r="B35" s="10"/>
      <c r="C35" s="11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38" ht="22.5" customHeight="1">
      <c r="A36" s="10"/>
      <c r="B36" s="10"/>
      <c r="C36" s="11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38" ht="22.5" customHeight="1">
      <c r="A37" s="10"/>
      <c r="B37" s="10"/>
      <c r="C37" s="11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38" ht="22.5" customHeight="1">
      <c r="A38" s="10"/>
      <c r="B38" s="10"/>
      <c r="C38" s="11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38" ht="22.5" customHeight="1">
      <c r="A39" s="10"/>
      <c r="B39" s="10"/>
      <c r="C39" s="11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38" ht="22.5" customHeight="1">
      <c r="A40" s="10"/>
      <c r="B40" s="10"/>
      <c r="C40" s="11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38" ht="22.5" customHeight="1">
      <c r="A41" s="10"/>
      <c r="B41" s="10"/>
      <c r="C41" s="11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38" ht="22.5" customHeight="1">
      <c r="A42" s="12" t="s">
        <v>15</v>
      </c>
      <c r="B42" s="13"/>
      <c r="C42" s="14"/>
      <c r="D42" s="15"/>
      <c r="E42" s="15"/>
      <c r="F42" s="15">
        <f>ROUNDDOWN(SUMIF(Q25:Q30, "1", F25:F30), 0)</f>
        <v>0</v>
      </c>
      <c r="G42" s="15"/>
      <c r="H42" s="15">
        <f>ROUNDDOWN(SUMIF(Q25:Q30, "1", H25:H30), 0)</f>
        <v>0</v>
      </c>
      <c r="I42" s="15"/>
      <c r="J42" s="15">
        <f>ROUNDDOWN(SUMIF(Q25:Q30, "1", J25:J30), 0)</f>
        <v>0</v>
      </c>
      <c r="K42" s="15"/>
      <c r="L42" s="15">
        <f>F42+H42+J42</f>
        <v>0</v>
      </c>
      <c r="M42" s="15"/>
      <c r="R42">
        <f t="shared" ref="R42:AL42" si="20">ROUNDDOWN(SUM(R25:R30), 0)</f>
        <v>0</v>
      </c>
      <c r="S42">
        <f t="shared" si="20"/>
        <v>0</v>
      </c>
      <c r="T42">
        <f t="shared" si="20"/>
        <v>0</v>
      </c>
      <c r="U42">
        <f t="shared" si="20"/>
        <v>0</v>
      </c>
      <c r="V42">
        <f t="shared" si="20"/>
        <v>0</v>
      </c>
      <c r="W42">
        <f t="shared" si="20"/>
        <v>0</v>
      </c>
      <c r="X42">
        <f t="shared" si="20"/>
        <v>0</v>
      </c>
      <c r="Y42">
        <f t="shared" si="20"/>
        <v>0</v>
      </c>
      <c r="Z42">
        <f t="shared" si="20"/>
        <v>0</v>
      </c>
      <c r="AA42">
        <f t="shared" si="20"/>
        <v>0</v>
      </c>
      <c r="AB42">
        <f t="shared" si="20"/>
        <v>0</v>
      </c>
      <c r="AC42">
        <f t="shared" si="20"/>
        <v>0</v>
      </c>
      <c r="AD42">
        <f t="shared" si="20"/>
        <v>0</v>
      </c>
      <c r="AE42">
        <f t="shared" si="20"/>
        <v>0</v>
      </c>
      <c r="AF42">
        <f t="shared" si="20"/>
        <v>0</v>
      </c>
      <c r="AG42">
        <f t="shared" si="20"/>
        <v>0</v>
      </c>
      <c r="AH42">
        <f t="shared" si="20"/>
        <v>0</v>
      </c>
      <c r="AI42">
        <f t="shared" si="20"/>
        <v>0</v>
      </c>
      <c r="AJ42">
        <f t="shared" si="20"/>
        <v>0</v>
      </c>
      <c r="AK42">
        <f t="shared" si="20"/>
        <v>0</v>
      </c>
      <c r="AL42">
        <f t="shared" si="20"/>
        <v>0</v>
      </c>
    </row>
    <row r="43" spans="1:38" ht="22.5" customHeight="1">
      <c r="A43" s="22" t="s">
        <v>54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</row>
    <row r="44" spans="1:38" ht="22.5" customHeight="1">
      <c r="A44" s="7" t="s">
        <v>64</v>
      </c>
      <c r="B44" s="18" t="s">
        <v>67</v>
      </c>
      <c r="C44" s="8" t="s">
        <v>28</v>
      </c>
      <c r="D44" s="5">
        <v>10.584</v>
      </c>
      <c r="E44" s="5"/>
      <c r="F44" s="5"/>
      <c r="G44" s="5"/>
      <c r="H44" s="5"/>
      <c r="I44" s="5"/>
      <c r="J44" s="5"/>
      <c r="K44" s="5"/>
      <c r="L44" s="5"/>
      <c r="M44" s="9"/>
      <c r="O44" t="str">
        <f>""</f>
        <v/>
      </c>
      <c r="P44" s="4" t="s">
        <v>13</v>
      </c>
      <c r="Q44">
        <v>1</v>
      </c>
      <c r="R44">
        <f>IF(P44="기계경비", J44, 0)</f>
        <v>0</v>
      </c>
      <c r="S44">
        <f>IF(P44="운반비", J44, 0)</f>
        <v>0</v>
      </c>
      <c r="T44">
        <f>IF(P44="작업부산물", F44, 0)</f>
        <v>0</v>
      </c>
      <c r="U44">
        <f>IF(P44="관급", F44, 0)</f>
        <v>0</v>
      </c>
      <c r="V44">
        <f>IF(P44="외주비", J44, 0)</f>
        <v>0</v>
      </c>
      <c r="W44">
        <f>IF(P44="장비비", J44, 0)</f>
        <v>0</v>
      </c>
      <c r="X44">
        <f>IF(P44="폐기물처리비", J44, 0)</f>
        <v>0</v>
      </c>
      <c r="Y44">
        <f>IF(P44="가설비", J44, 0)</f>
        <v>0</v>
      </c>
      <c r="Z44">
        <f>IF(P44="잡비제외분", F44, 0)</f>
        <v>0</v>
      </c>
      <c r="AA44">
        <f>IF(P44="사급자재대", L44, 0)</f>
        <v>0</v>
      </c>
      <c r="AB44">
        <f>IF(P44="관급자재대", L44, 0)</f>
        <v>0</v>
      </c>
      <c r="AC44">
        <f>IF(P44="사용자항목1", L44, 0)</f>
        <v>0</v>
      </c>
      <c r="AD44">
        <f>IF(P44="사용자항목2", L44, 0)</f>
        <v>0</v>
      </c>
      <c r="AE44">
        <f>IF(P44="사용자항목3", L44, 0)</f>
        <v>0</v>
      </c>
      <c r="AF44">
        <f>IF(P44="사용자항목4", L44, 0)</f>
        <v>0</v>
      </c>
      <c r="AG44">
        <f>IF(P44="사용자항목5", L44, 0)</f>
        <v>0</v>
      </c>
      <c r="AH44">
        <f>IF(P44="사용자항목6", L44, 0)</f>
        <v>0</v>
      </c>
      <c r="AI44">
        <f>IF(P44="사용자항목7", L44, 0)</f>
        <v>0</v>
      </c>
      <c r="AJ44">
        <f>IF(P44="사용자항목8", L44, 0)</f>
        <v>0</v>
      </c>
      <c r="AK44">
        <f>IF(P44="사용자항목9", L44, 0)</f>
        <v>0</v>
      </c>
    </row>
    <row r="45" spans="1:38" ht="22.5" customHeight="1">
      <c r="A45" s="7" t="s">
        <v>65</v>
      </c>
      <c r="B45" s="18" t="s">
        <v>69</v>
      </c>
      <c r="C45" s="8" t="s">
        <v>28</v>
      </c>
      <c r="D45" s="5">
        <v>4.3</v>
      </c>
      <c r="E45" s="5"/>
      <c r="F45" s="5"/>
      <c r="G45" s="5"/>
      <c r="H45" s="5"/>
      <c r="I45" s="5"/>
      <c r="J45" s="5"/>
      <c r="K45" s="5"/>
      <c r="L45" s="5"/>
      <c r="M45" s="9"/>
      <c r="O45" t="str">
        <f>""</f>
        <v/>
      </c>
      <c r="P45" s="4" t="s">
        <v>13</v>
      </c>
      <c r="Q45">
        <v>1</v>
      </c>
      <c r="R45">
        <f>IF(P45="기계경비", J45, 0)</f>
        <v>0</v>
      </c>
      <c r="S45">
        <f>IF(P45="운반비", J45, 0)</f>
        <v>0</v>
      </c>
      <c r="T45">
        <f>IF(P45="작업부산물", F45, 0)</f>
        <v>0</v>
      </c>
      <c r="U45">
        <f>IF(P45="관급", F45, 0)</f>
        <v>0</v>
      </c>
      <c r="V45">
        <f>IF(P45="외주비", J45, 0)</f>
        <v>0</v>
      </c>
      <c r="W45">
        <f>IF(P45="장비비", J45, 0)</f>
        <v>0</v>
      </c>
      <c r="X45">
        <f>IF(P45="폐기물처리비", J45, 0)</f>
        <v>0</v>
      </c>
      <c r="Y45">
        <f>IF(P45="가설비", J45, 0)</f>
        <v>0</v>
      </c>
      <c r="Z45">
        <f>IF(P45="잡비제외분", F45, 0)</f>
        <v>0</v>
      </c>
      <c r="AA45">
        <f>IF(P45="사급자재대", L45, 0)</f>
        <v>0</v>
      </c>
      <c r="AB45">
        <f>IF(P45="관급자재대", L45, 0)</f>
        <v>0</v>
      </c>
      <c r="AC45">
        <f>IF(P45="사용자항목1", L45, 0)</f>
        <v>0</v>
      </c>
      <c r="AD45">
        <f>IF(P45="사용자항목2", L45, 0)</f>
        <v>0</v>
      </c>
      <c r="AE45">
        <f>IF(P45="사용자항목3", L45, 0)</f>
        <v>0</v>
      </c>
      <c r="AF45">
        <f>IF(P45="사용자항목4", L45, 0)</f>
        <v>0</v>
      </c>
      <c r="AG45">
        <f>IF(P45="사용자항목5", L45, 0)</f>
        <v>0</v>
      </c>
      <c r="AH45">
        <f>IF(P45="사용자항목6", L45, 0)</f>
        <v>0</v>
      </c>
      <c r="AI45">
        <f>IF(P45="사용자항목7", L45, 0)</f>
        <v>0</v>
      </c>
      <c r="AJ45">
        <f>IF(P45="사용자항목8", L45, 0)</f>
        <v>0</v>
      </c>
      <c r="AK45">
        <f>IF(P45="사용자항목9", L45, 0)</f>
        <v>0</v>
      </c>
    </row>
    <row r="46" spans="1:38" ht="22.5" customHeight="1">
      <c r="A46" s="7" t="s">
        <v>66</v>
      </c>
      <c r="B46" s="18" t="s">
        <v>73</v>
      </c>
      <c r="C46" s="8" t="s">
        <v>28</v>
      </c>
      <c r="D46" s="5">
        <v>12.899999999999999</v>
      </c>
      <c r="E46" s="5"/>
      <c r="F46" s="5"/>
      <c r="G46" s="5"/>
      <c r="H46" s="5"/>
      <c r="I46" s="5"/>
      <c r="J46" s="5"/>
      <c r="K46" s="5"/>
      <c r="L46" s="5"/>
      <c r="M46" s="9"/>
      <c r="O46" t="str">
        <f>""</f>
        <v/>
      </c>
      <c r="P46" s="4" t="s">
        <v>13</v>
      </c>
      <c r="Q46">
        <v>1</v>
      </c>
      <c r="R46">
        <f>IF(P46="기계경비", J46, 0)</f>
        <v>0</v>
      </c>
      <c r="S46">
        <f>IF(P46="운반비", J46, 0)</f>
        <v>0</v>
      </c>
      <c r="T46">
        <f>IF(P46="작업부산물", F46, 0)</f>
        <v>0</v>
      </c>
      <c r="U46">
        <f>IF(P46="관급", F46, 0)</f>
        <v>0</v>
      </c>
      <c r="V46">
        <f>IF(P46="외주비", J46, 0)</f>
        <v>0</v>
      </c>
      <c r="W46">
        <f>IF(P46="장비비", J46, 0)</f>
        <v>0</v>
      </c>
      <c r="X46">
        <f>IF(P46="폐기물처리비", J46, 0)</f>
        <v>0</v>
      </c>
      <c r="Y46">
        <f>IF(P46="가설비", J46, 0)</f>
        <v>0</v>
      </c>
      <c r="Z46">
        <f>IF(P46="잡비제외분", F46, 0)</f>
        <v>0</v>
      </c>
      <c r="AA46">
        <f>IF(P46="사급자재대", L46, 0)</f>
        <v>0</v>
      </c>
      <c r="AB46">
        <f>IF(P46="관급자재대", L46, 0)</f>
        <v>0</v>
      </c>
      <c r="AC46">
        <f>IF(P46="사용자항목1", L46, 0)</f>
        <v>0</v>
      </c>
      <c r="AD46">
        <f>IF(P46="사용자항목2", L46, 0)</f>
        <v>0</v>
      </c>
      <c r="AE46">
        <f>IF(P46="사용자항목3", L46, 0)</f>
        <v>0</v>
      </c>
      <c r="AF46">
        <f>IF(P46="사용자항목4", L46, 0)</f>
        <v>0</v>
      </c>
      <c r="AG46">
        <f>IF(P46="사용자항목5", L46, 0)</f>
        <v>0</v>
      </c>
      <c r="AH46">
        <f>IF(P46="사용자항목6", L46, 0)</f>
        <v>0</v>
      </c>
      <c r="AI46">
        <f>IF(P46="사용자항목7", L46, 0)</f>
        <v>0</v>
      </c>
      <c r="AJ46">
        <f>IF(P46="사용자항목8", L46, 0)</f>
        <v>0</v>
      </c>
      <c r="AK46">
        <f>IF(P46="사용자항목9", L46, 0)</f>
        <v>0</v>
      </c>
    </row>
    <row r="47" spans="1:38" ht="22.5" customHeight="1">
      <c r="A47" s="10"/>
      <c r="B47" s="10"/>
      <c r="C47" s="11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38" ht="22.5" customHeight="1">
      <c r="A48" s="10"/>
      <c r="B48" s="10"/>
      <c r="C48" s="11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38" ht="22.5" customHeight="1">
      <c r="A49" s="10"/>
      <c r="B49" s="10"/>
      <c r="C49" s="11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38" ht="22.5" customHeight="1">
      <c r="A50" s="10"/>
      <c r="B50" s="10"/>
      <c r="C50" s="11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38" ht="22.5" customHeight="1">
      <c r="A51" s="10"/>
      <c r="B51" s="10"/>
      <c r="C51" s="11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38" ht="22.5" customHeight="1">
      <c r="A52" s="10"/>
      <c r="B52" s="10"/>
      <c r="C52" s="11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38" ht="22.5" customHeight="1">
      <c r="A53" s="10"/>
      <c r="B53" s="10"/>
      <c r="C53" s="11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38" ht="22.5" customHeight="1">
      <c r="A54" s="10"/>
      <c r="B54" s="10"/>
      <c r="C54" s="11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38" ht="22.5" customHeight="1">
      <c r="A55" s="10"/>
      <c r="B55" s="10"/>
      <c r="C55" s="11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38" ht="22.5" customHeight="1">
      <c r="A56" s="10"/>
      <c r="B56" s="10"/>
      <c r="C56" s="11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38" ht="22.5" customHeight="1">
      <c r="A57" s="10"/>
      <c r="B57" s="10"/>
      <c r="C57" s="11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38" ht="22.5" customHeight="1">
      <c r="A58" s="10"/>
      <c r="B58" s="10"/>
      <c r="C58" s="11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38" ht="22.5" customHeight="1">
      <c r="A59" s="10"/>
      <c r="B59" s="10"/>
      <c r="C59" s="11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38" ht="22.5" customHeight="1">
      <c r="A60" s="10"/>
      <c r="B60" s="10"/>
      <c r="C60" s="11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38" ht="22.5" customHeight="1">
      <c r="A61" s="12" t="s">
        <v>15</v>
      </c>
      <c r="B61" s="13"/>
      <c r="C61" s="14"/>
      <c r="D61" s="15"/>
      <c r="E61" s="15"/>
      <c r="F61" s="15">
        <f>ROUNDDOWN(SUMIF(Q44:Q46, "1", F44:F46), 0)</f>
        <v>0</v>
      </c>
      <c r="G61" s="15"/>
      <c r="H61" s="15">
        <f>ROUNDDOWN(SUMIF(Q44:Q46, "1", H44:H46), 0)</f>
        <v>0</v>
      </c>
      <c r="I61" s="15"/>
      <c r="J61" s="15">
        <f>ROUNDDOWN(SUMIF(Q44:Q46, "1", J44:J46), 0)</f>
        <v>0</v>
      </c>
      <c r="K61" s="15"/>
      <c r="L61" s="15">
        <f>F61+H61+J61</f>
        <v>0</v>
      </c>
      <c r="M61" s="15"/>
      <c r="R61">
        <f t="shared" ref="R61:AL61" si="21">ROUNDDOWN(SUM(R44:R46), 0)</f>
        <v>0</v>
      </c>
      <c r="S61">
        <f t="shared" si="21"/>
        <v>0</v>
      </c>
      <c r="T61">
        <f t="shared" si="21"/>
        <v>0</v>
      </c>
      <c r="U61">
        <f t="shared" si="21"/>
        <v>0</v>
      </c>
      <c r="V61">
        <f t="shared" si="21"/>
        <v>0</v>
      </c>
      <c r="W61">
        <f t="shared" si="21"/>
        <v>0</v>
      </c>
      <c r="X61">
        <f t="shared" si="21"/>
        <v>0</v>
      </c>
      <c r="Y61">
        <f t="shared" si="21"/>
        <v>0</v>
      </c>
      <c r="Z61">
        <f t="shared" si="21"/>
        <v>0</v>
      </c>
      <c r="AA61">
        <f t="shared" si="21"/>
        <v>0</v>
      </c>
      <c r="AB61">
        <f t="shared" si="21"/>
        <v>0</v>
      </c>
      <c r="AC61">
        <f t="shared" si="21"/>
        <v>0</v>
      </c>
      <c r="AD61">
        <f t="shared" si="21"/>
        <v>0</v>
      </c>
      <c r="AE61">
        <f t="shared" si="21"/>
        <v>0</v>
      </c>
      <c r="AF61">
        <f t="shared" si="21"/>
        <v>0</v>
      </c>
      <c r="AG61">
        <f t="shared" si="21"/>
        <v>0</v>
      </c>
      <c r="AH61">
        <f t="shared" si="21"/>
        <v>0</v>
      </c>
      <c r="AI61">
        <f t="shared" si="21"/>
        <v>0</v>
      </c>
      <c r="AJ61">
        <f t="shared" si="21"/>
        <v>0</v>
      </c>
      <c r="AK61">
        <f t="shared" si="21"/>
        <v>0</v>
      </c>
      <c r="AL61">
        <f t="shared" si="21"/>
        <v>0</v>
      </c>
    </row>
    <row r="62" spans="1:38" ht="22.5" customHeight="1">
      <c r="A62" s="22" t="s">
        <v>55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38" ht="22.5" customHeight="1">
      <c r="A63" s="7" t="s">
        <v>56</v>
      </c>
      <c r="B63" s="7" t="s">
        <v>57</v>
      </c>
      <c r="C63" s="8" t="s">
        <v>58</v>
      </c>
      <c r="D63" s="5">
        <v>1</v>
      </c>
      <c r="E63" s="5">
        <v>0</v>
      </c>
      <c r="F63" s="5">
        <v>0</v>
      </c>
      <c r="G63" s="5">
        <v>0</v>
      </c>
      <c r="H63" s="5">
        <v>0</v>
      </c>
      <c r="I63" s="5"/>
      <c r="J63" s="5"/>
      <c r="K63" s="5"/>
      <c r="L63" s="5"/>
      <c r="M63" s="9"/>
      <c r="O63" t="str">
        <f>"03"</f>
        <v>03</v>
      </c>
      <c r="P63" t="s">
        <v>38</v>
      </c>
      <c r="Q63">
        <v>1</v>
      </c>
      <c r="R63">
        <f>IF(P63="기계경비", J63, 0)</f>
        <v>0</v>
      </c>
      <c r="S63">
        <f>IF(P63="운반비", J63, 0)</f>
        <v>0</v>
      </c>
      <c r="T63">
        <f>IF(P63="작업부산물", F63, 0)</f>
        <v>0</v>
      </c>
      <c r="U63">
        <f>IF(P63="관급", F63, 0)</f>
        <v>0</v>
      </c>
      <c r="V63">
        <f>IF(P63="외주비", J63, 0)</f>
        <v>0</v>
      </c>
      <c r="W63">
        <f>IF(P63="장비비", J63, 0)</f>
        <v>0</v>
      </c>
      <c r="X63">
        <f>IF(P63="폐기물처리비", L63, 0)</f>
        <v>0</v>
      </c>
      <c r="Y63">
        <f>IF(P63="가설비", J63, 0)</f>
        <v>0</v>
      </c>
      <c r="Z63">
        <f>IF(P63="잡비제외분", F63, 0)</f>
        <v>0</v>
      </c>
      <c r="AA63">
        <f>IF(P63="사급자재대", L63, 0)</f>
        <v>0</v>
      </c>
      <c r="AB63">
        <f>IF(P63="관급자재대", L63, 0)</f>
        <v>0</v>
      </c>
      <c r="AC63">
        <f>IF(P63="사용자항목1", L63, 0)</f>
        <v>0</v>
      </c>
      <c r="AD63">
        <f>IF(P63="사용자항목2", L63, 0)</f>
        <v>0</v>
      </c>
      <c r="AE63">
        <f>IF(P63="사용자항목3", L63, 0)</f>
        <v>0</v>
      </c>
      <c r="AF63">
        <f>IF(P63="사용자항목4", L63, 0)</f>
        <v>0</v>
      </c>
      <c r="AG63">
        <f>IF(P63="사용자항목5", L63, 0)</f>
        <v>0</v>
      </c>
      <c r="AH63">
        <f>IF(P63="사용자항목6", L63, 0)</f>
        <v>0</v>
      </c>
      <c r="AI63">
        <f>IF(P63="사용자항목7", L63, 0)</f>
        <v>0</v>
      </c>
      <c r="AJ63">
        <f>IF(P63="사용자항목8", L63, 0)</f>
        <v>0</v>
      </c>
      <c r="AK63">
        <f>IF(P63="사용자항목9", L63, 0)</f>
        <v>0</v>
      </c>
    </row>
    <row r="64" spans="1:38" ht="22.5" customHeight="1">
      <c r="A64" s="7" t="s">
        <v>59</v>
      </c>
      <c r="B64" s="7" t="s">
        <v>60</v>
      </c>
      <c r="C64" s="8" t="s">
        <v>61</v>
      </c>
      <c r="D64" s="5">
        <v>1</v>
      </c>
      <c r="E64" s="5">
        <v>0</v>
      </c>
      <c r="F64" s="5">
        <v>0</v>
      </c>
      <c r="G64" s="5">
        <v>0</v>
      </c>
      <c r="H64" s="5">
        <v>0</v>
      </c>
      <c r="I64" s="5"/>
      <c r="J64" s="5"/>
      <c r="K64" s="5"/>
      <c r="L64" s="5"/>
      <c r="M64" s="9"/>
      <c r="O64" t="str">
        <f>"03"</f>
        <v>03</v>
      </c>
      <c r="P64" t="s">
        <v>38</v>
      </c>
      <c r="Q64">
        <v>1</v>
      </c>
      <c r="R64">
        <f>IF(P64="기계경비", J64, 0)</f>
        <v>0</v>
      </c>
      <c r="S64">
        <f>IF(P64="운반비", J64, 0)</f>
        <v>0</v>
      </c>
      <c r="T64">
        <f>IF(P64="작업부산물", F64, 0)</f>
        <v>0</v>
      </c>
      <c r="U64">
        <f>IF(P64="관급", F64, 0)</f>
        <v>0</v>
      </c>
      <c r="V64">
        <f>IF(P64="외주비", J64, 0)</f>
        <v>0</v>
      </c>
      <c r="W64">
        <f>IF(P64="장비비", J64, 0)</f>
        <v>0</v>
      </c>
      <c r="X64">
        <f>IF(P64="폐기물처리비", L64, 0)</f>
        <v>0</v>
      </c>
      <c r="Y64">
        <f>IF(P64="가설비", J64, 0)</f>
        <v>0</v>
      </c>
      <c r="Z64">
        <f>IF(P64="잡비제외분", F64, 0)</f>
        <v>0</v>
      </c>
      <c r="AA64">
        <f>IF(P64="사급자재대", L64, 0)</f>
        <v>0</v>
      </c>
      <c r="AB64">
        <f>IF(P64="관급자재대", L64, 0)</f>
        <v>0</v>
      </c>
      <c r="AC64">
        <f>IF(P64="사용자항목1", L64, 0)</f>
        <v>0</v>
      </c>
      <c r="AD64">
        <f>IF(P64="사용자항목2", L64, 0)</f>
        <v>0</v>
      </c>
      <c r="AE64">
        <f>IF(P64="사용자항목3", L64, 0)</f>
        <v>0</v>
      </c>
      <c r="AF64">
        <f>IF(P64="사용자항목4", L64, 0)</f>
        <v>0</v>
      </c>
      <c r="AG64">
        <f>IF(P64="사용자항목5", L64, 0)</f>
        <v>0</v>
      </c>
      <c r="AH64">
        <f>IF(P64="사용자항목6", L64, 0)</f>
        <v>0</v>
      </c>
      <c r="AI64">
        <f>IF(P64="사용자항목7", L64, 0)</f>
        <v>0</v>
      </c>
      <c r="AJ64">
        <f>IF(P64="사용자항목8", L64, 0)</f>
        <v>0</v>
      </c>
      <c r="AK64">
        <f>IF(P64="사용자항목9", L64, 0)</f>
        <v>0</v>
      </c>
    </row>
    <row r="65" spans="1:38" ht="22.5" customHeight="1">
      <c r="A65" s="7" t="s">
        <v>62</v>
      </c>
      <c r="B65" s="7" t="s">
        <v>63</v>
      </c>
      <c r="C65" s="8" t="s">
        <v>61</v>
      </c>
      <c r="D65" s="5">
        <v>1</v>
      </c>
      <c r="E65" s="5">
        <v>0</v>
      </c>
      <c r="F65" s="5">
        <v>0</v>
      </c>
      <c r="G65" s="5">
        <v>0</v>
      </c>
      <c r="H65" s="5">
        <v>0</v>
      </c>
      <c r="I65" s="5"/>
      <c r="J65" s="5"/>
      <c r="K65" s="5"/>
      <c r="L65" s="5"/>
      <c r="M65" s="9"/>
      <c r="O65" t="str">
        <f>"03"</f>
        <v>03</v>
      </c>
      <c r="P65" t="s">
        <v>38</v>
      </c>
      <c r="Q65">
        <v>1</v>
      </c>
      <c r="R65">
        <f>IF(P65="기계경비", J65, 0)</f>
        <v>0</v>
      </c>
      <c r="S65">
        <f>IF(P65="운반비", J65, 0)</f>
        <v>0</v>
      </c>
      <c r="T65">
        <f>IF(P65="작업부산물", F65, 0)</f>
        <v>0</v>
      </c>
      <c r="U65">
        <f>IF(P65="관급", F65, 0)</f>
        <v>0</v>
      </c>
      <c r="V65">
        <f>IF(P65="외주비", J65, 0)</f>
        <v>0</v>
      </c>
      <c r="W65">
        <f>IF(P65="장비비", J65, 0)</f>
        <v>0</v>
      </c>
      <c r="X65">
        <f>IF(P65="폐기물처리비", L65, 0)</f>
        <v>0</v>
      </c>
      <c r="Y65">
        <f>IF(P65="가설비", J65, 0)</f>
        <v>0</v>
      </c>
      <c r="Z65">
        <f>IF(P65="잡비제외분", F65, 0)</f>
        <v>0</v>
      </c>
      <c r="AA65">
        <f>IF(P65="사급자재대", L65, 0)</f>
        <v>0</v>
      </c>
      <c r="AB65">
        <f>IF(P65="관급자재대", L65, 0)</f>
        <v>0</v>
      </c>
      <c r="AC65">
        <f>IF(P65="사용자항목1", L65, 0)</f>
        <v>0</v>
      </c>
      <c r="AD65">
        <f>IF(P65="사용자항목2", L65, 0)</f>
        <v>0</v>
      </c>
      <c r="AE65">
        <f>IF(P65="사용자항목3", L65, 0)</f>
        <v>0</v>
      </c>
      <c r="AF65">
        <f>IF(P65="사용자항목4", L65, 0)</f>
        <v>0</v>
      </c>
      <c r="AG65">
        <f>IF(P65="사용자항목5", L65, 0)</f>
        <v>0</v>
      </c>
      <c r="AH65">
        <f>IF(P65="사용자항목6", L65, 0)</f>
        <v>0</v>
      </c>
      <c r="AI65">
        <f>IF(P65="사용자항목7", L65, 0)</f>
        <v>0</v>
      </c>
      <c r="AJ65">
        <f>IF(P65="사용자항목8", L65, 0)</f>
        <v>0</v>
      </c>
      <c r="AK65">
        <f>IF(P65="사용자항목9", L65, 0)</f>
        <v>0</v>
      </c>
    </row>
    <row r="66" spans="1:38" ht="22.5" customHeight="1">
      <c r="A66" s="10"/>
      <c r="B66" s="10"/>
      <c r="C66" s="11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38" ht="22.5" customHeight="1">
      <c r="A67" s="10"/>
      <c r="B67" s="10"/>
      <c r="C67" s="11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38" ht="22.5" customHeight="1">
      <c r="A68" s="10"/>
      <c r="B68" s="10"/>
      <c r="C68" s="11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38" ht="22.5" customHeight="1">
      <c r="A69" s="10"/>
      <c r="B69" s="10"/>
      <c r="C69" s="11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38" ht="22.5" customHeight="1">
      <c r="A70" s="10"/>
      <c r="B70" s="10"/>
      <c r="C70" s="11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38" ht="22.5" customHeight="1">
      <c r="A71" s="10"/>
      <c r="B71" s="10"/>
      <c r="C71" s="11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38" ht="22.5" customHeight="1">
      <c r="A72" s="10"/>
      <c r="B72" s="10"/>
      <c r="C72" s="11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38" ht="22.5" customHeight="1">
      <c r="A73" s="10"/>
      <c r="B73" s="10"/>
      <c r="C73" s="11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38" ht="22.5" customHeight="1">
      <c r="A74" s="10"/>
      <c r="B74" s="10"/>
      <c r="C74" s="11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38" ht="22.5" customHeight="1">
      <c r="A75" s="10"/>
      <c r="B75" s="10"/>
      <c r="C75" s="11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38" ht="22.5" customHeight="1">
      <c r="A76" s="10"/>
      <c r="B76" s="10"/>
      <c r="C76" s="11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38" ht="22.5" customHeight="1">
      <c r="A77" s="10"/>
      <c r="B77" s="10"/>
      <c r="C77" s="11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38" ht="22.5" customHeight="1">
      <c r="A78" s="10"/>
      <c r="B78" s="10"/>
      <c r="C78" s="11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38" ht="22.5" customHeight="1">
      <c r="A79" s="10"/>
      <c r="B79" s="10"/>
      <c r="C79" s="11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38" ht="22.5" customHeight="1">
      <c r="A80" s="12" t="s">
        <v>15</v>
      </c>
      <c r="B80" s="13"/>
      <c r="C80" s="14"/>
      <c r="D80" s="15"/>
      <c r="E80" s="15"/>
      <c r="F80" s="15">
        <f>ROUNDDOWN(SUMIF(Q63:Q65, "1", F63:F65), 0)</f>
        <v>0</v>
      </c>
      <c r="G80" s="15"/>
      <c r="H80" s="15">
        <f>ROUNDDOWN(SUMIF(Q63:Q65, "1", H63:H65), 0)</f>
        <v>0</v>
      </c>
      <c r="I80" s="15"/>
      <c r="J80" s="15">
        <f>ROUNDDOWN(SUMIF(Q63:Q65, "1", J63:J65), 0)</f>
        <v>0</v>
      </c>
      <c r="K80" s="15"/>
      <c r="L80" s="15">
        <f>F80+H80+J80</f>
        <v>0</v>
      </c>
      <c r="M80" s="15"/>
      <c r="R80">
        <f t="shared" ref="R80:AL80" si="22">ROUNDDOWN(SUM(R63:R65), 0)</f>
        <v>0</v>
      </c>
      <c r="S80">
        <f t="shared" si="22"/>
        <v>0</v>
      </c>
      <c r="T80">
        <f t="shared" si="22"/>
        <v>0</v>
      </c>
      <c r="U80">
        <f t="shared" si="22"/>
        <v>0</v>
      </c>
      <c r="V80">
        <f t="shared" si="22"/>
        <v>0</v>
      </c>
      <c r="W80">
        <f t="shared" si="22"/>
        <v>0</v>
      </c>
      <c r="X80">
        <f t="shared" si="22"/>
        <v>0</v>
      </c>
      <c r="Y80">
        <f t="shared" si="22"/>
        <v>0</v>
      </c>
      <c r="Z80">
        <f t="shared" si="22"/>
        <v>0</v>
      </c>
      <c r="AA80">
        <f t="shared" si="22"/>
        <v>0</v>
      </c>
      <c r="AB80">
        <f t="shared" si="22"/>
        <v>0</v>
      </c>
      <c r="AC80">
        <f t="shared" si="22"/>
        <v>0</v>
      </c>
      <c r="AD80">
        <f t="shared" si="22"/>
        <v>0</v>
      </c>
      <c r="AE80">
        <f t="shared" si="22"/>
        <v>0</v>
      </c>
      <c r="AF80">
        <f t="shared" si="22"/>
        <v>0</v>
      </c>
      <c r="AG80">
        <f t="shared" si="22"/>
        <v>0</v>
      </c>
      <c r="AH80">
        <f t="shared" si="22"/>
        <v>0</v>
      </c>
      <c r="AI80">
        <f t="shared" si="22"/>
        <v>0</v>
      </c>
      <c r="AJ80">
        <f t="shared" si="22"/>
        <v>0</v>
      </c>
      <c r="AK80">
        <f t="shared" si="22"/>
        <v>0</v>
      </c>
      <c r="AL80">
        <f t="shared" si="22"/>
        <v>0</v>
      </c>
    </row>
  </sheetData>
  <mergeCells count="15">
    <mergeCell ref="A5:M5"/>
    <mergeCell ref="A24:M24"/>
    <mergeCell ref="A43:M43"/>
    <mergeCell ref="A62:M62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</mergeCells>
  <phoneticPr fontId="1" type="noConversion"/>
  <conditionalFormatting sqref="A5 A6:M80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4400148800297605" right="0" top="0.54715109430218856" bottom="0.1388888888888889" header="0.3" footer="0.138888888888888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KMCU</dc:creator>
  <cp:lastModifiedBy>user</cp:lastModifiedBy>
  <cp:lastPrinted>2020-05-12T02:33:28Z</cp:lastPrinted>
  <dcterms:created xsi:type="dcterms:W3CDTF">2020-04-01T01:35:11Z</dcterms:created>
  <dcterms:modified xsi:type="dcterms:W3CDTF">2020-05-18T05:44:01Z</dcterms:modified>
</cp:coreProperties>
</file>