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년\공사\농수산물관련상가A동옥상주차장방수공사\공내역\"/>
    </mc:Choice>
  </mc:AlternateContent>
  <bookViews>
    <workbookView xWindow="-1695" yWindow="315" windowWidth="17055" windowHeight="7395" activeTab="2"/>
  </bookViews>
  <sheets>
    <sheet name="원가계산서" sheetId="14" r:id="rId1"/>
    <sheet name="공집계표" sheetId="12" r:id="rId2"/>
    <sheet name="공내역" sheetId="1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2">공내역!$A$1:$M$30</definedName>
    <definedName name="_xlnm.Print_Area" localSheetId="1">공집계표!$A$1:$M$20</definedName>
    <definedName name="_xlnm.Print_Area" localSheetId="0">원가계산서!$A$1:$J$30</definedName>
    <definedName name="Print_TITLE">#REF!</definedName>
    <definedName name="_xlnm.Print_Titles" localSheetId="2">공내역!$1:$4</definedName>
    <definedName name="_xlnm.Print_Titles" localSheetId="1">공집계표!$1:$4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52511"/>
</workbook>
</file>

<file path=xl/calcChain.xml><?xml version="1.0" encoding="utf-8"?>
<calcChain xmlns="http://schemas.openxmlformats.org/spreadsheetml/2006/main">
  <c r="I6" i="12" l="1"/>
  <c r="J6" i="12" s="1"/>
  <c r="I8" i="12" l="1"/>
  <c r="K8" i="12" l="1"/>
  <c r="J8" i="12" s="1"/>
  <c r="J9" i="12" s="1"/>
  <c r="L8" i="12" l="1"/>
  <c r="F26" i="14" l="1"/>
  <c r="L9" i="12"/>
  <c r="I15" i="14"/>
  <c r="G6" i="12"/>
  <c r="G5" i="12" l="1"/>
  <c r="E5" i="12"/>
  <c r="J7" i="12"/>
  <c r="E6" i="12" l="1"/>
  <c r="F6" i="12" s="1"/>
  <c r="N9" i="11"/>
  <c r="H6" i="12"/>
  <c r="H5" i="12"/>
  <c r="K6" i="12" l="1"/>
  <c r="L6" i="12"/>
  <c r="K5" i="12"/>
  <c r="F5" i="12"/>
  <c r="L5" i="12" l="1"/>
  <c r="F7" i="12" l="1"/>
  <c r="F4" i="14" s="1"/>
  <c r="F7" i="14" l="1"/>
  <c r="L7" i="12" l="1"/>
  <c r="H7" i="12"/>
  <c r="F8" i="14" s="1"/>
  <c r="F14" i="14" s="1"/>
  <c r="F9" i="14" l="1"/>
  <c r="F10" i="14" s="1"/>
  <c r="F12" i="14" l="1"/>
  <c r="F13" i="14"/>
  <c r="F21" i="14"/>
  <c r="F22" i="14" l="1"/>
  <c r="F23" i="14" l="1"/>
  <c r="F24" i="14" s="1"/>
  <c r="F27" i="14" l="1"/>
  <c r="F28" i="14" s="1"/>
  <c r="F29" i="14" s="1"/>
  <c r="F30" i="14" s="1"/>
  <c r="F33" i="14" s="1"/>
  <c r="N26" i="11"/>
</calcChain>
</file>

<file path=xl/sharedStrings.xml><?xml version="1.0" encoding="utf-8"?>
<sst xmlns="http://schemas.openxmlformats.org/spreadsheetml/2006/main" count="177" uniqueCount="122">
  <si>
    <t>단위</t>
  </si>
  <si>
    <t>비고</t>
  </si>
  <si>
    <t>수  량</t>
  </si>
  <si>
    <t>단  가</t>
  </si>
  <si>
    <t>금  액</t>
  </si>
  <si>
    <t>기계경비</t>
  </si>
  <si>
    <t>수량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</si>
  <si>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</si>
  <si>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</si>
  <si>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</si>
  <si>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</si>
  <si>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</si>
  <si>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</si>
  <si>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2" type="noConversion"/>
  </si>
  <si>
    <t>금          액</t>
    <phoneticPr fontId="2" type="noConversion"/>
  </si>
  <si>
    <t>작업부산물 ( ▲ )</t>
  </si>
  <si>
    <t>소       계 ( Ａ )</t>
  </si>
  <si>
    <t>직접노무비</t>
  </si>
  <si>
    <t>간접노무비</t>
  </si>
  <si>
    <t>×</t>
  </si>
  <si>
    <t>산재보험료</t>
  </si>
  <si>
    <t>(Ｂ)</t>
    <phoneticPr fontId="2" type="noConversion"/>
  </si>
  <si>
    <t>안전관리비</t>
  </si>
  <si>
    <t>×</t>
    <phoneticPr fontId="2" type="noConversion"/>
  </si>
  <si>
    <t>(A+직.노+기계경비)</t>
    <phoneticPr fontId="2" type="noConversion"/>
  </si>
  <si>
    <t>기 타 경 비</t>
  </si>
  <si>
    <t>(Ａ+Ｂ)</t>
  </si>
  <si>
    <t>합                  계</t>
  </si>
  <si>
    <t>(Ａ+Ｂ+Ｃ)</t>
  </si>
  <si>
    <t>(Ｂ+Ｃ+Ｄ)</t>
  </si>
  <si>
    <t>총       원       가</t>
  </si>
  <si>
    <t>총원가</t>
  </si>
  <si>
    <t>총    공    사    원    가</t>
  </si>
  <si>
    <t>㎡</t>
    <phoneticPr fontId="2" type="noConversion"/>
  </si>
  <si>
    <t>(직접노무비)</t>
    <phoneticPr fontId="2" type="noConversion"/>
  </si>
  <si>
    <t>고용보험료</t>
    <phoneticPr fontId="9" type="noConversion"/>
  </si>
  <si>
    <t>국민건강보험료</t>
    <phoneticPr fontId="9" type="noConversion"/>
  </si>
  <si>
    <t>국민연금보험료</t>
    <phoneticPr fontId="9" type="noConversion"/>
  </si>
  <si>
    <t>노인장기요양보험료</t>
    <phoneticPr fontId="9" type="noConversion"/>
  </si>
  <si>
    <t>환경보전비</t>
    <phoneticPr fontId="2" type="noConversion"/>
  </si>
  <si>
    <t>일 반 관 리 비 (Ｄ)</t>
    <phoneticPr fontId="9" type="noConversion"/>
  </si>
  <si>
    <t>이                 윤</t>
    <phoneticPr fontId="9" type="noConversion"/>
  </si>
  <si>
    <t>폐 기 물  처 리 비</t>
    <phoneticPr fontId="9" type="noConversion"/>
  </si>
  <si>
    <t>부  가  가  치  세</t>
    <phoneticPr fontId="9" type="noConversion"/>
  </si>
  <si>
    <t xml:space="preserve">                                                                                                                     </t>
    <phoneticPr fontId="2" type="noConversion"/>
  </si>
  <si>
    <t>(Ａ+직.노)</t>
    <phoneticPr fontId="2" type="noConversion"/>
  </si>
  <si>
    <t>직접노무비</t>
    <phoneticPr fontId="9" type="noConversion"/>
  </si>
  <si>
    <t>건강보험료</t>
    <phoneticPr fontId="9" type="noConversion"/>
  </si>
  <si>
    <t>㎥</t>
    <phoneticPr fontId="2" type="noConversion"/>
  </si>
  <si>
    <t xml:space="preserve">구      성      비  </t>
    <phoneticPr fontId="2" type="noConversion"/>
  </si>
  <si>
    <t>(재+직노+도급자관급)</t>
    <phoneticPr fontId="2" type="noConversion"/>
  </si>
  <si>
    <t>도급자관급미포함</t>
    <phoneticPr fontId="2" type="noConversion"/>
  </si>
  <si>
    <t>도급자관급포함</t>
    <phoneticPr fontId="2" type="noConversion"/>
  </si>
  <si>
    <t>×</t>
    <phoneticPr fontId="2" type="noConversion"/>
  </si>
  <si>
    <t>(재+직노)×1.2</t>
    <phoneticPr fontId="2" type="noConversion"/>
  </si>
  <si>
    <t>4천만원이상 공사에 적용</t>
    <phoneticPr fontId="2" type="noConversion"/>
  </si>
  <si>
    <t>4천만원이상 공사에 적용
(두개 중 작은값 선택)</t>
    <phoneticPr fontId="2" type="noConversion"/>
  </si>
  <si>
    <t>모든공사에 적용</t>
    <phoneticPr fontId="2" type="noConversion"/>
  </si>
  <si>
    <t>1개월이상 공사에 적용</t>
    <phoneticPr fontId="2" type="noConversion"/>
  </si>
  <si>
    <t>합                계</t>
    <phoneticPr fontId="9" type="noConversion"/>
  </si>
  <si>
    <t>(Ａ+Ｂ+Ｃ)</t>
    <phoneticPr fontId="2" type="noConversion"/>
  </si>
  <si>
    <t>재
료
비</t>
    <phoneticPr fontId="2" type="noConversion"/>
  </si>
  <si>
    <t>노
무
비</t>
    <phoneticPr fontId="9" type="noConversion"/>
  </si>
  <si>
    <t>순
공
사
원
가</t>
    <phoneticPr fontId="2" type="noConversion"/>
  </si>
  <si>
    <t>경
비</t>
    <phoneticPr fontId="2" type="noConversion"/>
  </si>
  <si>
    <t>간접재료비</t>
    <phoneticPr fontId="2" type="noConversion"/>
  </si>
  <si>
    <t>비          고</t>
    <phoneticPr fontId="2" type="noConversion"/>
  </si>
  <si>
    <t>소  계</t>
    <phoneticPr fontId="2" type="noConversion"/>
  </si>
  <si>
    <t>공    종    별    집    계    표</t>
    <phoneticPr fontId="2" type="noConversion"/>
  </si>
  <si>
    <t>공    사    원    가    계    산    서</t>
    <phoneticPr fontId="2" type="noConversion"/>
  </si>
  <si>
    <t>소       계 ( Ｂ )</t>
    <phoneticPr fontId="2" type="noConversion"/>
  </si>
  <si>
    <t>소       계 ( Ｃ )</t>
    <phoneticPr fontId="9" type="noConversion"/>
  </si>
  <si>
    <t>■ 철거공사</t>
    <phoneticPr fontId="2" type="noConversion"/>
  </si>
  <si>
    <t>식</t>
    <phoneticPr fontId="2" type="noConversion"/>
  </si>
  <si>
    <t>계</t>
    <phoneticPr fontId="2" type="noConversion"/>
  </si>
  <si>
    <t>-</t>
    <phoneticPr fontId="2" type="noConversion"/>
  </si>
  <si>
    <t>㎡</t>
  </si>
  <si>
    <t>개</t>
    <phoneticPr fontId="2" type="noConversion"/>
  </si>
  <si>
    <t>ton</t>
    <phoneticPr fontId="2" type="noConversion"/>
  </si>
  <si>
    <t>1. 건설폐기물 처리</t>
    <phoneticPr fontId="2" type="noConversion"/>
  </si>
  <si>
    <t xml:space="preserve">직접재료비   </t>
    <phoneticPr fontId="2" type="noConversion"/>
  </si>
  <si>
    <t>■ 폐기물처리비</t>
    <phoneticPr fontId="2" type="noConversion"/>
  </si>
  <si>
    <t>1. 기존 우레탄 바탕면 철거</t>
    <phoneticPr fontId="2" type="noConversion"/>
  </si>
  <si>
    <t>■ 우레탄 방수 및 도장</t>
    <phoneticPr fontId="2" type="noConversion"/>
  </si>
  <si>
    <t>2. 기존 페인트면 지우기</t>
    <phoneticPr fontId="2" type="noConversion"/>
  </si>
  <si>
    <t>m</t>
    <phoneticPr fontId="2" type="noConversion"/>
  </si>
  <si>
    <t>2. 상차비 및 운반비</t>
    <phoneticPr fontId="2" type="noConversion"/>
  </si>
  <si>
    <t>m</t>
    <phoneticPr fontId="2" type="noConversion"/>
  </si>
  <si>
    <t>개</t>
    <phoneticPr fontId="2" type="noConversion"/>
  </si>
  <si>
    <t>30km</t>
    <phoneticPr fontId="2" type="noConversion"/>
  </si>
  <si>
    <t>1. 철거공사</t>
    <phoneticPr fontId="2" type="noConversion"/>
  </si>
  <si>
    <t>2. 우레탄방수 및 도장</t>
    <phoneticPr fontId="2" type="noConversion"/>
  </si>
  <si>
    <t>3. 폐기물 처리</t>
    <phoneticPr fontId="2" type="noConversion"/>
  </si>
  <si>
    <t>면</t>
    <phoneticPr fontId="2" type="noConversion"/>
  </si>
  <si>
    <t>수용성</t>
    <phoneticPr fontId="2" type="noConversion"/>
  </si>
  <si>
    <t>㎥</t>
    <phoneticPr fontId="2" type="noConversion"/>
  </si>
  <si>
    <t>㎡</t>
    <phoneticPr fontId="2" type="noConversion"/>
  </si>
  <si>
    <t>계</t>
    <phoneticPr fontId="2" type="noConversion"/>
  </si>
  <si>
    <t>13. 모르터 바르기</t>
    <phoneticPr fontId="2" type="noConversion"/>
  </si>
  <si>
    <t>1. 고경질 우레탄 보수 (두 께1mm)</t>
    <phoneticPr fontId="2" type="noConversion"/>
  </si>
  <si>
    <t>미끄럼방지첨가제포함</t>
    <phoneticPr fontId="2" type="noConversion"/>
  </si>
  <si>
    <t>미끄럼방지첨가제포함</t>
    <phoneticPr fontId="2" type="noConversion"/>
  </si>
  <si>
    <t>폭 : 1.2m</t>
    <phoneticPr fontId="2" type="noConversion"/>
  </si>
  <si>
    <t>규격 : 3300*5000</t>
    <phoneticPr fontId="2" type="noConversion"/>
  </si>
  <si>
    <t>재사용</t>
    <phoneticPr fontId="2" type="noConversion"/>
  </si>
  <si>
    <t>2. 고경질 우레탄 보수 (두 께2mm)</t>
    <phoneticPr fontId="2" type="noConversion"/>
  </si>
  <si>
    <t>3. 모르터 철거</t>
    <phoneticPr fontId="2" type="noConversion"/>
  </si>
  <si>
    <t>10. 과속방지턱 안전표시 도색</t>
    <phoneticPr fontId="2" type="noConversion"/>
  </si>
  <si>
    <t>11. 카스토퍼 철거 및 설치</t>
    <phoneticPr fontId="2" type="noConversion"/>
  </si>
  <si>
    <t>12. 카스토퍼 신설</t>
    <phoneticPr fontId="2" type="noConversion"/>
  </si>
  <si>
    <t>혼합폐기물</t>
    <phoneticPr fontId="2" type="noConversion"/>
  </si>
  <si>
    <t>3. 고경질 우레탄 보수 (두 께3mm)</t>
    <phoneticPr fontId="2" type="noConversion"/>
  </si>
  <si>
    <t>4. 장애인 주차구획 표시</t>
    <phoneticPr fontId="2" type="noConversion"/>
  </si>
  <si>
    <t>5, 보행자 안전통로 도색</t>
    <phoneticPr fontId="2" type="noConversion"/>
  </si>
  <si>
    <t>6. 주차라인마킹(재도색)</t>
    <phoneticPr fontId="2" type="noConversion"/>
  </si>
  <si>
    <t>7. 주차라인마킹(신설)</t>
    <phoneticPr fontId="2" type="noConversion"/>
  </si>
  <si>
    <t>8. 주차방향 표시</t>
    <phoneticPr fontId="2" type="noConversion"/>
  </si>
  <si>
    <t>9. 주차금지 표시</t>
    <phoneticPr fontId="2" type="noConversion"/>
  </si>
  <si>
    <t>14. 수성페인트 2회칠</t>
    <phoneticPr fontId="2" type="noConversion"/>
  </si>
  <si>
    <t>15, 조합페인트 2회칠</t>
    <phoneticPr fontId="2" type="noConversion"/>
  </si>
  <si>
    <t>단수조정(-5,776)</t>
    <phoneticPr fontId="2" type="noConversion"/>
  </si>
  <si>
    <t>규격 :3600*7000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</si>
</sst>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7" formatCode="###,###,###,###"/>
    <numFmt numFmtId="178" formatCode="###,###,###,###,###"/>
    <numFmt numFmtId="179" formatCode="0.00_);[Red]\(0.00\)"/>
    <numFmt numFmtId="180" formatCode="&quot;[제&quot;#,###&quot;호표]&quot;"/>
    <numFmt numFmtId="181" formatCode="#,##0_ ;[Red]&quot;₩&quot;\!\-#,##0&quot;₩&quot;\!\ "/>
    <numFmt numFmtId="182" formatCode="_ &quot;₩&quot;* #,##0_ ;_ &quot;₩&quot;* \-#,##0_ ;_ &quot;₩&quot;* &quot;-&quot;_ ;_ @_ "/>
    <numFmt numFmtId="183" formatCode="_(&quot;$&quot;* #,##0_);_(&quot;$&quot;* \(#,##0\);_(&quot;$&quot;* &quot;-&quot;_);_(@_)"/>
    <numFmt numFmtId="184" formatCode="&quot;$&quot;#,##0_);[Red]\(&quot;$&quot;#,##0\)"/>
    <numFmt numFmtId="185" formatCode="#."/>
    <numFmt numFmtId="186" formatCode="&quot;₩&quot;#,##0;&quot;₩&quot;&quot;₩&quot;&quot;₩&quot;&quot;₩&quot;\-#,##0"/>
    <numFmt numFmtId="187" formatCode="[Red]#,##0"/>
    <numFmt numFmtId="188" formatCode="#,###.00"/>
    <numFmt numFmtId="189" formatCode="#,##0.000"/>
    <numFmt numFmtId="190" formatCode="[Red]#,##0.00"/>
    <numFmt numFmtId="191" formatCode="[Red]#,##0.000"/>
    <numFmt numFmtId="192" formatCode="#,##0;[Red]&quot;-&quot;#,##0"/>
    <numFmt numFmtId="193" formatCode="&quot;₩&quot;#,##0;[Red]&quot;₩&quot;&quot;₩&quot;&quot;₩&quot;&quot;₩&quot;\-#,##0"/>
    <numFmt numFmtId="194" formatCode="_-* #,##0.000_-;\-* #,##0.000_-;_-* &quot;-&quot;_-;_-@_-"/>
    <numFmt numFmtId="195" formatCode="_-* #,##0.00_-;&quot;₩&quot;&quot;₩&quot;\-* #,##0.00_-;_-* &quot;-&quot;??_-;_-@_-"/>
    <numFmt numFmtId="196" formatCode="_-&quot;₩&quot;* #,##0.00_-;&quot;₩&quot;&quot;₩&quot;\-&quot;₩&quot;* #,##0.00_-;_-&quot;₩&quot;* &quot;-&quot;??_-;_-@_-"/>
    <numFmt numFmtId="197" formatCode="&quot;₩&quot;#,##0.00;&quot;₩&quot;&quot;₩&quot;&quot;₩&quot;&quot;₩&quot;\-#,##0.00"/>
    <numFmt numFmtId="198" formatCode="#,##0.00;[Red]&quot;-&quot;#,##0.00"/>
    <numFmt numFmtId="199" formatCode="&quot;S&quot;\ #,##0;[Red]\-&quot;S&quot;\ #,##0"/>
    <numFmt numFmtId="200" formatCode="\$&quot;_x000c_ _x0001_-)_x0008__x0004__x0000__x0000__x0005__x0002_&quot;;[Red]\(\$#,##0\)"/>
    <numFmt numFmtId="201" formatCode="_ * #,##0.00_ ;_ * \-#,##0.00_ ;_ * &quot;-&quot;??_ ;_ @_ "/>
    <numFmt numFmtId="202" formatCode="&quot;S&quot;\ #,##0;\-&quot;S&quot;\ #,##0"/>
    <numFmt numFmtId="203" formatCode="0.0000000"/>
    <numFmt numFmtId="204" formatCode="\(&quot;$&quot;#,##0\);\(&quot;$&quot;#,##0\)"/>
    <numFmt numFmtId="205" formatCode="0.000"/>
    <numFmt numFmtId="206" formatCode="#,##0.0\ ;\(#,##0.0\);&quot;-&quot;\ "/>
    <numFmt numFmtId="207" formatCode="&quot;?#,##0;[Red]\-&quot;&quot;?&quot;#,##0"/>
    <numFmt numFmtId="208" formatCode="0.0"/>
    <numFmt numFmtId="209" formatCode="0.0000"/>
    <numFmt numFmtId="210" formatCode="_-* #,##0\ &quot;DM&quot;_-;\-* #,##0\ &quot;DM&quot;_-;_-* &quot;-&quot;\ &quot;DM&quot;_-;_-@_-"/>
    <numFmt numFmtId="211" formatCode="_-* #,##0.00\ &quot;DM&quot;_-;\-* #,##0.00\ &quot;DM&quot;_-;_-* &quot;-&quot;??\ &quot;DM&quot;_-;_-@_-"/>
    <numFmt numFmtId="215" formatCode="_-* #,##0.0_-;\-* #,##0.0_-;_-* &quot;-&quot;_-;_-@_-"/>
    <numFmt numFmtId="218" formatCode="0.0_);[Red]\(0.0\)"/>
    <numFmt numFmtId="219" formatCode="0_);[Red]\(0\)"/>
  </numFmts>
  <fonts count="6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1"/>
      <name val="굴림"/>
      <family val="3"/>
      <charset val="129"/>
    </font>
    <font>
      <b/>
      <sz val="18"/>
      <name val="굴림"/>
      <family val="3"/>
      <charset val="129"/>
    </font>
    <font>
      <sz val="14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굴림"/>
      <family val="3"/>
      <charset val="129"/>
    </font>
    <font>
      <sz val="8"/>
      <color rgb="FFFF0000"/>
      <name val="굴림"/>
      <family val="3"/>
      <charset val="129"/>
    </font>
    <font>
      <sz val="7"/>
      <color rgb="FFFF0000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8F8A6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5">
    <xf numFmtId="0" fontId="0" fillId="0" borderId="0">
      <alignment vertical="center"/>
    </xf>
    <xf numFmtId="182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/>
    <xf numFmtId="0" fontId="1" fillId="0" borderId="0"/>
    <xf numFmtId="0" fontId="4" fillId="0" borderId="0"/>
    <xf numFmtId="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5" fillId="0" borderId="0">
      <protection locked="0"/>
    </xf>
    <xf numFmtId="9" fontId="10" fillId="0" borderId="0">
      <protection locked="0"/>
    </xf>
    <xf numFmtId="186" fontId="10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 applyFont="0"/>
    <xf numFmtId="0" fontId="19" fillId="0" borderId="0" applyNumberFormat="0" applyFill="0" applyBorder="0" applyAlignment="0" applyProtection="0">
      <alignment vertical="top"/>
      <protection locked="0"/>
    </xf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1" fillId="0" borderId="0"/>
    <xf numFmtId="187" fontId="22" fillId="0" borderId="1" applyBorder="0"/>
    <xf numFmtId="188" fontId="23" fillId="0" borderId="2" applyNumberFormat="0" applyBorder="0" applyAlignment="0"/>
    <xf numFmtId="189" fontId="22" fillId="0" borderId="3"/>
    <xf numFmtId="4" fontId="22" fillId="0" borderId="1"/>
    <xf numFmtId="190" fontId="22" fillId="0" borderId="1"/>
    <xf numFmtId="191" fontId="22" fillId="0" borderId="1"/>
    <xf numFmtId="192" fontId="24" fillId="0" borderId="0">
      <alignment vertical="center"/>
    </xf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4"/>
    <xf numFmtId="4" fontId="17" fillId="0" borderId="0">
      <protection locked="0"/>
    </xf>
    <xf numFmtId="193" fontId="10" fillId="0" borderId="0">
      <protection locked="0"/>
    </xf>
    <xf numFmtId="0" fontId="10" fillId="0" borderId="0"/>
    <xf numFmtId="41" fontId="1" fillId="0" borderId="0" applyFont="0" applyFill="0" applyBorder="0" applyAlignment="0" applyProtection="0"/>
    <xf numFmtId="41" fontId="27" fillId="0" borderId="5"/>
    <xf numFmtId="194" fontId="28" fillId="0" borderId="6">
      <alignment vertical="center"/>
    </xf>
    <xf numFmtId="43" fontId="29" fillId="0" borderId="0" applyFont="0" applyFill="0" applyBorder="0" applyAlignment="0" applyProtection="0"/>
    <xf numFmtId="195" fontId="10" fillId="0" borderId="0">
      <protection locked="0"/>
    </xf>
    <xf numFmtId="0" fontId="1" fillId="0" borderId="0"/>
    <xf numFmtId="0" fontId="1" fillId="0" borderId="0"/>
    <xf numFmtId="3" fontId="5" fillId="0" borderId="0"/>
    <xf numFmtId="0" fontId="1" fillId="0" borderId="0"/>
    <xf numFmtId="0" fontId="17" fillId="0" borderId="7">
      <protection locked="0"/>
    </xf>
    <xf numFmtId="196" fontId="10" fillId="0" borderId="0">
      <protection locked="0"/>
    </xf>
    <xf numFmtId="197" fontId="10" fillId="0" borderId="0">
      <protection locked="0"/>
    </xf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17" fillId="0" borderId="0">
      <protection locked="0"/>
    </xf>
    <xf numFmtId="185" fontId="17" fillId="0" borderId="0">
      <protection locked="0"/>
    </xf>
    <xf numFmtId="185" fontId="17" fillId="0" borderId="0">
      <protection locked="0"/>
    </xf>
    <xf numFmtId="185" fontId="15" fillId="0" borderId="0">
      <protection locked="0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 applyFont="0" applyFill="0" applyBorder="0" applyAlignment="0" applyProtection="0"/>
    <xf numFmtId="185" fontId="17" fillId="0" borderId="0">
      <protection locked="0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5" fontId="15" fillId="0" borderId="0">
      <protection locked="0"/>
    </xf>
    <xf numFmtId="185" fontId="15" fillId="0" borderId="0">
      <protection locked="0"/>
    </xf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9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82" fontId="10" fillId="0" borderId="0" applyFont="0" applyFill="0" applyBorder="0" applyAlignment="0" applyProtection="0"/>
    <xf numFmtId="185" fontId="17" fillId="0" borderId="0">
      <protection locked="0"/>
    </xf>
    <xf numFmtId="0" fontId="36" fillId="0" borderId="0"/>
    <xf numFmtId="185" fontId="15" fillId="0" borderId="0">
      <protection locked="0"/>
    </xf>
    <xf numFmtId="0" fontId="37" fillId="0" borderId="0"/>
    <xf numFmtId="0" fontId="38" fillId="0" borderId="0"/>
    <xf numFmtId="0" fontId="32" fillId="0" borderId="0"/>
    <xf numFmtId="0" fontId="36" fillId="0" borderId="0"/>
    <xf numFmtId="0" fontId="36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9" fillId="0" borderId="0"/>
    <xf numFmtId="199" fontId="1" fillId="0" borderId="0" applyFill="0" applyBorder="0" applyAlignment="0"/>
    <xf numFmtId="0" fontId="40" fillId="0" borderId="0"/>
    <xf numFmtId="0" fontId="11" fillId="0" borderId="0" applyFont="0" applyFill="0" applyBorder="0" applyAlignment="0" applyProtection="0"/>
    <xf numFmtId="185" fontId="17" fillId="0" borderId="0">
      <protection locked="0"/>
    </xf>
    <xf numFmtId="185" fontId="41" fillId="0" borderId="0">
      <protection locked="0"/>
    </xf>
    <xf numFmtId="38" fontId="42" fillId="0" borderId="0" applyFont="0" applyFill="0" applyBorder="0" applyAlignment="0" applyProtection="0"/>
    <xf numFmtId="200" fontId="1" fillId="0" borderId="0"/>
    <xf numFmtId="201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43" fillId="0" borderId="0" applyNumberFormat="0" applyAlignment="0">
      <alignment horizontal="left"/>
    </xf>
    <xf numFmtId="185" fontId="41" fillId="0" borderId="0">
      <protection locked="0"/>
    </xf>
    <xf numFmtId="184" fontId="42" fillId="0" borderId="0" applyFont="0" applyFill="0" applyBorder="0" applyAlignment="0" applyProtection="0"/>
    <xf numFmtId="202" fontId="1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1" fillId="0" borderId="0"/>
    <xf numFmtId="185" fontId="41" fillId="0" borderId="0">
      <protection locked="0"/>
    </xf>
    <xf numFmtId="188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6" fontId="1" fillId="0" borderId="0"/>
    <xf numFmtId="0" fontId="44" fillId="0" borderId="0" applyNumberFormat="0" applyAlignment="0">
      <alignment horizontal="left"/>
    </xf>
    <xf numFmtId="185" fontId="41" fillId="0" borderId="0">
      <protection locked="0"/>
    </xf>
    <xf numFmtId="38" fontId="45" fillId="2" borderId="0" applyNumberFormat="0" applyBorder="0" applyAlignment="0" applyProtection="0"/>
    <xf numFmtId="183" fontId="46" fillId="0" borderId="0" applyFont="0" applyFill="0" applyBorder="0" applyAlignment="0" applyProtection="0"/>
    <xf numFmtId="0" fontId="47" fillId="0" borderId="0">
      <alignment horizontal="left"/>
    </xf>
    <xf numFmtId="0" fontId="48" fillId="0" borderId="8" applyNumberFormat="0" applyAlignment="0" applyProtection="0">
      <alignment horizontal="left" vertical="center"/>
    </xf>
    <xf numFmtId="0" fontId="48" fillId="0" borderId="9">
      <alignment horizontal="left" vertical="center"/>
    </xf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5" fontId="50" fillId="0" borderId="0">
      <protection locked="0"/>
    </xf>
    <xf numFmtId="185" fontId="50" fillId="0" borderId="0">
      <protection locked="0"/>
    </xf>
    <xf numFmtId="182" fontId="10" fillId="0" borderId="0" applyFont="0" applyFill="0" applyBorder="0" applyAlignment="0" applyProtection="0"/>
    <xf numFmtId="10" fontId="45" fillId="3" borderId="6" applyNumberFormat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1" fillId="0" borderId="1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37" fontId="52" fillId="0" borderId="0"/>
    <xf numFmtId="207" fontId="1" fillId="0" borderId="0"/>
    <xf numFmtId="0" fontId="11" fillId="0" borderId="0"/>
    <xf numFmtId="185" fontId="41" fillId="0" borderId="0">
      <protection locked="0"/>
    </xf>
    <xf numFmtId="10" fontId="11" fillId="0" borderId="0" applyFont="0" applyFill="0" applyBorder="0" applyAlignment="0" applyProtection="0"/>
    <xf numFmtId="0" fontId="25" fillId="0" borderId="0">
      <protection locked="0"/>
    </xf>
    <xf numFmtId="30" fontId="53" fillId="0" borderId="0" applyNumberFormat="0" applyFill="0" applyBorder="0" applyAlignment="0" applyProtection="0">
      <alignment horizontal="left"/>
    </xf>
    <xf numFmtId="0" fontId="11" fillId="0" borderId="0"/>
    <xf numFmtId="0" fontId="51" fillId="0" borderId="0"/>
    <xf numFmtId="40" fontId="54" fillId="0" borderId="0" applyBorder="0">
      <alignment horizontal="right"/>
    </xf>
    <xf numFmtId="42" fontId="1" fillId="0" borderId="0" applyFont="0" applyFill="0" applyBorder="0" applyAlignment="0" applyProtection="0"/>
    <xf numFmtId="185" fontId="41" fillId="0" borderId="11">
      <protection locked="0"/>
    </xf>
    <xf numFmtId="0" fontId="3" fillId="0" borderId="12">
      <alignment horizontal="left"/>
    </xf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10" fontId="11" fillId="0" borderId="0" applyFont="0" applyFill="0" applyBorder="0" applyAlignment="0" applyProtection="0"/>
    <xf numFmtId="21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3" fontId="6" fillId="0" borderId="0" xfId="56" applyFont="1" applyBorder="1" applyAlignment="1">
      <alignment horizontal="left" vertical="center"/>
    </xf>
    <xf numFmtId="3" fontId="7" fillId="0" borderId="0" xfId="56" applyNumberFormat="1" applyFont="1" applyAlignment="1" applyProtection="1">
      <alignment vertical="center"/>
      <protection locked="0"/>
    </xf>
    <xf numFmtId="3" fontId="7" fillId="0" borderId="0" xfId="56" applyNumberFormat="1" applyFont="1" applyAlignment="1">
      <alignment vertical="center" shrinkToFit="1"/>
    </xf>
    <xf numFmtId="3" fontId="8" fillId="0" borderId="0" xfId="56" applyNumberFormat="1" applyFont="1" applyAlignment="1">
      <alignment vertical="center"/>
    </xf>
    <xf numFmtId="3" fontId="8" fillId="0" borderId="0" xfId="56" applyFont="1" applyBorder="1" applyAlignment="1">
      <alignment horizontal="left"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right"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58" fillId="0" borderId="6" xfId="0" applyFont="1" applyFill="1" applyBorder="1" applyAlignment="1">
      <alignment vertical="center"/>
    </xf>
    <xf numFmtId="0" fontId="59" fillId="0" borderId="0" xfId="0" applyFont="1" applyFill="1">
      <alignment vertical="center"/>
    </xf>
    <xf numFmtId="0" fontId="59" fillId="0" borderId="0" xfId="55" applyFont="1"/>
    <xf numFmtId="0" fontId="5" fillId="0" borderId="0" xfId="55" applyFont="1"/>
    <xf numFmtId="0" fontId="56" fillId="0" borderId="45" xfId="55" applyFont="1" applyBorder="1"/>
    <xf numFmtId="0" fontId="56" fillId="0" borderId="46" xfId="55" applyFont="1" applyBorder="1"/>
    <xf numFmtId="0" fontId="56" fillId="0" borderId="47" xfId="55" applyFont="1" applyBorder="1"/>
    <xf numFmtId="0" fontId="56" fillId="0" borderId="50" xfId="55" applyFont="1" applyBorder="1"/>
    <xf numFmtId="0" fontId="56" fillId="6" borderId="50" xfId="55" applyFont="1" applyFill="1" applyBorder="1"/>
    <xf numFmtId="3" fontId="60" fillId="5" borderId="42" xfId="56" applyFont="1" applyFill="1" applyBorder="1" applyAlignment="1">
      <alignment horizontal="center" vertical="center"/>
    </xf>
    <xf numFmtId="3" fontId="56" fillId="0" borderId="14" xfId="56" applyFont="1" applyBorder="1" applyAlignment="1">
      <alignment horizontal="left" vertical="center"/>
    </xf>
    <xf numFmtId="3" fontId="56" fillId="0" borderId="15" xfId="56" applyFont="1" applyBorder="1" applyAlignment="1">
      <alignment horizontal="left" vertical="center"/>
    </xf>
    <xf numFmtId="3" fontId="56" fillId="0" borderId="16" xfId="56" applyFont="1" applyBorder="1" applyAlignment="1">
      <alignment horizontal="left" vertical="center"/>
    </xf>
    <xf numFmtId="3" fontId="60" fillId="0" borderId="17" xfId="56" applyFont="1" applyBorder="1" applyAlignment="1">
      <alignment vertical="center"/>
    </xf>
    <xf numFmtId="3" fontId="56" fillId="0" borderId="14" xfId="56" applyNumberFormat="1" applyFont="1" applyBorder="1" applyAlignment="1">
      <alignment vertical="center"/>
    </xf>
    <xf numFmtId="3" fontId="56" fillId="0" borderId="15" xfId="56" applyNumberFormat="1" applyFont="1" applyBorder="1" applyAlignment="1">
      <alignment horizontal="center" vertical="center"/>
    </xf>
    <xf numFmtId="3" fontId="56" fillId="0" borderId="15" xfId="56" applyNumberFormat="1" applyFont="1" applyBorder="1" applyAlignment="1">
      <alignment vertical="center" shrinkToFit="1"/>
    </xf>
    <xf numFmtId="3" fontId="56" fillId="0" borderId="31" xfId="56" applyNumberFormat="1" applyFont="1" applyBorder="1" applyAlignment="1">
      <alignment vertical="center"/>
    </xf>
    <xf numFmtId="3" fontId="56" fillId="0" borderId="18" xfId="56" applyFont="1" applyBorder="1" applyAlignment="1">
      <alignment horizontal="left" vertical="center"/>
    </xf>
    <xf numFmtId="3" fontId="56" fillId="0" borderId="19" xfId="56" applyFont="1" applyBorder="1" applyAlignment="1">
      <alignment horizontal="left" vertical="center"/>
    </xf>
    <xf numFmtId="3" fontId="56" fillId="0" borderId="20" xfId="56" applyFont="1" applyBorder="1" applyAlignment="1">
      <alignment horizontal="left" vertical="center"/>
    </xf>
    <xf numFmtId="181" fontId="60" fillId="0" borderId="21" xfId="56" applyNumberFormat="1" applyFont="1" applyBorder="1" applyAlignment="1">
      <alignment vertical="center"/>
    </xf>
    <xf numFmtId="3" fontId="56" fillId="0" borderId="18" xfId="56" applyNumberFormat="1" applyFont="1" applyBorder="1" applyAlignment="1">
      <alignment vertical="center"/>
    </xf>
    <xf numFmtId="3" fontId="56" fillId="0" borderId="19" xfId="56" applyNumberFormat="1" applyFont="1" applyBorder="1" applyAlignment="1">
      <alignment horizontal="center" vertical="center"/>
    </xf>
    <xf numFmtId="3" fontId="60" fillId="4" borderId="21" xfId="56" applyFont="1" applyFill="1" applyBorder="1" applyAlignment="1">
      <alignment vertical="center"/>
    </xf>
    <xf numFmtId="3" fontId="60" fillId="0" borderId="21" xfId="56" applyFont="1" applyBorder="1" applyAlignment="1">
      <alignment vertical="center"/>
    </xf>
    <xf numFmtId="3" fontId="56" fillId="0" borderId="18" xfId="56" applyFont="1" applyBorder="1" applyAlignment="1">
      <alignment vertical="center"/>
    </xf>
    <xf numFmtId="3" fontId="56" fillId="0" borderId="19" xfId="56" applyFont="1" applyBorder="1" applyAlignment="1">
      <alignment horizontal="center" vertical="center"/>
    </xf>
    <xf numFmtId="10" fontId="56" fillId="0" borderId="19" xfId="56" applyNumberFormat="1" applyFont="1" applyBorder="1" applyAlignment="1">
      <alignment vertical="center" shrinkToFit="1"/>
    </xf>
    <xf numFmtId="3" fontId="56" fillId="0" borderId="52" xfId="56" applyFont="1" applyBorder="1" applyAlignment="1">
      <alignment horizontal="left" vertical="center"/>
    </xf>
    <xf numFmtId="3" fontId="56" fillId="0" borderId="53" xfId="56" applyFont="1" applyBorder="1" applyAlignment="1">
      <alignment horizontal="left" vertical="center"/>
    </xf>
    <xf numFmtId="3" fontId="56" fillId="0" borderId="54" xfId="56" applyFont="1" applyBorder="1" applyAlignment="1">
      <alignment horizontal="left" vertical="center"/>
    </xf>
    <xf numFmtId="3" fontId="60" fillId="4" borderId="36" xfId="56" applyFont="1" applyFill="1" applyBorder="1" applyAlignment="1">
      <alignment vertical="center"/>
    </xf>
    <xf numFmtId="3" fontId="56" fillId="0" borderId="37" xfId="56" applyFont="1" applyBorder="1" applyAlignment="1">
      <alignment vertical="center"/>
    </xf>
    <xf numFmtId="3" fontId="56" fillId="0" borderId="38" xfId="56" applyNumberFormat="1" applyFont="1" applyBorder="1" applyAlignment="1">
      <alignment horizontal="center" vertical="center"/>
    </xf>
    <xf numFmtId="3" fontId="56" fillId="0" borderId="38" xfId="56" applyNumberFormat="1" applyFont="1" applyBorder="1" applyAlignment="1">
      <alignment vertical="center" shrinkToFit="1"/>
    </xf>
    <xf numFmtId="3" fontId="56" fillId="0" borderId="0" xfId="56" applyFont="1" applyBorder="1" applyAlignment="1">
      <alignment horizontal="left" vertical="center"/>
    </xf>
    <xf numFmtId="3" fontId="56" fillId="0" borderId="23" xfId="56" applyFont="1" applyBorder="1" applyAlignment="1">
      <alignment horizontal="left" vertical="center"/>
    </xf>
    <xf numFmtId="3" fontId="56" fillId="0" borderId="13" xfId="56" applyFont="1" applyBorder="1" applyAlignment="1">
      <alignment vertical="center"/>
    </xf>
    <xf numFmtId="3" fontId="56" fillId="0" borderId="0" xfId="56" applyFont="1" applyBorder="1" applyAlignment="1">
      <alignment horizontal="center" vertical="center"/>
    </xf>
    <xf numFmtId="3" fontId="56" fillId="0" borderId="33" xfId="56" applyNumberFormat="1" applyFont="1" applyBorder="1" applyAlignment="1">
      <alignment vertical="center"/>
    </xf>
    <xf numFmtId="3" fontId="60" fillId="0" borderId="25" xfId="56" applyFont="1" applyBorder="1" applyAlignment="1">
      <alignment vertical="center"/>
    </xf>
    <xf numFmtId="3" fontId="56" fillId="0" borderId="22" xfId="56" applyFont="1" applyBorder="1" applyAlignment="1">
      <alignment vertical="center"/>
    </xf>
    <xf numFmtId="3" fontId="56" fillId="0" borderId="26" xfId="56" applyFont="1" applyBorder="1" applyAlignment="1">
      <alignment horizontal="center" vertical="center"/>
    </xf>
    <xf numFmtId="3" fontId="56" fillId="0" borderId="19" xfId="56" applyNumberFormat="1" applyFont="1" applyBorder="1" applyAlignment="1">
      <alignment vertical="center"/>
    </xf>
    <xf numFmtId="3" fontId="56" fillId="0" borderId="34" xfId="56" applyFont="1" applyBorder="1" applyAlignment="1">
      <alignment horizontal="center" vertical="center"/>
    </xf>
    <xf numFmtId="3" fontId="56" fillId="0" borderId="27" xfId="56" applyFont="1" applyBorder="1" applyAlignment="1">
      <alignment horizontal="left" vertical="center"/>
    </xf>
    <xf numFmtId="3" fontId="56" fillId="0" borderId="27" xfId="56" applyFont="1" applyBorder="1" applyAlignment="1">
      <alignment horizontal="center" vertical="center"/>
    </xf>
    <xf numFmtId="3" fontId="56" fillId="0" borderId="28" xfId="56" applyFont="1" applyBorder="1" applyAlignment="1">
      <alignment horizontal="center" vertical="center"/>
    </xf>
    <xf numFmtId="3" fontId="60" fillId="0" borderId="29" xfId="56" applyFont="1" applyBorder="1" applyAlignment="1">
      <alignment vertical="center"/>
    </xf>
    <xf numFmtId="3" fontId="56" fillId="0" borderId="30" xfId="56" applyNumberFormat="1" applyFont="1" applyBorder="1" applyAlignment="1">
      <alignment vertical="center"/>
    </xf>
    <xf numFmtId="3" fontId="56" fillId="0" borderId="27" xfId="56" applyNumberFormat="1" applyFont="1" applyBorder="1" applyAlignment="1">
      <alignment horizontal="center" vertical="center"/>
    </xf>
    <xf numFmtId="3" fontId="56" fillId="6" borderId="34" xfId="56" applyNumberFormat="1" applyFont="1" applyFill="1" applyBorder="1" applyAlignment="1">
      <alignment horizontal="center" vertical="center"/>
    </xf>
    <xf numFmtId="3" fontId="56" fillId="6" borderId="27" xfId="56" applyNumberFormat="1" applyFont="1" applyFill="1" applyBorder="1" applyAlignment="1">
      <alignment horizontal="left" vertical="center"/>
    </xf>
    <xf numFmtId="3" fontId="56" fillId="6" borderId="27" xfId="56" applyNumberFormat="1" applyFont="1" applyFill="1" applyBorder="1" applyAlignment="1">
      <alignment horizontal="center" vertical="center"/>
    </xf>
    <xf numFmtId="3" fontId="56" fillId="6" borderId="28" xfId="56" applyNumberFormat="1" applyFont="1" applyFill="1" applyBorder="1" applyAlignment="1">
      <alignment horizontal="center" vertical="center"/>
    </xf>
    <xf numFmtId="3" fontId="60" fillId="6" borderId="29" xfId="56" applyFont="1" applyFill="1" applyBorder="1" applyAlignment="1">
      <alignment vertical="center"/>
    </xf>
    <xf numFmtId="3" fontId="56" fillId="6" borderId="30" xfId="56" applyNumberFormat="1" applyFont="1" applyFill="1" applyBorder="1" applyAlignment="1">
      <alignment vertical="center"/>
    </xf>
    <xf numFmtId="10" fontId="56" fillId="6" borderId="27" xfId="56" applyNumberFormat="1" applyFont="1" applyFill="1" applyBorder="1" applyAlignment="1">
      <alignment vertical="center" shrinkToFit="1"/>
    </xf>
    <xf numFmtId="3" fontId="60" fillId="0" borderId="36" xfId="56" applyFont="1" applyBorder="1" applyAlignment="1">
      <alignment vertical="center"/>
    </xf>
    <xf numFmtId="3" fontId="56" fillId="0" borderId="37" xfId="56" applyNumberFormat="1" applyFont="1" applyBorder="1" applyAlignment="1">
      <alignment vertical="center"/>
    </xf>
    <xf numFmtId="0" fontId="60" fillId="5" borderId="44" xfId="55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 shrinkToFit="1"/>
    </xf>
    <xf numFmtId="0" fontId="56" fillId="0" borderId="0" xfId="0" applyFont="1" applyFill="1" applyAlignment="1">
      <alignment vertical="center" shrinkToFit="1"/>
    </xf>
    <xf numFmtId="0" fontId="58" fillId="0" borderId="6" xfId="0" applyFont="1" applyFill="1" applyBorder="1" applyAlignment="1">
      <alignment horizontal="right" vertical="center"/>
    </xf>
    <xf numFmtId="0" fontId="58" fillId="0" borderId="6" xfId="0" applyFont="1" applyFill="1" applyBorder="1" applyAlignment="1">
      <alignment horizontal="center" vertical="center" shrinkToFit="1"/>
    </xf>
    <xf numFmtId="0" fontId="55" fillId="0" borderId="0" xfId="0" applyFont="1" applyFill="1" applyAlignment="1">
      <alignment horizontal="center" vertical="center" shrinkToFit="1"/>
    </xf>
    <xf numFmtId="3" fontId="60" fillId="0" borderId="21" xfId="56" quotePrefix="1" applyFont="1" applyBorder="1" applyAlignment="1">
      <alignment horizontal="right" vertical="center"/>
    </xf>
    <xf numFmtId="0" fontId="61" fillId="7" borderId="6" xfId="0" applyFont="1" applyFill="1" applyBorder="1" applyAlignment="1">
      <alignment horizontal="left" vertical="center"/>
    </xf>
    <xf numFmtId="0" fontId="58" fillId="7" borderId="6" xfId="0" applyFont="1" applyFill="1" applyBorder="1" applyAlignment="1">
      <alignment horizontal="center" vertical="center"/>
    </xf>
    <xf numFmtId="41" fontId="58" fillId="0" borderId="6" xfId="0" applyNumberFormat="1" applyFont="1" applyFill="1" applyBorder="1" applyAlignment="1">
      <alignment horizontal="right" vertical="center"/>
    </xf>
    <xf numFmtId="0" fontId="58" fillId="0" borderId="6" xfId="0" applyFont="1" applyFill="1" applyBorder="1" applyAlignment="1">
      <alignment horizontal="left" vertical="center" shrinkToFit="1"/>
    </xf>
    <xf numFmtId="41" fontId="58" fillId="0" borderId="6" xfId="164" applyFont="1" applyFill="1" applyBorder="1" applyAlignment="1">
      <alignment horizontal="right" vertical="center"/>
    </xf>
    <xf numFmtId="0" fontId="58" fillId="0" borderId="6" xfId="0" applyFont="1" applyFill="1" applyBorder="1" applyAlignment="1">
      <alignment vertical="center" shrinkToFit="1"/>
    </xf>
    <xf numFmtId="41" fontId="58" fillId="0" borderId="6" xfId="0" applyNumberFormat="1" applyFont="1" applyFill="1" applyBorder="1" applyAlignment="1">
      <alignment horizontal="center" vertical="center" shrinkToFit="1"/>
    </xf>
    <xf numFmtId="41" fontId="58" fillId="0" borderId="6" xfId="0" applyNumberFormat="1" applyFont="1" applyFill="1" applyBorder="1" applyAlignment="1">
      <alignment horizontal="right" vertical="center" shrinkToFit="1"/>
    </xf>
    <xf numFmtId="0" fontId="58" fillId="7" borderId="6" xfId="0" applyFont="1" applyFill="1" applyBorder="1" applyAlignment="1">
      <alignment horizontal="center" vertical="center" shrinkToFit="1"/>
    </xf>
    <xf numFmtId="180" fontId="58" fillId="0" borderId="6" xfId="0" applyNumberFormat="1" applyFont="1" applyFill="1" applyBorder="1" applyAlignment="1">
      <alignment horizontal="center" vertical="center" shrinkToFit="1"/>
    </xf>
    <xf numFmtId="0" fontId="61" fillId="0" borderId="6" xfId="0" applyFont="1" applyFill="1" applyBorder="1" applyAlignment="1">
      <alignment horizontal="center" vertical="center" shrinkToFit="1"/>
    </xf>
    <xf numFmtId="180" fontId="58" fillId="7" borderId="6" xfId="0" applyNumberFormat="1" applyFont="1" applyFill="1" applyBorder="1" applyAlignment="1">
      <alignment horizontal="center" vertical="center" shrinkToFit="1"/>
    </xf>
    <xf numFmtId="41" fontId="61" fillId="0" borderId="6" xfId="0" applyNumberFormat="1" applyFont="1" applyFill="1" applyBorder="1" applyAlignment="1">
      <alignment horizontal="right" vertical="center"/>
    </xf>
    <xf numFmtId="41" fontId="61" fillId="0" borderId="6" xfId="0" applyNumberFormat="1" applyFont="1" applyFill="1" applyBorder="1" applyAlignment="1">
      <alignment horizontal="right" vertical="center" shrinkToFit="1"/>
    </xf>
    <xf numFmtId="41" fontId="58" fillId="7" borderId="6" xfId="0" applyNumberFormat="1" applyFont="1" applyFill="1" applyBorder="1" applyAlignment="1">
      <alignment horizontal="right" vertical="center" shrinkToFit="1"/>
    </xf>
    <xf numFmtId="0" fontId="58" fillId="0" borderId="6" xfId="0" quotePrefix="1" applyFont="1" applyFill="1" applyBorder="1" applyAlignment="1">
      <alignment horizontal="center" vertical="center" shrinkToFit="1"/>
    </xf>
    <xf numFmtId="0" fontId="61" fillId="0" borderId="6" xfId="0" quotePrefix="1" applyFont="1" applyFill="1" applyBorder="1" applyAlignment="1">
      <alignment horizontal="center" vertical="center" shrinkToFit="1"/>
    </xf>
    <xf numFmtId="41" fontId="58" fillId="0" borderId="6" xfId="164" applyFont="1" applyFill="1" applyBorder="1" applyAlignment="1">
      <alignment horizontal="right" vertical="center" shrinkToFit="1"/>
    </xf>
    <xf numFmtId="41" fontId="58" fillId="0" borderId="6" xfId="164" applyFont="1" applyFill="1" applyBorder="1" applyAlignment="1">
      <alignment horizontal="center" vertical="center" shrinkToFit="1"/>
    </xf>
    <xf numFmtId="0" fontId="61" fillId="0" borderId="6" xfId="0" applyFont="1" applyFill="1" applyBorder="1" applyAlignment="1">
      <alignment horizontal="left" vertical="center"/>
    </xf>
    <xf numFmtId="0" fontId="61" fillId="0" borderId="6" xfId="0" quotePrefix="1" applyFont="1" applyFill="1" applyBorder="1" applyAlignment="1">
      <alignment vertical="center" shrinkToFit="1"/>
    </xf>
    <xf numFmtId="3" fontId="56" fillId="0" borderId="19" xfId="56" applyNumberFormat="1" applyFont="1" applyFill="1" applyBorder="1" applyAlignment="1">
      <alignment vertical="center" shrinkToFit="1"/>
    </xf>
    <xf numFmtId="10" fontId="56" fillId="0" borderId="19" xfId="56" applyNumberFormat="1" applyFont="1" applyFill="1" applyBorder="1" applyAlignment="1">
      <alignment vertical="center" shrinkToFit="1"/>
    </xf>
    <xf numFmtId="3" fontId="56" fillId="0" borderId="15" xfId="56" applyNumberFormat="1" applyFont="1" applyFill="1" applyBorder="1" applyAlignment="1">
      <alignment vertical="center" shrinkToFit="1"/>
    </xf>
    <xf numFmtId="3" fontId="56" fillId="0" borderId="38" xfId="56" applyNumberFormat="1" applyFont="1" applyFill="1" applyBorder="1" applyAlignment="1">
      <alignment vertical="center" shrinkToFit="1"/>
    </xf>
    <xf numFmtId="10" fontId="56" fillId="0" borderId="0" xfId="56" applyNumberFormat="1" applyFont="1" applyFill="1" applyBorder="1" applyAlignment="1">
      <alignment vertical="center" shrinkToFit="1"/>
    </xf>
    <xf numFmtId="10" fontId="56" fillId="0" borderId="26" xfId="56" applyNumberFormat="1" applyFont="1" applyFill="1" applyBorder="1" applyAlignment="1">
      <alignment vertical="center" shrinkToFit="1"/>
    </xf>
    <xf numFmtId="3" fontId="56" fillId="0" borderId="27" xfId="56" applyNumberFormat="1" applyFont="1" applyFill="1" applyBorder="1" applyAlignment="1">
      <alignment vertical="center" shrinkToFit="1"/>
    </xf>
    <xf numFmtId="0" fontId="61" fillId="0" borderId="6" xfId="0" applyFont="1" applyFill="1" applyBorder="1" applyAlignment="1">
      <alignment horizontal="center" vertical="center"/>
    </xf>
    <xf numFmtId="41" fontId="61" fillId="0" borderId="6" xfId="164" applyFont="1" applyFill="1" applyBorder="1" applyAlignment="1">
      <alignment horizontal="right" vertical="center" shrinkToFit="1"/>
    </xf>
    <xf numFmtId="0" fontId="58" fillId="0" borderId="6" xfId="0" applyFont="1" applyBorder="1" applyAlignment="1">
      <alignment horizontal="center" vertical="center" shrinkToFit="1"/>
    </xf>
    <xf numFmtId="41" fontId="61" fillId="0" borderId="6" xfId="0" applyNumberFormat="1" applyFont="1" applyFill="1" applyBorder="1" applyAlignment="1">
      <alignment horizontal="center" vertical="center" shrinkToFit="1"/>
    </xf>
    <xf numFmtId="0" fontId="61" fillId="0" borderId="6" xfId="0" applyFont="1" applyFill="1" applyBorder="1" applyAlignment="1">
      <alignment horizontal="left" vertical="center" shrinkToFit="1"/>
    </xf>
    <xf numFmtId="177" fontId="58" fillId="0" borderId="6" xfId="0" applyNumberFormat="1" applyFont="1" applyFill="1" applyBorder="1" applyAlignment="1">
      <alignment horizontal="center" vertical="center" shrinkToFit="1"/>
    </xf>
    <xf numFmtId="177" fontId="61" fillId="0" borderId="6" xfId="0" applyNumberFormat="1" applyFont="1" applyFill="1" applyBorder="1" applyAlignment="1">
      <alignment horizontal="center" vertical="center" shrinkToFit="1"/>
    </xf>
    <xf numFmtId="0" fontId="61" fillId="0" borderId="6" xfId="0" quotePrefix="1" applyFont="1" applyFill="1" applyBorder="1" applyAlignment="1">
      <alignment horizontal="left" vertical="center" shrinkToFit="1"/>
    </xf>
    <xf numFmtId="178" fontId="58" fillId="0" borderId="6" xfId="0" applyNumberFormat="1" applyFont="1" applyFill="1" applyBorder="1" applyAlignment="1">
      <alignment horizontal="right" vertical="center" shrinkToFit="1"/>
    </xf>
    <xf numFmtId="0" fontId="58" fillId="0" borderId="6" xfId="0" applyFont="1" applyFill="1" applyBorder="1" applyAlignment="1">
      <alignment horizontal="center" vertical="center" shrinkToFit="1"/>
    </xf>
    <xf numFmtId="0" fontId="58" fillId="0" borderId="6" xfId="0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left" vertical="center"/>
    </xf>
    <xf numFmtId="0" fontId="58" fillId="0" borderId="6" xfId="0" quotePrefix="1" applyFont="1" applyFill="1" applyBorder="1" applyAlignment="1">
      <alignment horizontal="center" vertical="center"/>
    </xf>
    <xf numFmtId="41" fontId="58" fillId="7" borderId="6" xfId="0" applyNumberFormat="1" applyFont="1" applyFill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 shrinkToFit="1"/>
    </xf>
    <xf numFmtId="41" fontId="58" fillId="0" borderId="6" xfId="0" applyNumberFormat="1" applyFont="1" applyBorder="1" applyAlignment="1">
      <alignment horizontal="center" vertical="center" shrinkToFit="1"/>
    </xf>
    <xf numFmtId="0" fontId="62" fillId="0" borderId="6" xfId="0" applyFont="1" applyFill="1" applyBorder="1" applyAlignment="1">
      <alignment horizontal="center" vertical="center" shrinkToFit="1"/>
    </xf>
    <xf numFmtId="179" fontId="58" fillId="0" borderId="6" xfId="0" applyNumberFormat="1" applyFont="1" applyFill="1" applyBorder="1" applyAlignment="1">
      <alignment horizontal="right" vertical="center"/>
    </xf>
    <xf numFmtId="179" fontId="61" fillId="0" borderId="6" xfId="0" applyNumberFormat="1" applyFont="1" applyFill="1" applyBorder="1" applyAlignment="1">
      <alignment horizontal="right" vertical="center" shrinkToFit="1"/>
    </xf>
    <xf numFmtId="179" fontId="58" fillId="7" borderId="6" xfId="0" applyNumberFormat="1" applyFont="1" applyFill="1" applyBorder="1" applyAlignment="1">
      <alignment horizontal="right" vertical="center"/>
    </xf>
    <xf numFmtId="179" fontId="58" fillId="0" borderId="6" xfId="0" applyNumberFormat="1" applyFont="1" applyFill="1" applyBorder="1" applyAlignment="1">
      <alignment horizontal="right" vertical="center" shrinkToFit="1"/>
    </xf>
    <xf numFmtId="41" fontId="63" fillId="0" borderId="0" xfId="0" applyNumberFormat="1" applyFont="1" applyFill="1" applyAlignment="1">
      <alignment vertical="center"/>
    </xf>
    <xf numFmtId="3" fontId="59" fillId="0" borderId="0" xfId="55" applyNumberFormat="1" applyFont="1"/>
    <xf numFmtId="0" fontId="56" fillId="0" borderId="0" xfId="55" applyFont="1"/>
    <xf numFmtId="3" fontId="60" fillId="0" borderId="24" xfId="56" applyFont="1" applyFill="1" applyBorder="1" applyAlignment="1">
      <alignment vertical="center"/>
    </xf>
    <xf numFmtId="0" fontId="58" fillId="0" borderId="6" xfId="0" applyFont="1" applyFill="1" applyBorder="1" applyAlignment="1">
      <alignment horizontal="center" vertical="center" shrinkToFit="1"/>
    </xf>
    <xf numFmtId="0" fontId="58" fillId="0" borderId="6" xfId="0" applyFont="1" applyFill="1" applyBorder="1" applyAlignment="1">
      <alignment horizontal="center" vertical="center" shrinkToFit="1"/>
    </xf>
    <xf numFmtId="0" fontId="58" fillId="0" borderId="6" xfId="0" applyFont="1" applyFill="1" applyBorder="1" applyAlignment="1">
      <alignment horizontal="center" vertical="center" shrinkToFit="1"/>
    </xf>
    <xf numFmtId="41" fontId="58" fillId="0" borderId="6" xfId="164" applyFont="1" applyFill="1" applyBorder="1" applyAlignment="1">
      <alignment horizontal="center" vertical="center" shrinkToFit="1"/>
    </xf>
    <xf numFmtId="218" fontId="58" fillId="0" borderId="6" xfId="0" applyNumberFormat="1" applyFont="1" applyFill="1" applyBorder="1" applyAlignment="1">
      <alignment horizontal="right" vertical="center"/>
    </xf>
    <xf numFmtId="219" fontId="58" fillId="0" borderId="6" xfId="0" applyNumberFormat="1" applyFont="1" applyFill="1" applyBorder="1" applyAlignment="1">
      <alignment horizontal="right" vertical="center"/>
    </xf>
    <xf numFmtId="0" fontId="58" fillId="0" borderId="6" xfId="0" applyFont="1" applyFill="1" applyBorder="1" applyAlignment="1">
      <alignment horizontal="center" vertical="center" shrinkToFit="1"/>
    </xf>
    <xf numFmtId="3" fontId="60" fillId="0" borderId="21" xfId="56" quotePrefix="1" applyNumberFormat="1" applyFont="1" applyBorder="1" applyAlignment="1">
      <alignment horizontal="right" vertical="center"/>
    </xf>
    <xf numFmtId="3" fontId="56" fillId="0" borderId="35" xfId="56" applyFont="1" applyBorder="1" applyAlignment="1">
      <alignment horizontal="center" vertical="center"/>
    </xf>
    <xf numFmtId="3" fontId="56" fillId="0" borderId="36" xfId="56" applyFont="1" applyBorder="1" applyAlignment="1">
      <alignment horizontal="center" vertical="center"/>
    </xf>
    <xf numFmtId="3" fontId="56" fillId="0" borderId="60" xfId="56" applyFont="1" applyBorder="1" applyAlignment="1">
      <alignment horizontal="center" vertical="center" wrapText="1"/>
    </xf>
    <xf numFmtId="3" fontId="56" fillId="0" borderId="13" xfId="56" applyFont="1" applyBorder="1" applyAlignment="1">
      <alignment horizontal="center" vertical="center"/>
    </xf>
    <xf numFmtId="3" fontId="56" fillId="0" borderId="14" xfId="56" applyFont="1" applyBorder="1" applyAlignment="1">
      <alignment horizontal="center" vertical="center"/>
    </xf>
    <xf numFmtId="3" fontId="56" fillId="0" borderId="61" xfId="56" applyFont="1" applyBorder="1" applyAlignment="1">
      <alignment horizontal="center" vertical="center" wrapText="1"/>
    </xf>
    <xf numFmtId="3" fontId="56" fillId="0" borderId="32" xfId="56" applyFont="1" applyBorder="1" applyAlignment="1">
      <alignment horizontal="center" vertical="center"/>
    </xf>
    <xf numFmtId="3" fontId="56" fillId="0" borderId="48" xfId="56" applyFont="1" applyBorder="1" applyAlignment="1">
      <alignment horizontal="center" vertical="center"/>
    </xf>
    <xf numFmtId="3" fontId="56" fillId="0" borderId="55" xfId="56" applyFont="1" applyBorder="1" applyAlignment="1">
      <alignment horizontal="left" vertical="center"/>
    </xf>
    <xf numFmtId="3" fontId="56" fillId="0" borderId="6" xfId="56" applyFont="1" applyBorder="1" applyAlignment="1">
      <alignment horizontal="left" vertical="center"/>
    </xf>
    <xf numFmtId="38" fontId="56" fillId="0" borderId="6" xfId="56" applyNumberFormat="1" applyFont="1" applyBorder="1" applyAlignment="1">
      <alignment horizontal="left" vertical="center"/>
    </xf>
    <xf numFmtId="0" fontId="57" fillId="0" borderId="0" xfId="0" applyFont="1" applyFill="1" applyAlignment="1">
      <alignment horizontal="center" vertical="center" shrinkToFit="1"/>
    </xf>
    <xf numFmtId="3" fontId="56" fillId="0" borderId="18" xfId="56" applyFont="1" applyBorder="1" applyAlignment="1">
      <alignment horizontal="left" vertical="center" shrinkToFit="1"/>
    </xf>
    <xf numFmtId="0" fontId="56" fillId="0" borderId="19" xfId="55" applyFont="1" applyBorder="1" applyAlignment="1">
      <alignment horizontal="left" vertical="center" shrinkToFit="1"/>
    </xf>
    <xf numFmtId="0" fontId="56" fillId="0" borderId="20" xfId="55" applyFont="1" applyBorder="1" applyAlignment="1">
      <alignment horizontal="left" vertical="center" shrinkToFit="1"/>
    </xf>
    <xf numFmtId="3" fontId="56" fillId="0" borderId="18" xfId="56" applyFont="1" applyBorder="1" applyAlignment="1">
      <alignment horizontal="left" vertical="center"/>
    </xf>
    <xf numFmtId="3" fontId="56" fillId="0" borderId="19" xfId="56" applyFont="1" applyBorder="1" applyAlignment="1">
      <alignment horizontal="left" vertical="center"/>
    </xf>
    <xf numFmtId="3" fontId="56" fillId="0" borderId="20" xfId="56" applyFont="1" applyBorder="1" applyAlignment="1">
      <alignment horizontal="left" vertical="center"/>
    </xf>
    <xf numFmtId="3" fontId="56" fillId="4" borderId="14" xfId="56" applyNumberFormat="1" applyFont="1" applyFill="1" applyBorder="1" applyAlignment="1">
      <alignment horizontal="center" vertical="center"/>
    </xf>
    <xf numFmtId="3" fontId="56" fillId="4" borderId="15" xfId="56" applyNumberFormat="1" applyFont="1" applyFill="1" applyBorder="1" applyAlignment="1">
      <alignment horizontal="center" vertical="center"/>
    </xf>
    <xf numFmtId="3" fontId="56" fillId="4" borderId="16" xfId="56" applyNumberFormat="1" applyFont="1" applyFill="1" applyBorder="1" applyAlignment="1">
      <alignment horizontal="center" vertical="center"/>
    </xf>
    <xf numFmtId="3" fontId="56" fillId="4" borderId="37" xfId="56" applyNumberFormat="1" applyFont="1" applyFill="1" applyBorder="1" applyAlignment="1">
      <alignment horizontal="center" vertical="center"/>
    </xf>
    <xf numFmtId="3" fontId="56" fillId="4" borderId="38" xfId="56" applyNumberFormat="1" applyFont="1" applyFill="1" applyBorder="1" applyAlignment="1">
      <alignment horizontal="center" vertical="center"/>
    </xf>
    <xf numFmtId="3" fontId="56" fillId="4" borderId="49" xfId="56" applyNumberFormat="1" applyFont="1" applyFill="1" applyBorder="1" applyAlignment="1">
      <alignment horizontal="center" vertical="center"/>
    </xf>
    <xf numFmtId="3" fontId="60" fillId="0" borderId="56" xfId="56" applyFont="1" applyBorder="1" applyAlignment="1">
      <alignment horizontal="right" vertical="center"/>
    </xf>
    <xf numFmtId="3" fontId="60" fillId="0" borderId="57" xfId="56" applyFont="1" applyBorder="1" applyAlignment="1">
      <alignment horizontal="right" vertical="center"/>
    </xf>
    <xf numFmtId="0" fontId="56" fillId="0" borderId="58" xfId="55" applyFont="1" applyBorder="1" applyAlignment="1">
      <alignment horizontal="left" vertical="center" wrapText="1"/>
    </xf>
    <xf numFmtId="0" fontId="56" fillId="0" borderId="45" xfId="55" applyFont="1" applyBorder="1" applyAlignment="1">
      <alignment horizontal="left" vertical="center"/>
    </xf>
    <xf numFmtId="3" fontId="56" fillId="0" borderId="59" xfId="56" applyFont="1" applyBorder="1" applyAlignment="1">
      <alignment horizontal="center" vertical="center" wrapText="1"/>
    </xf>
    <xf numFmtId="3" fontId="56" fillId="0" borderId="24" xfId="56" applyFont="1" applyBorder="1" applyAlignment="1">
      <alignment horizontal="center" vertical="center"/>
    </xf>
    <xf numFmtId="3" fontId="56" fillId="0" borderId="17" xfId="56" applyFont="1" applyBorder="1" applyAlignment="1">
      <alignment horizontal="center" vertical="center"/>
    </xf>
    <xf numFmtId="3" fontId="56" fillId="0" borderId="25" xfId="56" applyFont="1" applyBorder="1" applyAlignment="1">
      <alignment horizontal="center" vertical="center" wrapText="1"/>
    </xf>
    <xf numFmtId="3" fontId="56" fillId="0" borderId="51" xfId="56" applyFont="1" applyBorder="1" applyAlignment="1">
      <alignment horizontal="center" vertical="center"/>
    </xf>
    <xf numFmtId="3" fontId="60" fillId="5" borderId="39" xfId="56" applyNumberFormat="1" applyFont="1" applyFill="1" applyBorder="1" applyAlignment="1">
      <alignment vertical="center" wrapText="1"/>
    </xf>
    <xf numFmtId="3" fontId="60" fillId="5" borderId="40" xfId="56" applyNumberFormat="1" applyFont="1" applyFill="1" applyBorder="1" applyAlignment="1">
      <alignment vertical="center" wrapText="1"/>
    </xf>
    <xf numFmtId="3" fontId="60" fillId="5" borderId="41" xfId="56" applyNumberFormat="1" applyFont="1" applyFill="1" applyBorder="1" applyAlignment="1">
      <alignment vertical="center" wrapText="1"/>
    </xf>
    <xf numFmtId="3" fontId="60" fillId="5" borderId="43" xfId="56" applyNumberFormat="1" applyFont="1" applyFill="1" applyBorder="1" applyAlignment="1">
      <alignment horizontal="center" vertical="center"/>
    </xf>
    <xf numFmtId="3" fontId="60" fillId="5" borderId="8" xfId="56" applyNumberFormat="1" applyFont="1" applyFill="1" applyBorder="1" applyAlignment="1">
      <alignment horizontal="center" vertical="center"/>
    </xf>
    <xf numFmtId="3" fontId="56" fillId="4" borderId="18" xfId="56" applyNumberFormat="1" applyFont="1" applyFill="1" applyBorder="1" applyAlignment="1">
      <alignment horizontal="center" vertical="center"/>
    </xf>
    <xf numFmtId="3" fontId="56" fillId="4" borderId="19" xfId="56" applyNumberFormat="1" applyFont="1" applyFill="1" applyBorder="1" applyAlignment="1">
      <alignment horizontal="center" vertical="center"/>
    </xf>
    <xf numFmtId="3" fontId="56" fillId="4" borderId="20" xfId="56" applyNumberFormat="1" applyFont="1" applyFill="1" applyBorder="1" applyAlignment="1">
      <alignment horizontal="center" vertical="center"/>
    </xf>
    <xf numFmtId="3" fontId="56" fillId="4" borderId="52" xfId="56" applyNumberFormat="1" applyFont="1" applyFill="1" applyBorder="1" applyAlignment="1">
      <alignment horizontal="center" vertical="center"/>
    </xf>
    <xf numFmtId="3" fontId="56" fillId="4" borderId="53" xfId="56" applyNumberFormat="1" applyFont="1" applyFill="1" applyBorder="1" applyAlignment="1">
      <alignment horizontal="center" vertical="center"/>
    </xf>
    <xf numFmtId="3" fontId="56" fillId="4" borderId="54" xfId="56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shrinkToFit="1"/>
    </xf>
    <xf numFmtId="0" fontId="56" fillId="0" borderId="0" xfId="0" applyFont="1" applyAlignment="1">
      <alignment vertical="center" shrinkToFit="1"/>
    </xf>
    <xf numFmtId="0" fontId="58" fillId="0" borderId="6" xfId="0" applyFont="1" applyBorder="1" applyAlignment="1">
      <alignment horizontal="center" vertical="center" shrinkToFit="1"/>
    </xf>
    <xf numFmtId="0" fontId="56" fillId="0" borderId="62" xfId="0" applyFont="1" applyFill="1" applyBorder="1" applyAlignment="1">
      <alignment horizontal="center" vertical="center" shrinkToFit="1"/>
    </xf>
    <xf numFmtId="0" fontId="56" fillId="0" borderId="55" xfId="0" applyFont="1" applyFill="1" applyBorder="1" applyAlignment="1">
      <alignment horizontal="center" vertical="center" shrinkToFit="1"/>
    </xf>
    <xf numFmtId="0" fontId="56" fillId="0" borderId="2" xfId="0" applyFont="1" applyFill="1" applyBorder="1" applyAlignment="1">
      <alignment horizontal="center" vertical="center" shrinkToFit="1"/>
    </xf>
    <xf numFmtId="0" fontId="56" fillId="0" borderId="1" xfId="0" applyFont="1" applyFill="1" applyBorder="1" applyAlignment="1">
      <alignment horizontal="center" vertical="center" shrinkToFit="1"/>
    </xf>
    <xf numFmtId="215" fontId="58" fillId="0" borderId="6" xfId="164" applyNumberFormat="1" applyFont="1" applyFill="1" applyBorder="1" applyAlignment="1">
      <alignment horizontal="right" vertical="center"/>
    </xf>
  </cellXfs>
  <cellStyles count="165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1"/>
    <cellStyle name="A¨­￠￢￠O_INQUIRY ￠?￥i¨u¡AAⓒ￢Aⓒª " xfId="62"/>
    <cellStyle name="Aⓒ" xfId="63"/>
    <cellStyle name="Aⓒ­￠￢￠" xfId="64"/>
    <cellStyle name="Ae" xfId="65"/>
    <cellStyle name="Aee­ [" xfId="66"/>
    <cellStyle name="AeE­ [0]_ 2ÆAAþº° " xfId="67"/>
    <cellStyle name="ÅëÈ­ [0]_¸ñÂ÷ " xfId="68"/>
    <cellStyle name="AeE­ [0]_¼oAI¼º " xfId="69"/>
    <cellStyle name="ÅëÈ­ [0]_INQUIRY ¿µ¾÷ÃßÁø " xfId="70"/>
    <cellStyle name="AeE­ [0]_INQUIRY ¿μ¾÷AßAø " xfId="71"/>
    <cellStyle name="AeE­_ 2ÆAAþº° " xfId="72"/>
    <cellStyle name="ÅëÈ­_¸ñÂ÷ " xfId="73"/>
    <cellStyle name="AeE­_¼oAI¼º " xfId="74"/>
    <cellStyle name="ÅëÈ­_INQUIRY ¿µ¾÷ÃßÁø " xfId="75"/>
    <cellStyle name="AeE­_INQUIRY ¿μ¾÷AßAø " xfId="76"/>
    <cellStyle name="Aee¡ⓒ " xfId="77"/>
    <cellStyle name="AeE¡ⓒ [0]_INQUIRY ￠?￥i¨u¡AAⓒ￢Aⓒª " xfId="78"/>
    <cellStyle name="AeE¡ⓒ_INQUIRY ￠?￥i¨u¡AAⓒ￢Aⓒª " xfId="79"/>
    <cellStyle name="Aþ" xfId="80"/>
    <cellStyle name="Aþ¸¶ [" xfId="81"/>
    <cellStyle name="AÞ¸¶ [0]_ 2ÆAAþº° " xfId="82"/>
    <cellStyle name="ÄÞ¸¶ [0]_¸ñÂ÷ " xfId="83"/>
    <cellStyle name="AÞ¸¶ [0]_¼oAI¼º " xfId="84"/>
    <cellStyle name="ÄÞ¸¶ [0]_INQUIRY ¿µ¾÷ÃßÁø " xfId="85"/>
    <cellStyle name="AÞ¸¶ [0]_INQUIRY ¿μ¾÷AßAø " xfId="86"/>
    <cellStyle name="AÞ¸¶_ 2ÆAAþº° " xfId="87"/>
    <cellStyle name="ÄÞ¸¶_¸ñÂ÷ " xfId="88"/>
    <cellStyle name="AÞ¸¶_¼oAI¼º " xfId="89"/>
    <cellStyle name="ÄÞ¸¶_INQUIRY ¿µ¾÷ÃßÁø " xfId="90"/>
    <cellStyle name="AÞ¸¶_INQUIRY ¿μ¾÷AßAø " xfId="91"/>
    <cellStyle name="B_x000e_통화 [0]_MBO9_x000d_통화 [0]_MST_K1" xfId="92"/>
    <cellStyle name="C¡" xfId="93"/>
    <cellStyle name="C¡IA¨ª_¡ic¨u¡A¨￢I¨￢¡Æ AN¡Æe " xfId="94"/>
    <cellStyle name="C￥" xfId="95"/>
    <cellStyle name="C￥AØ_  FAB AIA¤  " xfId="96"/>
    <cellStyle name="Ç¥ÁØ_´Ü°¡" xfId="97"/>
    <cellStyle name="C￥AØ_¿μ¾÷CoE² " xfId="98"/>
    <cellStyle name="Ç¥ÁØ_»ç¾÷ºÎº° ÃÑ°è " xfId="99"/>
    <cellStyle name="C￥AØ_≫c¾÷ºIº° AN°e " xfId="100"/>
    <cellStyle name="Ç¥ÁØ_0N-HANDLING " xfId="101"/>
    <cellStyle name="C￥AØ_5-1±¤°i " xfId="102"/>
    <cellStyle name="Ç¥ÁØ_5-1±¤°í " xfId="103"/>
    <cellStyle name="C￥AØ_Ay°eC￥(2¿u) " xfId="104"/>
    <cellStyle name="Ç¥ÁØ_Áý°èÇ¥(2¿ù) " xfId="105"/>
    <cellStyle name="C￥AØ_CoAo¹yAI °A¾×¿ⓒ½A " xfId="106"/>
    <cellStyle name="Ç¥ÁØ_Sheet1_¿µ¾÷ÇöÈ² " xfId="107"/>
    <cellStyle name="Calc Currency (0)" xfId="108"/>
    <cellStyle name="category" xfId="109"/>
    <cellStyle name="ce" xfId="110"/>
    <cellStyle name="ⓒoe" xfId="111"/>
    <cellStyle name="Comma" xfId="112"/>
    <cellStyle name="Comma [0]" xfId="113"/>
    <cellStyle name="comma zerodec" xfId="114"/>
    <cellStyle name="Comma_ SG&amp;A Bridge " xfId="115"/>
    <cellStyle name="Comma0" xfId="116"/>
    <cellStyle name="Copied" xfId="117"/>
    <cellStyle name="Currency" xfId="118"/>
    <cellStyle name="Currency [0]" xfId="119"/>
    <cellStyle name="Currency_ SG&amp;A Bridge " xfId="120"/>
    <cellStyle name="Currency0" xfId="121"/>
    <cellStyle name="Currency1" xfId="122"/>
    <cellStyle name="Date" xfId="123"/>
    <cellStyle name="Dezimal [0]_laroux" xfId="124"/>
    <cellStyle name="Dezimal_laroux" xfId="125"/>
    <cellStyle name="Dollar (zero dec)" xfId="126"/>
    <cellStyle name="Entered" xfId="127"/>
    <cellStyle name="Fixed" xfId="128"/>
    <cellStyle name="Grey" xfId="129"/>
    <cellStyle name="HEADER" xfId="131"/>
    <cellStyle name="Header1" xfId="132"/>
    <cellStyle name="Header2" xfId="133"/>
    <cellStyle name="Heading 1" xfId="134"/>
    <cellStyle name="Heading 2" xfId="135"/>
    <cellStyle name="Heading1" xfId="136"/>
    <cellStyle name="Heading2" xfId="137"/>
    <cellStyle name="heet1æꂘß_x0001__x0001__x0010__x0001_ဠ" xfId="138"/>
    <cellStyle name="h_x0010_통화 [0]_OCT-Price" xfId="130"/>
    <cellStyle name="Input [yellow]" xfId="139"/>
    <cellStyle name="Milliers [0]_Arabian Spec" xfId="140"/>
    <cellStyle name="Milliers_Arabian Spec" xfId="141"/>
    <cellStyle name="Model" xfId="142"/>
    <cellStyle name="Mon?aire [0]_Arabian Spec" xfId="143"/>
    <cellStyle name="Mon?aire_Arabian Spec" xfId="144"/>
    <cellStyle name="Monétaire [0]_Arabian Spec" xfId="145"/>
    <cellStyle name="Monétaire_Arabian Spec" xfId="146"/>
    <cellStyle name="no dec" xfId="147"/>
    <cellStyle name="Normal - Style1" xfId="148"/>
    <cellStyle name="Normal_ SG&amp;A Bridge " xfId="149"/>
    <cellStyle name="Percent" xfId="150"/>
    <cellStyle name="Percent [2]" xfId="151"/>
    <cellStyle name="Percent_03변경내역서(본부관내)" xfId="152"/>
    <cellStyle name="RevList" xfId="153"/>
    <cellStyle name="Standard_laroux" xfId="154"/>
    <cellStyle name="subhead" xfId="155"/>
    <cellStyle name="Subtotal" xfId="156"/>
    <cellStyle name="T_1화 [0]_PLDT_2화 [0]_PLDT_N_x000c_통화 [0]_PRICE" xfId="157"/>
    <cellStyle name="Total" xfId="158"/>
    <cellStyle name="UM" xfId="159"/>
    <cellStyle name="W?rung [0]_laroux" xfId="160"/>
    <cellStyle name="W?rung_laroux" xfId="161"/>
    <cellStyle name="Währung [0]_laroux" xfId="162"/>
    <cellStyle name="Währung_laroux" xfId="163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4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標準_Akia(F）-8" xfId="57"/>
    <cellStyle name="표준_수량내역서(천장)" xfId="56"/>
    <cellStyle name="합산" xfId="58"/>
    <cellStyle name="화폐기호" xfId="59"/>
    <cellStyle name="화폐기호0" xfId="60"/>
  </cellStyles>
  <dxfs count="0"/>
  <tableStyles count="0" defaultTableStyle="TableStyleMedium9" defaultPivotStyle="PivotStyleLight16"/>
  <colors>
    <mruColors>
      <color rgb="FFF8F8A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교각 P3"/>
      <sheetName val="VXXXX"/>
      <sheetName val="설변현황 (사업소제출전체포함)"/>
      <sheetName val="설변현황 (사업소제출보류제외최종) (2)"/>
      <sheetName val="계획 (9.29) (제출용)"/>
      <sheetName val="내역서"/>
      <sheetName val="상황판"/>
      <sheetName val="자재인력"/>
      <sheetName val="집계장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설비단가표"/>
      <sheetName val="Sheet1 (2)"/>
      <sheetName val="수량산출서"/>
      <sheetName val="값"/>
      <sheetName val="변경집계2"/>
      <sheetName val="사급비"/>
      <sheetName val="내역"/>
      <sheetName val="일위"/>
      <sheetName val="저가1"/>
      <sheetName val="적용기준"/>
      <sheetName val="노임단가"/>
      <sheetName val="구조물공"/>
      <sheetName val="부대공"/>
      <sheetName val="배수공"/>
      <sheetName val="토공"/>
      <sheetName val="포장공"/>
      <sheetName val="준검 내역서"/>
      <sheetName val="단가"/>
      <sheetName val="수량산출"/>
      <sheetName val="공주-교대(A1)"/>
      <sheetName val="하수급견적대비"/>
      <sheetName val="견적내역"/>
      <sheetName val="집계표"/>
      <sheetName val="신흥교"/>
      <sheetName val="총괄내역서"/>
      <sheetName val="시설물일위"/>
      <sheetName val="식재인부"/>
      <sheetName val="5Strand-장기처짐PCI"/>
      <sheetName val="사업총괄"/>
      <sheetName val="제출내역 (2)"/>
      <sheetName val="DATA 입력부"/>
      <sheetName val="일위대가"/>
      <sheetName val="누가토량"/>
      <sheetName val="단위수량"/>
      <sheetName val="Sheet5"/>
      <sheetName val="건축토목내역"/>
      <sheetName val="철거산출근거"/>
      <sheetName val="#REF"/>
      <sheetName val="지급자재"/>
      <sheetName val="변경내역서"/>
      <sheetName val="초기화면"/>
      <sheetName val="계약내역서"/>
      <sheetName val="룡전상부"/>
      <sheetName val="일반공사"/>
      <sheetName val="장비가동"/>
      <sheetName val="을"/>
      <sheetName val="2경간"/>
      <sheetName val="노무비단가"/>
      <sheetName val="노임"/>
      <sheetName val="공사비"/>
      <sheetName val="토목설계(배수지+관로)"/>
      <sheetName val="집계표(육상)"/>
      <sheetName val="변경현황"/>
      <sheetName val="노무비"/>
      <sheetName val="일위대가(가설)"/>
      <sheetName val="1"/>
      <sheetName val="철근총괄"/>
      <sheetName val="직접노무비"/>
      <sheetName val="조건표"/>
      <sheetName val="총괄표"/>
      <sheetName val="인건비"/>
      <sheetName val="비탈면보호공수량산출"/>
      <sheetName val="unit 4"/>
      <sheetName val="덕전리"/>
      <sheetName val="일위대가표"/>
      <sheetName val="을지"/>
      <sheetName val="터파기및재료"/>
      <sheetName val="배수공 내역서 적용수량"/>
      <sheetName val="부관맨홀조서"/>
      <sheetName val="내역서(원안분)"/>
      <sheetName val="(포장)BOQ-실적공사"/>
      <sheetName val="개산공사비"/>
      <sheetName val="아포2당초"/>
      <sheetName val="기타backdata"/>
      <sheetName val="공통가설"/>
      <sheetName val="연결관암거"/>
      <sheetName val="실행대비"/>
      <sheetName val="부대내역"/>
      <sheetName val="수수료율표"/>
      <sheetName val="자재목록"/>
      <sheetName val="노임목록"/>
      <sheetName val="L_RPTB~1"/>
      <sheetName val="계약서"/>
      <sheetName val="백룡교차로"/>
      <sheetName val="산정교차로"/>
      <sheetName val="신영교차로"/>
      <sheetName val="중기명"/>
      <sheetName val="내역(설계)"/>
      <sheetName val="수량집계"/>
      <sheetName val="가설건물"/>
      <sheetName val="시노"/>
      <sheetName val="확약서"/>
      <sheetName val="단가산출"/>
      <sheetName val="변경내역"/>
      <sheetName val="공사비집계"/>
      <sheetName val="전산output"/>
      <sheetName val="DATA 입력란"/>
      <sheetName val="SULKEA"/>
      <sheetName val="금리계산"/>
      <sheetName val="투찰내역"/>
      <sheetName val="총공사내역서"/>
      <sheetName val="토공(우물통,기타) "/>
      <sheetName val="신천3호용수로"/>
      <sheetName val="000000"/>
      <sheetName val="DATE"/>
      <sheetName val="전기공사일위대가"/>
      <sheetName val="충주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  <sheetName val="값"/>
      <sheetName val="자재일람"/>
      <sheetName val="재료집계표"/>
      <sheetName val="2000전체분"/>
      <sheetName val="(A)내역서"/>
      <sheetName val="단가조사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3"/>
  <sheetViews>
    <sheetView view="pageBreakPreview" zoomScaleNormal="55" zoomScaleSheetLayoutView="100" workbookViewId="0">
      <selection activeCell="F25" sqref="F25"/>
    </sheetView>
  </sheetViews>
  <sheetFormatPr defaultRowHeight="13.5"/>
  <cols>
    <col min="1" max="1" width="7.77734375" style="15" customWidth="1"/>
    <col min="2" max="2" width="9.44140625" style="15" customWidth="1"/>
    <col min="3" max="3" width="20.77734375" style="15" customWidth="1"/>
    <col min="4" max="4" width="10.5546875" style="15" customWidth="1"/>
    <col min="5" max="5" width="4.88671875" style="15" customWidth="1"/>
    <col min="6" max="6" width="16.21875" style="15" customWidth="1"/>
    <col min="7" max="7" width="16.109375" style="15" bestFit="1" customWidth="1"/>
    <col min="8" max="8" width="2.44140625" style="15" bestFit="1" customWidth="1"/>
    <col min="9" max="9" width="9.33203125" style="15" bestFit="1" customWidth="1"/>
    <col min="10" max="10" width="21.6640625" style="15" customWidth="1"/>
    <col min="11" max="16384" width="8.88671875" style="15"/>
  </cols>
  <sheetData>
    <row r="1" spans="1:10" ht="30" customHeight="1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6.5" customHeight="1" thickBot="1">
      <c r="A2" s="4"/>
      <c r="B2" s="5"/>
      <c r="C2" s="5"/>
      <c r="D2" s="5"/>
      <c r="E2" s="1"/>
      <c r="F2" s="1"/>
      <c r="G2" s="2"/>
      <c r="H2" s="2"/>
      <c r="I2" s="3"/>
    </row>
    <row r="3" spans="1:10" ht="16.5" customHeight="1" thickBot="1">
      <c r="A3" s="175" t="s">
        <v>44</v>
      </c>
      <c r="B3" s="176"/>
      <c r="C3" s="176"/>
      <c r="D3" s="176"/>
      <c r="E3" s="177"/>
      <c r="F3" s="22" t="s">
        <v>14</v>
      </c>
      <c r="G3" s="178" t="s">
        <v>49</v>
      </c>
      <c r="H3" s="179"/>
      <c r="I3" s="179"/>
      <c r="J3" s="74" t="s">
        <v>66</v>
      </c>
    </row>
    <row r="4" spans="1:10" s="16" customFormat="1" ht="16.5" customHeight="1">
      <c r="A4" s="147" t="s">
        <v>63</v>
      </c>
      <c r="B4" s="170" t="s">
        <v>61</v>
      </c>
      <c r="C4" s="23" t="s">
        <v>80</v>
      </c>
      <c r="D4" s="24"/>
      <c r="E4" s="25"/>
      <c r="F4" s="26">
        <f>공집계표!F7</f>
        <v>0</v>
      </c>
      <c r="G4" s="27"/>
      <c r="H4" s="28"/>
      <c r="I4" s="29"/>
      <c r="J4" s="17"/>
    </row>
    <row r="5" spans="1:10" s="16" customFormat="1" ht="16.5" customHeight="1">
      <c r="A5" s="148"/>
      <c r="B5" s="171"/>
      <c r="C5" s="23" t="s">
        <v>65</v>
      </c>
      <c r="D5" s="24"/>
      <c r="E5" s="25"/>
      <c r="F5" s="26"/>
      <c r="G5" s="27"/>
      <c r="H5" s="28"/>
      <c r="I5" s="29"/>
      <c r="J5" s="17"/>
    </row>
    <row r="6" spans="1:10" s="16" customFormat="1" ht="16.5" customHeight="1">
      <c r="A6" s="148"/>
      <c r="B6" s="171"/>
      <c r="C6" s="31" t="s">
        <v>15</v>
      </c>
      <c r="D6" s="32"/>
      <c r="E6" s="33"/>
      <c r="F6" s="34"/>
      <c r="G6" s="35"/>
      <c r="H6" s="36"/>
      <c r="I6" s="102"/>
      <c r="J6" s="18"/>
    </row>
    <row r="7" spans="1:10" s="16" customFormat="1" ht="16.5" customHeight="1">
      <c r="A7" s="148"/>
      <c r="B7" s="172"/>
      <c r="C7" s="180" t="s">
        <v>16</v>
      </c>
      <c r="D7" s="181"/>
      <c r="E7" s="182"/>
      <c r="F7" s="37">
        <f>SUM(F4:F6)</f>
        <v>0</v>
      </c>
      <c r="G7" s="35"/>
      <c r="H7" s="36"/>
      <c r="I7" s="102"/>
      <c r="J7" s="18"/>
    </row>
    <row r="8" spans="1:10" s="16" customFormat="1" ht="16.5" customHeight="1">
      <c r="A8" s="148"/>
      <c r="B8" s="173" t="s">
        <v>62</v>
      </c>
      <c r="C8" s="31" t="s">
        <v>17</v>
      </c>
      <c r="D8" s="32"/>
      <c r="E8" s="33"/>
      <c r="F8" s="38">
        <f>공집계표!H7</f>
        <v>0</v>
      </c>
      <c r="G8" s="35"/>
      <c r="H8" s="36"/>
      <c r="I8" s="102"/>
      <c r="J8" s="18"/>
    </row>
    <row r="9" spans="1:10" s="16" customFormat="1" ht="16.5" customHeight="1">
      <c r="A9" s="148"/>
      <c r="B9" s="171"/>
      <c r="C9" s="31" t="s">
        <v>18</v>
      </c>
      <c r="D9" s="32"/>
      <c r="E9" s="33"/>
      <c r="F9" s="38">
        <f>INT(F8*I9)</f>
        <v>0</v>
      </c>
      <c r="G9" s="39" t="s">
        <v>34</v>
      </c>
      <c r="H9" s="40" t="s">
        <v>19</v>
      </c>
      <c r="I9" s="103">
        <v>0.08</v>
      </c>
      <c r="J9" s="18"/>
    </row>
    <row r="10" spans="1:10" s="16" customFormat="1" ht="16.5" customHeight="1">
      <c r="A10" s="148"/>
      <c r="B10" s="174"/>
      <c r="C10" s="183" t="s">
        <v>70</v>
      </c>
      <c r="D10" s="184"/>
      <c r="E10" s="185"/>
      <c r="F10" s="37">
        <f>SUM(F8:F9)</f>
        <v>0</v>
      </c>
      <c r="G10" s="35"/>
      <c r="H10" s="36"/>
      <c r="I10" s="102"/>
      <c r="J10" s="18"/>
    </row>
    <row r="11" spans="1:10" s="16" customFormat="1" ht="16.5" customHeight="1">
      <c r="A11" s="148"/>
      <c r="B11" s="144" t="s">
        <v>64</v>
      </c>
      <c r="C11" s="23" t="s">
        <v>5</v>
      </c>
      <c r="D11" s="24"/>
      <c r="E11" s="25"/>
      <c r="F11" s="80"/>
      <c r="G11" s="35"/>
      <c r="H11" s="36"/>
      <c r="I11" s="102"/>
      <c r="J11" s="18"/>
    </row>
    <row r="12" spans="1:10" s="16" customFormat="1" ht="16.5" customHeight="1">
      <c r="A12" s="148"/>
      <c r="B12" s="145"/>
      <c r="C12" s="42" t="s">
        <v>20</v>
      </c>
      <c r="D12" s="43"/>
      <c r="E12" s="44"/>
      <c r="F12" s="38">
        <f>INT(F10*I12)</f>
        <v>0</v>
      </c>
      <c r="G12" s="39" t="s">
        <v>21</v>
      </c>
      <c r="H12" s="40" t="s">
        <v>19</v>
      </c>
      <c r="I12" s="103">
        <v>3.73E-2</v>
      </c>
      <c r="J12" s="18" t="s">
        <v>57</v>
      </c>
    </row>
    <row r="13" spans="1:10" s="16" customFormat="1" ht="16.5" customHeight="1">
      <c r="A13" s="148"/>
      <c r="B13" s="145"/>
      <c r="C13" s="23" t="s">
        <v>35</v>
      </c>
      <c r="D13" s="24"/>
      <c r="E13" s="25"/>
      <c r="F13" s="38">
        <f>INT(F10*I13)</f>
        <v>0</v>
      </c>
      <c r="G13" s="39" t="s">
        <v>21</v>
      </c>
      <c r="H13" s="40" t="s">
        <v>19</v>
      </c>
      <c r="I13" s="103">
        <v>8.6999999999999994E-3</v>
      </c>
      <c r="J13" s="18" t="s">
        <v>57</v>
      </c>
    </row>
    <row r="14" spans="1:10" s="16" customFormat="1" ht="16.5" customHeight="1">
      <c r="A14" s="148"/>
      <c r="B14" s="145"/>
      <c r="C14" s="152" t="s">
        <v>22</v>
      </c>
      <c r="D14" s="150" t="s">
        <v>51</v>
      </c>
      <c r="E14" s="151"/>
      <c r="F14" s="141">
        <f>TRUNC((F7+F8)*I14)</f>
        <v>0</v>
      </c>
      <c r="G14" s="39" t="s">
        <v>45</v>
      </c>
      <c r="H14" s="40" t="s">
        <v>23</v>
      </c>
      <c r="I14" s="103">
        <v>2.93E-2</v>
      </c>
      <c r="J14" s="18" t="s">
        <v>55</v>
      </c>
    </row>
    <row r="15" spans="1:10" s="16" customFormat="1" ht="16.5" customHeight="1">
      <c r="A15" s="148"/>
      <c r="B15" s="145"/>
      <c r="C15" s="152"/>
      <c r="D15" s="151" t="s">
        <v>52</v>
      </c>
      <c r="E15" s="151"/>
      <c r="F15" s="166"/>
      <c r="G15" s="39" t="s">
        <v>50</v>
      </c>
      <c r="H15" s="40" t="s">
        <v>19</v>
      </c>
      <c r="I15" s="103">
        <f>I14</f>
        <v>2.93E-2</v>
      </c>
      <c r="J15" s="168" t="s">
        <v>56</v>
      </c>
    </row>
    <row r="16" spans="1:10" s="16" customFormat="1" ht="16.5" customHeight="1">
      <c r="A16" s="148"/>
      <c r="B16" s="145"/>
      <c r="C16" s="152"/>
      <c r="D16" s="151"/>
      <c r="E16" s="151"/>
      <c r="F16" s="167"/>
      <c r="G16" s="39" t="s">
        <v>54</v>
      </c>
      <c r="H16" s="40" t="s">
        <v>53</v>
      </c>
      <c r="I16" s="103">
        <v>2.93E-2</v>
      </c>
      <c r="J16" s="169"/>
    </row>
    <row r="17" spans="1:12" s="16" customFormat="1" ht="16.5" customHeight="1">
      <c r="A17" s="148"/>
      <c r="B17" s="145"/>
      <c r="C17" s="31" t="s">
        <v>36</v>
      </c>
      <c r="D17" s="32"/>
      <c r="E17" s="33"/>
      <c r="F17" s="38"/>
      <c r="G17" s="39" t="s">
        <v>46</v>
      </c>
      <c r="H17" s="40" t="s">
        <v>19</v>
      </c>
      <c r="I17" s="103">
        <v>1.7000000000000001E-2</v>
      </c>
      <c r="J17" s="18" t="s">
        <v>58</v>
      </c>
    </row>
    <row r="18" spans="1:12" s="16" customFormat="1" ht="16.5" customHeight="1">
      <c r="A18" s="148"/>
      <c r="B18" s="145"/>
      <c r="C18" s="31" t="s">
        <v>37</v>
      </c>
      <c r="D18" s="32"/>
      <c r="E18" s="33"/>
      <c r="F18" s="38"/>
      <c r="G18" s="39" t="s">
        <v>46</v>
      </c>
      <c r="H18" s="40" t="s">
        <v>19</v>
      </c>
      <c r="I18" s="103">
        <v>2.4899999999999999E-2</v>
      </c>
      <c r="J18" s="18" t="s">
        <v>58</v>
      </c>
    </row>
    <row r="19" spans="1:12" s="16" customFormat="1" ht="16.5" customHeight="1">
      <c r="A19" s="148"/>
      <c r="B19" s="145"/>
      <c r="C19" s="154" t="s">
        <v>38</v>
      </c>
      <c r="D19" s="155"/>
      <c r="E19" s="156"/>
      <c r="F19" s="38"/>
      <c r="G19" s="39" t="s">
        <v>47</v>
      </c>
      <c r="H19" s="40" t="s">
        <v>19</v>
      </c>
      <c r="I19" s="103">
        <v>6.5500000000000003E-2</v>
      </c>
      <c r="J19" s="18" t="s">
        <v>58</v>
      </c>
    </row>
    <row r="20" spans="1:12" s="16" customFormat="1" ht="16.5" customHeight="1">
      <c r="A20" s="148"/>
      <c r="B20" s="145"/>
      <c r="C20" s="35" t="s">
        <v>39</v>
      </c>
      <c r="D20" s="32"/>
      <c r="E20" s="33"/>
      <c r="F20" s="80"/>
      <c r="G20" s="39" t="s">
        <v>24</v>
      </c>
      <c r="H20" s="40" t="s">
        <v>19</v>
      </c>
      <c r="I20" s="103">
        <v>5.0000000000000001E-3</v>
      </c>
      <c r="J20" s="18"/>
    </row>
    <row r="21" spans="1:12" s="16" customFormat="1" ht="16.5" customHeight="1">
      <c r="A21" s="148"/>
      <c r="B21" s="145"/>
      <c r="C21" s="157" t="s">
        <v>25</v>
      </c>
      <c r="D21" s="158"/>
      <c r="E21" s="159"/>
      <c r="F21" s="38">
        <f>INT((F7+F10)*I21)</f>
        <v>0</v>
      </c>
      <c r="G21" s="39" t="s">
        <v>26</v>
      </c>
      <c r="H21" s="40" t="s">
        <v>19</v>
      </c>
      <c r="I21" s="103">
        <v>5.6000000000000001E-2</v>
      </c>
      <c r="J21" s="18"/>
    </row>
    <row r="22" spans="1:12" s="16" customFormat="1" ht="16.5" customHeight="1">
      <c r="A22" s="148"/>
      <c r="B22" s="146"/>
      <c r="C22" s="160" t="s">
        <v>71</v>
      </c>
      <c r="D22" s="161"/>
      <c r="E22" s="162"/>
      <c r="F22" s="26">
        <f>SUM(F11:F21)</f>
        <v>0</v>
      </c>
      <c r="G22" s="27"/>
      <c r="H22" s="28"/>
      <c r="I22" s="104"/>
      <c r="J22" s="18"/>
    </row>
    <row r="23" spans="1:12" s="16" customFormat="1" ht="16.5" customHeight="1" thickBot="1">
      <c r="A23" s="149"/>
      <c r="B23" s="163" t="s">
        <v>27</v>
      </c>
      <c r="C23" s="164"/>
      <c r="D23" s="164"/>
      <c r="E23" s="165"/>
      <c r="F23" s="45">
        <f>INT(F4+F10+F22)</f>
        <v>0</v>
      </c>
      <c r="G23" s="46" t="s">
        <v>60</v>
      </c>
      <c r="H23" s="47"/>
      <c r="I23" s="105"/>
      <c r="J23" s="19"/>
    </row>
    <row r="24" spans="1:12" s="16" customFormat="1" ht="16.5" customHeight="1">
      <c r="A24" s="30"/>
      <c r="B24" s="49" t="s">
        <v>40</v>
      </c>
      <c r="C24" s="49"/>
      <c r="D24" s="49"/>
      <c r="E24" s="50"/>
      <c r="F24" s="133">
        <f>INT(F23*I24)</f>
        <v>0</v>
      </c>
      <c r="G24" s="51" t="s">
        <v>28</v>
      </c>
      <c r="H24" s="52" t="s">
        <v>19</v>
      </c>
      <c r="I24" s="106">
        <v>0.06</v>
      </c>
      <c r="J24" s="17"/>
      <c r="L24" s="132"/>
    </row>
    <row r="25" spans="1:12" s="16" customFormat="1" ht="16.5" customHeight="1">
      <c r="A25" s="53"/>
      <c r="B25" s="32" t="s">
        <v>41</v>
      </c>
      <c r="C25" s="32"/>
      <c r="D25" s="32"/>
      <c r="E25" s="33"/>
      <c r="F25" s="54"/>
      <c r="G25" s="55" t="s">
        <v>29</v>
      </c>
      <c r="H25" s="56" t="s">
        <v>19</v>
      </c>
      <c r="I25" s="107">
        <v>0.15</v>
      </c>
      <c r="J25" s="18" t="s">
        <v>120</v>
      </c>
    </row>
    <row r="26" spans="1:12" s="16" customFormat="1" ht="16.5" customHeight="1">
      <c r="A26" s="53"/>
      <c r="B26" s="57" t="s">
        <v>42</v>
      </c>
      <c r="C26" s="57"/>
      <c r="D26" s="32"/>
      <c r="E26" s="33"/>
      <c r="F26" s="38">
        <f>공집계표!L8</f>
        <v>0</v>
      </c>
      <c r="G26" s="39"/>
      <c r="H26" s="40"/>
      <c r="I26" s="103"/>
      <c r="J26" s="18"/>
    </row>
    <row r="27" spans="1:12" s="16" customFormat="1" ht="16.5" customHeight="1" thickBot="1">
      <c r="A27" s="58"/>
      <c r="B27" s="59" t="s">
        <v>30</v>
      </c>
      <c r="C27" s="60"/>
      <c r="D27" s="60"/>
      <c r="E27" s="61"/>
      <c r="F27" s="62">
        <f>F23+F24+F25+F26</f>
        <v>0</v>
      </c>
      <c r="G27" s="63"/>
      <c r="H27" s="64"/>
      <c r="I27" s="108"/>
      <c r="J27" s="20"/>
    </row>
    <row r="28" spans="1:12" s="16" customFormat="1" ht="16.5" customHeight="1" thickTop="1">
      <c r="A28" s="53"/>
      <c r="B28" s="32" t="s">
        <v>43</v>
      </c>
      <c r="C28" s="32"/>
      <c r="D28" s="32"/>
      <c r="E28" s="33"/>
      <c r="F28" s="38">
        <f>INT(F27*I28)</f>
        <v>0</v>
      </c>
      <c r="G28" s="39" t="s">
        <v>31</v>
      </c>
      <c r="H28" s="40" t="s">
        <v>19</v>
      </c>
      <c r="I28" s="41">
        <v>0.1</v>
      </c>
      <c r="J28" s="17"/>
    </row>
    <row r="29" spans="1:12" s="16" customFormat="1" ht="16.5" customHeight="1" thickBot="1">
      <c r="A29" s="65"/>
      <c r="B29" s="66" t="s">
        <v>59</v>
      </c>
      <c r="C29" s="67"/>
      <c r="D29" s="67"/>
      <c r="E29" s="68"/>
      <c r="F29" s="69">
        <f>F27+F28</f>
        <v>0</v>
      </c>
      <c r="G29" s="70"/>
      <c r="H29" s="67"/>
      <c r="I29" s="71"/>
      <c r="J29" s="21"/>
    </row>
    <row r="30" spans="1:12" s="16" customFormat="1" ht="16.5" customHeight="1" thickTop="1" thickBot="1">
      <c r="A30" s="142" t="s">
        <v>32</v>
      </c>
      <c r="B30" s="143"/>
      <c r="C30" s="143"/>
      <c r="D30" s="143"/>
      <c r="E30" s="143"/>
      <c r="F30" s="72">
        <f>F29</f>
        <v>0</v>
      </c>
      <c r="G30" s="73"/>
      <c r="H30" s="47"/>
      <c r="I30" s="48"/>
      <c r="J30" s="19"/>
    </row>
    <row r="31" spans="1:12" ht="39.950000000000003" customHeight="1"/>
    <row r="32" spans="1:12" ht="39.950000000000003" customHeight="1">
      <c r="F32" s="131"/>
    </row>
    <row r="33" spans="6:6" ht="39.950000000000003" customHeight="1">
      <c r="F33" s="131">
        <f>18312530-F30</f>
        <v>18312530</v>
      </c>
    </row>
    <row r="34" spans="6:6" ht="39.950000000000003" customHeight="1"/>
    <row r="35" spans="6:6" ht="39.950000000000003" customHeight="1"/>
    <row r="36" spans="6:6" ht="39.950000000000003" customHeight="1"/>
    <row r="37" spans="6:6" ht="39.950000000000003" customHeight="1"/>
    <row r="38" spans="6:6" ht="39.950000000000003" customHeight="1"/>
    <row r="39" spans="6:6" ht="39.950000000000003" customHeight="1"/>
    <row r="40" spans="6:6" ht="39.950000000000003" customHeight="1"/>
    <row r="41" spans="6:6" ht="39.950000000000003" customHeight="1"/>
    <row r="42" spans="6:6" ht="39.950000000000003" customHeight="1"/>
    <row r="43" spans="6:6" ht="39.950000000000003" customHeight="1"/>
    <row r="44" spans="6:6" ht="39.950000000000003" customHeight="1"/>
    <row r="45" spans="6:6" ht="39.950000000000003" customHeight="1"/>
    <row r="46" spans="6:6" ht="39.950000000000003" customHeight="1"/>
    <row r="47" spans="6:6" ht="39.950000000000003" customHeight="1"/>
    <row r="48" spans="6:6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</sheetData>
  <mergeCells count="19">
    <mergeCell ref="A1:J1"/>
    <mergeCell ref="C19:E19"/>
    <mergeCell ref="C21:E21"/>
    <mergeCell ref="C22:E22"/>
    <mergeCell ref="B23:E23"/>
    <mergeCell ref="F15:F16"/>
    <mergeCell ref="J15:J16"/>
    <mergeCell ref="B4:B7"/>
    <mergeCell ref="B8:B10"/>
    <mergeCell ref="A3:E3"/>
    <mergeCell ref="G3:I3"/>
    <mergeCell ref="C7:E7"/>
    <mergeCell ref="C10:E10"/>
    <mergeCell ref="A30:E30"/>
    <mergeCell ref="B11:B22"/>
    <mergeCell ref="A4:A23"/>
    <mergeCell ref="D14:E14"/>
    <mergeCell ref="C14:C16"/>
    <mergeCell ref="D15:E16"/>
  </mergeCells>
  <phoneticPr fontId="2" type="noConversion"/>
  <pageMargins left="0.74803149606299213" right="0" top="0.70866141732283472" bottom="0.15748031496062992" header="0.5118110236220472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view="pageBreakPreview" zoomScaleNormal="85" zoomScaleSheetLayoutView="100" workbookViewId="0">
      <selection activeCell="B12" sqref="B12"/>
    </sheetView>
  </sheetViews>
  <sheetFormatPr defaultRowHeight="9.75"/>
  <cols>
    <col min="1" max="1" width="13" style="9" customWidth="1"/>
    <col min="2" max="2" width="8.5546875" style="9" customWidth="1"/>
    <col min="3" max="3" width="3.88671875" style="11" customWidth="1"/>
    <col min="4" max="4" width="4.21875" style="11" bestFit="1" customWidth="1"/>
    <col min="5" max="12" width="10.44140625" style="10" customWidth="1"/>
    <col min="13" max="13" width="6" style="12" customWidth="1"/>
    <col min="14" max="16384" width="8.88671875" style="9"/>
  </cols>
  <sheetData>
    <row r="1" spans="1:13" ht="25.5">
      <c r="A1" s="186" t="s">
        <v>68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.95" customHeight="1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15.95" customHeight="1">
      <c r="A3" s="188" t="s">
        <v>11</v>
      </c>
      <c r="B3" s="188" t="s">
        <v>12</v>
      </c>
      <c r="C3" s="188" t="s">
        <v>0</v>
      </c>
      <c r="D3" s="188" t="s">
        <v>6</v>
      </c>
      <c r="E3" s="188" t="s">
        <v>7</v>
      </c>
      <c r="F3" s="188"/>
      <c r="G3" s="188" t="s">
        <v>8</v>
      </c>
      <c r="H3" s="188"/>
      <c r="I3" s="188" t="s">
        <v>9</v>
      </c>
      <c r="J3" s="188"/>
      <c r="K3" s="188" t="s">
        <v>10</v>
      </c>
      <c r="L3" s="188"/>
      <c r="M3" s="188" t="s">
        <v>1</v>
      </c>
    </row>
    <row r="4" spans="1:13" ht="15.95" customHeight="1">
      <c r="A4" s="188"/>
      <c r="B4" s="188"/>
      <c r="C4" s="188"/>
      <c r="D4" s="188"/>
      <c r="E4" s="111" t="s">
        <v>3</v>
      </c>
      <c r="F4" s="111" t="s">
        <v>4</v>
      </c>
      <c r="G4" s="111" t="s">
        <v>3</v>
      </c>
      <c r="H4" s="111" t="s">
        <v>4</v>
      </c>
      <c r="I4" s="111" t="s">
        <v>3</v>
      </c>
      <c r="J4" s="111" t="s">
        <v>4</v>
      </c>
      <c r="K4" s="111" t="s">
        <v>3</v>
      </c>
      <c r="L4" s="111" t="s">
        <v>4</v>
      </c>
      <c r="M4" s="188"/>
    </row>
    <row r="5" spans="1:13" ht="24.95" customHeight="1">
      <c r="A5" s="120" t="s">
        <v>90</v>
      </c>
      <c r="B5" s="123"/>
      <c r="C5" s="118" t="s">
        <v>73</v>
      </c>
      <c r="D5" s="118">
        <v>1</v>
      </c>
      <c r="E5" s="124">
        <f>공내역!F9</f>
        <v>0</v>
      </c>
      <c r="F5" s="99">
        <f>INT(E5*D5)</f>
        <v>0</v>
      </c>
      <c r="G5" s="124">
        <f>공내역!H9</f>
        <v>0</v>
      </c>
      <c r="H5" s="98">
        <f>INT(G5*D5)</f>
        <v>0</v>
      </c>
      <c r="I5" s="123"/>
      <c r="J5" s="123"/>
      <c r="K5" s="99">
        <f>SUM(E5,G5,I5)</f>
        <v>0</v>
      </c>
      <c r="L5" s="99">
        <f>SUM(F5,H5,J5)</f>
        <v>0</v>
      </c>
      <c r="M5" s="123"/>
    </row>
    <row r="6" spans="1:13" ht="24.95" customHeight="1">
      <c r="A6" s="120" t="s">
        <v>91</v>
      </c>
      <c r="B6" s="78"/>
      <c r="C6" s="78" t="s">
        <v>73</v>
      </c>
      <c r="D6" s="78">
        <v>1</v>
      </c>
      <c r="E6" s="99">
        <f>공내역!F26</f>
        <v>0</v>
      </c>
      <c r="F6" s="99">
        <f>INT(D6*E6)</f>
        <v>0</v>
      </c>
      <c r="G6" s="99">
        <f>공내역!H26</f>
        <v>0</v>
      </c>
      <c r="H6" s="98">
        <f>INT(G6*D6)</f>
        <v>0</v>
      </c>
      <c r="I6" s="99">
        <f>공내역!J26</f>
        <v>0</v>
      </c>
      <c r="J6" s="99">
        <f>INT(D6*I6)</f>
        <v>0</v>
      </c>
      <c r="K6" s="99">
        <f>SUM(E6,G6,I6)</f>
        <v>0</v>
      </c>
      <c r="L6" s="137">
        <f>SUM(F6,H6,J6)</f>
        <v>0</v>
      </c>
      <c r="M6" s="78"/>
    </row>
    <row r="7" spans="1:13" ht="24.95" customHeight="1">
      <c r="A7" s="109" t="s">
        <v>74</v>
      </c>
      <c r="B7" s="101"/>
      <c r="C7" s="97"/>
      <c r="D7" s="115"/>
      <c r="E7" s="110"/>
      <c r="F7" s="110">
        <f>SUM(F5:F6)</f>
        <v>0</v>
      </c>
      <c r="G7" s="110"/>
      <c r="H7" s="110">
        <f>SUM(H5:H6)</f>
        <v>0</v>
      </c>
      <c r="I7" s="110"/>
      <c r="J7" s="110">
        <f>SUM(J5:J6)</f>
        <v>0</v>
      </c>
      <c r="K7" s="110"/>
      <c r="L7" s="110">
        <f>SUM(L5:L6)</f>
        <v>0</v>
      </c>
      <c r="M7" s="116"/>
    </row>
    <row r="8" spans="1:13" ht="24.95" customHeight="1">
      <c r="A8" s="13" t="s">
        <v>92</v>
      </c>
      <c r="B8" s="86"/>
      <c r="C8" s="78" t="s">
        <v>73</v>
      </c>
      <c r="D8" s="114">
        <v>1</v>
      </c>
      <c r="E8" s="98"/>
      <c r="F8" s="98"/>
      <c r="G8" s="98"/>
      <c r="H8" s="98"/>
      <c r="I8" s="98">
        <f>공내역!J30</f>
        <v>0</v>
      </c>
      <c r="J8" s="98">
        <f>I8*D8</f>
        <v>0</v>
      </c>
      <c r="K8" s="99">
        <f>SUM(E8,G8,I8)</f>
        <v>0</v>
      </c>
      <c r="L8" s="99">
        <f>SUM(F8,H8,J8)</f>
        <v>0</v>
      </c>
      <c r="M8" s="84"/>
    </row>
    <row r="9" spans="1:13" ht="24.95" customHeight="1">
      <c r="A9" s="109" t="s">
        <v>97</v>
      </c>
      <c r="B9" s="101"/>
      <c r="C9" s="97"/>
      <c r="D9" s="115"/>
      <c r="E9" s="110"/>
      <c r="F9" s="110"/>
      <c r="G9" s="110"/>
      <c r="H9" s="110"/>
      <c r="I9" s="110"/>
      <c r="J9" s="110">
        <f>J8</f>
        <v>0</v>
      </c>
      <c r="K9" s="110"/>
      <c r="L9" s="110">
        <f>L8</f>
        <v>0</v>
      </c>
      <c r="M9" s="116"/>
    </row>
    <row r="10" spans="1:13" ht="24.95" customHeight="1">
      <c r="A10" s="13"/>
      <c r="B10" s="86"/>
      <c r="C10" s="96"/>
      <c r="D10" s="114"/>
      <c r="E10" s="98"/>
      <c r="F10" s="98"/>
      <c r="G10" s="98"/>
      <c r="H10" s="98"/>
      <c r="I10" s="98"/>
      <c r="J10" s="98"/>
      <c r="K10" s="98"/>
      <c r="L10" s="98"/>
      <c r="M10" s="84"/>
    </row>
    <row r="11" spans="1:13" ht="24.95" customHeight="1">
      <c r="A11" s="113"/>
      <c r="B11" s="78"/>
      <c r="C11" s="78"/>
      <c r="D11" s="78"/>
      <c r="E11" s="99"/>
      <c r="F11" s="99"/>
      <c r="G11" s="99"/>
      <c r="H11" s="99"/>
      <c r="I11" s="99"/>
      <c r="J11" s="99"/>
      <c r="K11" s="99"/>
      <c r="L11" s="99"/>
      <c r="M11" s="78"/>
    </row>
    <row r="12" spans="1:13" ht="24.95" customHeight="1">
      <c r="A12" s="86"/>
      <c r="B12" s="86"/>
      <c r="C12" s="96"/>
      <c r="D12" s="114"/>
      <c r="E12" s="98"/>
      <c r="F12" s="98"/>
      <c r="G12" s="98"/>
      <c r="H12" s="98"/>
      <c r="I12" s="98"/>
      <c r="J12" s="98"/>
      <c r="K12" s="98"/>
      <c r="L12" s="98"/>
      <c r="M12" s="84"/>
    </row>
    <row r="13" spans="1:13" ht="24.95" customHeight="1">
      <c r="A13" s="86"/>
      <c r="B13" s="86"/>
      <c r="C13" s="96"/>
      <c r="D13" s="114"/>
      <c r="E13" s="98"/>
      <c r="F13" s="98"/>
      <c r="G13" s="98"/>
      <c r="H13" s="98"/>
      <c r="I13" s="98"/>
      <c r="J13" s="98"/>
      <c r="K13" s="98"/>
      <c r="L13" s="98"/>
      <c r="M13" s="84"/>
    </row>
    <row r="14" spans="1:13" ht="24.95" customHeight="1">
      <c r="A14" s="86"/>
      <c r="B14" s="86"/>
      <c r="C14" s="96"/>
      <c r="D14" s="114"/>
      <c r="E14" s="98"/>
      <c r="F14" s="98"/>
      <c r="G14" s="98"/>
      <c r="H14" s="98"/>
      <c r="I14" s="98"/>
      <c r="J14" s="98"/>
      <c r="K14" s="98"/>
      <c r="L14" s="98"/>
      <c r="M14" s="84"/>
    </row>
    <row r="15" spans="1:13" ht="24.95" customHeight="1">
      <c r="A15" s="86"/>
      <c r="B15" s="86"/>
      <c r="C15" s="96"/>
      <c r="D15" s="114"/>
      <c r="E15" s="98"/>
      <c r="F15" s="98"/>
      <c r="G15" s="98"/>
      <c r="H15" s="98"/>
      <c r="I15" s="98"/>
      <c r="J15" s="98"/>
      <c r="K15" s="98"/>
      <c r="L15" s="98"/>
      <c r="M15" s="84"/>
    </row>
    <row r="16" spans="1:13" ht="24.95" customHeight="1">
      <c r="A16" s="86"/>
      <c r="B16" s="86"/>
      <c r="C16" s="96"/>
      <c r="D16" s="114"/>
      <c r="E16" s="98"/>
      <c r="F16" s="98"/>
      <c r="G16" s="98"/>
      <c r="H16" s="98"/>
      <c r="I16" s="98"/>
      <c r="J16" s="98"/>
      <c r="K16" s="98"/>
      <c r="L16" s="98"/>
      <c r="M16" s="84"/>
    </row>
    <row r="17" spans="1:13" ht="24.95" customHeight="1">
      <c r="A17" s="100"/>
      <c r="B17" s="78"/>
      <c r="C17" s="78"/>
      <c r="D17" s="78"/>
      <c r="E17" s="99"/>
      <c r="F17" s="99"/>
      <c r="G17" s="99"/>
      <c r="H17" s="99"/>
      <c r="I17" s="99"/>
      <c r="J17" s="99"/>
      <c r="K17" s="99"/>
      <c r="L17" s="99"/>
      <c r="M17" s="78"/>
    </row>
    <row r="18" spans="1:13" ht="24.95" customHeight="1">
      <c r="A18" s="86"/>
      <c r="B18" s="86"/>
      <c r="C18" s="96"/>
      <c r="D18" s="114"/>
      <c r="E18" s="98"/>
      <c r="F18" s="98"/>
      <c r="G18" s="98"/>
      <c r="H18" s="98"/>
      <c r="I18" s="99"/>
      <c r="J18" s="98"/>
      <c r="K18" s="98"/>
      <c r="L18" s="98"/>
      <c r="M18" s="84"/>
    </row>
    <row r="19" spans="1:13" ht="24.95" customHeight="1">
      <c r="A19" s="13"/>
      <c r="B19" s="86"/>
      <c r="C19" s="96"/>
      <c r="D19" s="114"/>
      <c r="E19" s="117"/>
      <c r="F19" s="88"/>
      <c r="G19" s="88"/>
      <c r="H19" s="88"/>
      <c r="I19" s="88"/>
      <c r="J19" s="88"/>
      <c r="K19" s="88"/>
      <c r="L19" s="88"/>
      <c r="M19" s="84"/>
    </row>
    <row r="20" spans="1:13" ht="24.95" customHeight="1">
      <c r="A20" s="100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</sheetData>
  <mergeCells count="11"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</mergeCells>
  <phoneticPr fontId="2" type="noConversion"/>
  <pageMargins left="0.74803149606299213" right="0" top="0.70866141732283472" bottom="0.15748031496062992" header="0.5118110236220472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4"/>
  <sheetViews>
    <sheetView tabSelected="1" view="pageBreakPreview" topLeftCell="A7" zoomScale="115" zoomScaleSheetLayoutView="115" workbookViewId="0">
      <selection activeCell="D26" sqref="D26"/>
    </sheetView>
  </sheetViews>
  <sheetFormatPr defaultRowHeight="9.75"/>
  <cols>
    <col min="1" max="1" width="19.21875" style="6" customWidth="1"/>
    <col min="2" max="2" width="9.109375" style="79" customWidth="1"/>
    <col min="3" max="3" width="4.21875" style="8" bestFit="1" customWidth="1"/>
    <col min="4" max="4" width="7.44140625" style="7" customWidth="1"/>
    <col min="5" max="5" width="8.77734375" style="7" customWidth="1"/>
    <col min="6" max="6" width="10.77734375" style="7" customWidth="1"/>
    <col min="7" max="7" width="10.6640625" style="7" customWidth="1"/>
    <col min="8" max="8" width="9.77734375" style="7" bestFit="1" customWidth="1"/>
    <col min="9" max="9" width="7.6640625" style="7" customWidth="1"/>
    <col min="10" max="10" width="7.88671875" style="7" customWidth="1"/>
    <col min="11" max="12" width="8.77734375" style="7" customWidth="1"/>
    <col min="13" max="13" width="6" style="8" customWidth="1"/>
    <col min="14" max="16384" width="8.88671875" style="6"/>
  </cols>
  <sheetData>
    <row r="1" spans="1:14" ht="21.75" customHeight="1">
      <c r="A1" s="153" t="s">
        <v>13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4" ht="7.5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ht="15" customHeight="1">
      <c r="A3" s="191" t="s">
        <v>11</v>
      </c>
      <c r="B3" s="191" t="s">
        <v>12</v>
      </c>
      <c r="C3" s="191" t="s">
        <v>0</v>
      </c>
      <c r="D3" s="191" t="s">
        <v>2</v>
      </c>
      <c r="E3" s="189" t="s">
        <v>7</v>
      </c>
      <c r="F3" s="190"/>
      <c r="G3" s="189" t="s">
        <v>8</v>
      </c>
      <c r="H3" s="190"/>
      <c r="I3" s="189" t="s">
        <v>9</v>
      </c>
      <c r="J3" s="190"/>
      <c r="K3" s="189" t="s">
        <v>10</v>
      </c>
      <c r="L3" s="190"/>
      <c r="M3" s="191" t="s">
        <v>1</v>
      </c>
    </row>
    <row r="4" spans="1:14" ht="15" customHeight="1">
      <c r="A4" s="192"/>
      <c r="B4" s="192"/>
      <c r="C4" s="192"/>
      <c r="D4" s="192"/>
      <c r="E4" s="75" t="s">
        <v>3</v>
      </c>
      <c r="F4" s="75" t="s">
        <v>4</v>
      </c>
      <c r="G4" s="75" t="s">
        <v>3</v>
      </c>
      <c r="H4" s="75" t="s">
        <v>4</v>
      </c>
      <c r="I4" s="75" t="s">
        <v>3</v>
      </c>
      <c r="J4" s="75" t="s">
        <v>4</v>
      </c>
      <c r="K4" s="75" t="s">
        <v>3</v>
      </c>
      <c r="L4" s="75" t="s">
        <v>4</v>
      </c>
      <c r="M4" s="192"/>
    </row>
    <row r="5" spans="1:14" ht="18" customHeight="1">
      <c r="A5" s="81" t="s">
        <v>72</v>
      </c>
      <c r="B5" s="82"/>
      <c r="C5" s="82"/>
      <c r="D5" s="128"/>
      <c r="E5" s="89"/>
      <c r="F5" s="89"/>
      <c r="G5" s="89"/>
      <c r="H5" s="89"/>
      <c r="I5" s="89"/>
      <c r="J5" s="89"/>
      <c r="K5" s="89"/>
      <c r="L5" s="89"/>
      <c r="M5" s="89"/>
    </row>
    <row r="6" spans="1:14" ht="18" customHeight="1">
      <c r="A6" s="13" t="s">
        <v>82</v>
      </c>
      <c r="B6" s="121" t="s">
        <v>75</v>
      </c>
      <c r="C6" s="119" t="s">
        <v>76</v>
      </c>
      <c r="D6" s="139">
        <v>88</v>
      </c>
      <c r="E6" s="83"/>
      <c r="F6" s="87"/>
      <c r="G6" s="83"/>
      <c r="H6" s="87"/>
      <c r="I6" s="83"/>
      <c r="J6" s="83"/>
      <c r="K6" s="87"/>
      <c r="L6" s="87"/>
      <c r="M6" s="90"/>
    </row>
    <row r="7" spans="1:14" ht="18" customHeight="1">
      <c r="A7" s="13" t="s">
        <v>84</v>
      </c>
      <c r="B7" s="125"/>
      <c r="C7" s="118" t="s">
        <v>33</v>
      </c>
      <c r="D7" s="138">
        <v>53.6</v>
      </c>
      <c r="E7" s="83"/>
      <c r="F7" s="88"/>
      <c r="G7" s="83"/>
      <c r="H7" s="87"/>
      <c r="I7" s="83"/>
      <c r="J7" s="88"/>
      <c r="K7" s="87"/>
      <c r="L7" s="87"/>
      <c r="M7" s="90"/>
    </row>
    <row r="8" spans="1:14" ht="18" customHeight="1">
      <c r="A8" s="13" t="s">
        <v>106</v>
      </c>
      <c r="B8" s="140"/>
      <c r="C8" s="140" t="s">
        <v>48</v>
      </c>
      <c r="D8" s="139">
        <v>6</v>
      </c>
      <c r="E8" s="88"/>
      <c r="F8" s="87"/>
      <c r="G8" s="88"/>
      <c r="H8" s="87"/>
      <c r="I8" s="88"/>
      <c r="J8" s="88"/>
      <c r="K8" s="87"/>
      <c r="L8" s="87"/>
      <c r="M8" s="90"/>
    </row>
    <row r="9" spans="1:14" ht="15.75" customHeight="1">
      <c r="A9" s="91" t="s">
        <v>67</v>
      </c>
      <c r="B9" s="91"/>
      <c r="C9" s="91"/>
      <c r="D9" s="127"/>
      <c r="E9" s="93"/>
      <c r="F9" s="94"/>
      <c r="G9" s="93"/>
      <c r="H9" s="94"/>
      <c r="I9" s="93"/>
      <c r="J9" s="94"/>
      <c r="K9" s="94"/>
      <c r="L9" s="94"/>
      <c r="M9" s="91"/>
      <c r="N9" s="130">
        <f>F9+H9+J9</f>
        <v>0</v>
      </c>
    </row>
    <row r="10" spans="1:14" ht="18" customHeight="1">
      <c r="A10" s="81" t="s">
        <v>83</v>
      </c>
      <c r="B10" s="82"/>
      <c r="C10" s="82"/>
      <c r="D10" s="128"/>
      <c r="E10" s="122"/>
      <c r="F10" s="122"/>
      <c r="G10" s="122"/>
      <c r="H10" s="122"/>
      <c r="I10" s="122"/>
      <c r="J10" s="122"/>
      <c r="K10" s="122"/>
      <c r="L10" s="122"/>
      <c r="M10" s="92"/>
    </row>
    <row r="11" spans="1:14" ht="27" customHeight="1">
      <c r="A11" s="86" t="s">
        <v>99</v>
      </c>
      <c r="B11" s="135" t="s">
        <v>100</v>
      </c>
      <c r="C11" s="119" t="s">
        <v>48</v>
      </c>
      <c r="D11" s="193">
        <v>2090.3000000000002</v>
      </c>
      <c r="E11" s="83"/>
      <c r="F11" s="87"/>
      <c r="G11" s="83"/>
      <c r="H11" s="87"/>
      <c r="I11" s="83"/>
      <c r="J11" s="88"/>
      <c r="K11" s="87"/>
      <c r="L11" s="87"/>
      <c r="M11" s="90"/>
    </row>
    <row r="12" spans="1:14" ht="18" customHeight="1">
      <c r="A12" s="86" t="s">
        <v>105</v>
      </c>
      <c r="B12" s="140" t="s">
        <v>101</v>
      </c>
      <c r="C12" s="118" t="s">
        <v>33</v>
      </c>
      <c r="D12" s="139">
        <v>220</v>
      </c>
      <c r="E12" s="88"/>
      <c r="F12" s="87"/>
      <c r="G12" s="88"/>
      <c r="H12" s="87"/>
      <c r="I12" s="88"/>
      <c r="J12" s="88"/>
      <c r="K12" s="87"/>
      <c r="L12" s="87"/>
      <c r="M12" s="90"/>
    </row>
    <row r="13" spans="1:14" ht="18" customHeight="1">
      <c r="A13" s="86" t="s">
        <v>111</v>
      </c>
      <c r="B13" s="140" t="s">
        <v>101</v>
      </c>
      <c r="C13" s="140" t="s">
        <v>33</v>
      </c>
      <c r="D13" s="139">
        <v>6</v>
      </c>
      <c r="E13" s="88"/>
      <c r="F13" s="87"/>
      <c r="G13" s="88"/>
      <c r="H13" s="87"/>
      <c r="I13" s="88"/>
      <c r="J13" s="88"/>
      <c r="K13" s="87"/>
      <c r="L13" s="87"/>
      <c r="M13" s="90"/>
    </row>
    <row r="14" spans="1:14" ht="18" customHeight="1">
      <c r="A14" s="13" t="s">
        <v>112</v>
      </c>
      <c r="B14" s="134" t="s">
        <v>103</v>
      </c>
      <c r="C14" s="134" t="s">
        <v>93</v>
      </c>
      <c r="D14" s="139">
        <v>8</v>
      </c>
      <c r="E14" s="88"/>
      <c r="F14" s="87"/>
      <c r="G14" s="88"/>
      <c r="H14" s="87"/>
      <c r="I14" s="88"/>
      <c r="J14" s="88"/>
      <c r="K14" s="87"/>
      <c r="L14" s="87"/>
      <c r="M14" s="90"/>
    </row>
    <row r="15" spans="1:14" ht="18" customHeight="1">
      <c r="A15" s="13" t="s">
        <v>113</v>
      </c>
      <c r="B15" s="134" t="s">
        <v>102</v>
      </c>
      <c r="C15" s="134" t="s">
        <v>87</v>
      </c>
      <c r="D15" s="139">
        <v>30</v>
      </c>
      <c r="E15" s="88"/>
      <c r="F15" s="87"/>
      <c r="G15" s="88"/>
      <c r="H15" s="87"/>
      <c r="I15" s="88"/>
      <c r="J15" s="88"/>
      <c r="K15" s="87"/>
      <c r="L15" s="87"/>
      <c r="M15" s="90"/>
    </row>
    <row r="16" spans="1:14" ht="18" customHeight="1">
      <c r="A16" s="13" t="s">
        <v>114</v>
      </c>
      <c r="B16" s="140" t="s">
        <v>94</v>
      </c>
      <c r="C16" s="140" t="s">
        <v>85</v>
      </c>
      <c r="D16" s="193">
        <v>1065.5999999999999</v>
      </c>
      <c r="E16" s="88"/>
      <c r="F16" s="87"/>
      <c r="G16" s="88"/>
      <c r="H16" s="87"/>
      <c r="I16" s="88"/>
      <c r="J16" s="88"/>
      <c r="K16" s="87"/>
      <c r="L16" s="87"/>
      <c r="M16" s="90"/>
    </row>
    <row r="17" spans="1:14" ht="18" customHeight="1">
      <c r="A17" s="13" t="s">
        <v>115</v>
      </c>
      <c r="B17" s="140" t="s">
        <v>94</v>
      </c>
      <c r="C17" s="140" t="s">
        <v>85</v>
      </c>
      <c r="D17" s="138">
        <v>257.5</v>
      </c>
      <c r="E17" s="88"/>
      <c r="F17" s="87"/>
      <c r="G17" s="88"/>
      <c r="H17" s="87"/>
      <c r="I17" s="88"/>
      <c r="J17" s="88"/>
      <c r="K17" s="87"/>
      <c r="L17" s="87"/>
      <c r="M17" s="90"/>
    </row>
    <row r="18" spans="1:14" ht="18" customHeight="1">
      <c r="A18" s="13" t="s">
        <v>116</v>
      </c>
      <c r="B18" s="135" t="s">
        <v>94</v>
      </c>
      <c r="C18" s="135" t="s">
        <v>77</v>
      </c>
      <c r="D18" s="139">
        <v>8</v>
      </c>
      <c r="E18" s="88"/>
      <c r="F18" s="87"/>
      <c r="G18" s="88"/>
      <c r="H18" s="87"/>
      <c r="I18" s="88"/>
      <c r="J18" s="88"/>
      <c r="K18" s="87"/>
      <c r="L18" s="87"/>
      <c r="M18" s="90"/>
    </row>
    <row r="19" spans="1:14" ht="18" customHeight="1">
      <c r="A19" s="13" t="s">
        <v>117</v>
      </c>
      <c r="B19" s="134" t="s">
        <v>94</v>
      </c>
      <c r="C19" s="134" t="s">
        <v>88</v>
      </c>
      <c r="D19" s="139">
        <v>8</v>
      </c>
      <c r="E19" s="88"/>
      <c r="F19" s="87"/>
      <c r="G19" s="88"/>
      <c r="H19" s="87"/>
      <c r="I19" s="88"/>
      <c r="J19" s="88"/>
      <c r="K19" s="87"/>
      <c r="L19" s="87"/>
      <c r="M19" s="90"/>
    </row>
    <row r="20" spans="1:14" ht="18" customHeight="1">
      <c r="A20" s="13" t="s">
        <v>107</v>
      </c>
      <c r="B20" s="135" t="s">
        <v>121</v>
      </c>
      <c r="C20" s="135" t="s">
        <v>77</v>
      </c>
      <c r="D20" s="139">
        <v>1</v>
      </c>
      <c r="E20" s="88"/>
      <c r="F20" s="87"/>
      <c r="G20" s="88"/>
      <c r="H20" s="87"/>
      <c r="I20" s="88"/>
      <c r="J20" s="88"/>
      <c r="K20" s="87"/>
      <c r="L20" s="87"/>
      <c r="M20" s="90"/>
    </row>
    <row r="21" spans="1:14" ht="18" customHeight="1">
      <c r="A21" s="13" t="s">
        <v>108</v>
      </c>
      <c r="B21" s="134" t="s">
        <v>104</v>
      </c>
      <c r="C21" s="134" t="s">
        <v>77</v>
      </c>
      <c r="D21" s="139">
        <v>54</v>
      </c>
      <c r="E21" s="88"/>
      <c r="F21" s="87"/>
      <c r="G21" s="88"/>
      <c r="H21" s="87"/>
      <c r="I21" s="88"/>
      <c r="J21" s="88"/>
      <c r="K21" s="87"/>
      <c r="L21" s="87"/>
      <c r="M21" s="90"/>
    </row>
    <row r="22" spans="1:14" ht="18" customHeight="1">
      <c r="A22" s="13" t="s">
        <v>109</v>
      </c>
      <c r="B22" s="134"/>
      <c r="C22" s="134" t="s">
        <v>77</v>
      </c>
      <c r="D22" s="139">
        <v>6</v>
      </c>
      <c r="E22" s="88"/>
      <c r="F22" s="87"/>
      <c r="G22" s="88"/>
      <c r="H22" s="87"/>
      <c r="I22" s="88"/>
      <c r="J22" s="88"/>
      <c r="K22" s="87"/>
      <c r="L22" s="87"/>
      <c r="M22" s="90"/>
    </row>
    <row r="23" spans="1:14" ht="18" customHeight="1">
      <c r="A23" s="13" t="s">
        <v>98</v>
      </c>
      <c r="B23" s="136"/>
      <c r="C23" s="136" t="s">
        <v>95</v>
      </c>
      <c r="D23" s="139">
        <v>6</v>
      </c>
      <c r="E23" s="88"/>
      <c r="F23" s="87"/>
      <c r="G23" s="88"/>
      <c r="H23" s="87"/>
      <c r="I23" s="88"/>
      <c r="J23" s="88"/>
      <c r="K23" s="87"/>
      <c r="L23" s="87"/>
      <c r="M23" s="90"/>
    </row>
    <row r="24" spans="1:14" ht="18" customHeight="1">
      <c r="A24" s="13" t="s">
        <v>118</v>
      </c>
      <c r="B24" s="136"/>
      <c r="C24" s="136" t="s">
        <v>96</v>
      </c>
      <c r="D24" s="138">
        <v>144.9</v>
      </c>
      <c r="E24" s="88"/>
      <c r="F24" s="87"/>
      <c r="G24" s="88"/>
      <c r="H24" s="87"/>
      <c r="I24" s="88"/>
      <c r="J24" s="88"/>
      <c r="K24" s="87"/>
      <c r="L24" s="87"/>
      <c r="M24" s="90"/>
    </row>
    <row r="25" spans="1:14" ht="18" customHeight="1">
      <c r="A25" s="13" t="s">
        <v>119</v>
      </c>
      <c r="B25" s="136"/>
      <c r="C25" s="136" t="s">
        <v>96</v>
      </c>
      <c r="D25" s="139">
        <v>32</v>
      </c>
      <c r="E25" s="88"/>
      <c r="F25" s="87"/>
      <c r="G25" s="88"/>
      <c r="H25" s="87"/>
      <c r="I25" s="88"/>
      <c r="J25" s="88"/>
      <c r="K25" s="87"/>
      <c r="L25" s="87"/>
      <c r="M25" s="90"/>
    </row>
    <row r="26" spans="1:14" ht="15" customHeight="1">
      <c r="A26" s="91" t="s">
        <v>67</v>
      </c>
      <c r="B26" s="91"/>
      <c r="C26" s="91"/>
      <c r="D26" s="127"/>
      <c r="E26" s="93"/>
      <c r="F26" s="94"/>
      <c r="G26" s="93"/>
      <c r="H26" s="94"/>
      <c r="I26" s="93"/>
      <c r="J26" s="94"/>
      <c r="K26" s="112"/>
      <c r="L26" s="94"/>
      <c r="M26" s="91"/>
      <c r="N26" s="130">
        <f>F26+H26+J26</f>
        <v>0</v>
      </c>
    </row>
    <row r="27" spans="1:14" ht="18" customHeight="1">
      <c r="A27" s="81" t="s">
        <v>81</v>
      </c>
      <c r="B27" s="82"/>
      <c r="C27" s="82"/>
      <c r="D27" s="128"/>
      <c r="E27" s="95"/>
      <c r="F27" s="95"/>
      <c r="G27" s="95"/>
      <c r="H27" s="95"/>
      <c r="I27" s="95"/>
      <c r="J27" s="95"/>
      <c r="K27" s="95"/>
      <c r="L27" s="95"/>
      <c r="M27" s="92"/>
    </row>
    <row r="28" spans="1:14" ht="18" customHeight="1">
      <c r="A28" s="13" t="s">
        <v>79</v>
      </c>
      <c r="B28" s="118" t="s">
        <v>110</v>
      </c>
      <c r="C28" s="119" t="s">
        <v>78</v>
      </c>
      <c r="D28" s="126">
        <v>0.54</v>
      </c>
      <c r="E28" s="88"/>
      <c r="F28" s="88"/>
      <c r="G28" s="88"/>
      <c r="H28" s="88"/>
      <c r="I28" s="98"/>
      <c r="J28" s="98"/>
      <c r="K28" s="87"/>
      <c r="L28" s="87"/>
      <c r="M28" s="90"/>
    </row>
    <row r="29" spans="1:14" ht="18" customHeight="1">
      <c r="A29" s="13" t="s">
        <v>86</v>
      </c>
      <c r="B29" s="121" t="s">
        <v>89</v>
      </c>
      <c r="C29" s="119" t="s">
        <v>78</v>
      </c>
      <c r="D29" s="126">
        <v>0.54</v>
      </c>
      <c r="E29" s="77"/>
      <c r="F29" s="77"/>
      <c r="G29" s="77"/>
      <c r="H29" s="77"/>
      <c r="I29" s="85"/>
      <c r="J29" s="98"/>
      <c r="K29" s="87"/>
      <c r="L29" s="87"/>
      <c r="M29" s="90"/>
    </row>
    <row r="30" spans="1:14" ht="18" customHeight="1">
      <c r="A30" s="91" t="s">
        <v>67</v>
      </c>
      <c r="B30" s="118"/>
      <c r="C30" s="118"/>
      <c r="D30" s="129"/>
      <c r="E30" s="93"/>
      <c r="F30" s="94"/>
      <c r="G30" s="93"/>
      <c r="H30" s="94"/>
      <c r="I30" s="94"/>
      <c r="J30" s="94"/>
      <c r="K30" s="94"/>
      <c r="L30" s="94"/>
      <c r="M30" s="91"/>
    </row>
    <row r="31" spans="1:14" ht="15.95" customHeight="1"/>
    <row r="32" spans="1:14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spans="1:13" ht="15.95" customHeight="1"/>
    <row r="402" spans="1:13" ht="15.95" customHeight="1"/>
    <row r="403" spans="1:13" ht="15.95" customHeight="1"/>
    <row r="404" spans="1:13" s="14" customFormat="1" ht="15.95" customHeight="1">
      <c r="A404" s="6"/>
      <c r="B404" s="79"/>
      <c r="C404" s="8"/>
      <c r="D404" s="7"/>
      <c r="E404" s="7"/>
      <c r="F404" s="7"/>
      <c r="G404" s="7"/>
      <c r="H404" s="7"/>
      <c r="I404" s="7"/>
      <c r="J404" s="7"/>
      <c r="K404" s="7"/>
      <c r="L404" s="7"/>
      <c r="M404" s="8"/>
    </row>
  </sheetData>
  <mergeCells count="10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</mergeCells>
  <phoneticPr fontId="2" type="noConversion"/>
  <pageMargins left="0.74803149606299213" right="0" top="0.70866141732283472" bottom="0.15748031496062992" header="0.51181102362204722" footer="0.15748031496062992"/>
  <pageSetup paperSize="9" orientation="landscape" r:id="rId1"/>
  <headerFooter alignWithMargins="0"/>
  <rowBreaks count="1" manualBreakCount="1">
    <brk id="4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원가계산서</vt:lpstr>
      <vt:lpstr>공집계표</vt:lpstr>
      <vt:lpstr>공내역</vt:lpstr>
      <vt:lpstr>공내역!Print_Area</vt:lpstr>
      <vt:lpstr>공집계표!Print_Area</vt:lpstr>
      <vt:lpstr>원가계산서!Print_Area</vt:lpstr>
      <vt:lpstr>공내역!Print_Titles</vt:lpstr>
      <vt:lpstr>공집계표!Print_Titles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</cp:lastModifiedBy>
  <cp:lastPrinted>2020-04-08T00:30:37Z</cp:lastPrinted>
  <dcterms:created xsi:type="dcterms:W3CDTF">2013-02-18T05:15:07Z</dcterms:created>
  <dcterms:modified xsi:type="dcterms:W3CDTF">2020-04-09T00:12:45Z</dcterms:modified>
</cp:coreProperties>
</file>