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4385" yWindow="45" windowWidth="14430" windowHeight="12660" tabRatio="850"/>
  </bookViews>
  <sheets>
    <sheet name="표지" sheetId="5" r:id="rId1"/>
    <sheet name="설명서" sheetId="4" r:id="rId2"/>
    <sheet name="위치도" sheetId="18" r:id="rId3"/>
    <sheet name="갑지" sheetId="6" r:id="rId4"/>
    <sheet name="내역" sheetId="24" r:id="rId5"/>
    <sheet name="내역(북대구1)" sheetId="29" state="hidden" r:id="rId6"/>
    <sheet name="내역(범물)" sheetId="35" state="hidden" r:id="rId7"/>
    <sheet name="내역(상인)" sheetId="36" state="hidden" r:id="rId8"/>
    <sheet name="내역(서대구)" sheetId="30" state="hidden" r:id="rId9"/>
  </sheets>
  <externalReferences>
    <externalReference r:id="rId10"/>
    <externalReference r:id="rId11"/>
    <externalReference r:id="rId12"/>
    <externalReference r:id="rId13"/>
  </externalReferences>
  <definedNames>
    <definedName name="_xlnm._FilterDatabase" localSheetId="6" hidden="1">#REF!</definedName>
    <definedName name="_xlnm._FilterDatabase" localSheetId="5" hidden="1">#REF!</definedName>
    <definedName name="_xlnm._FilterDatabase" localSheetId="7" hidden="1">#REF!</definedName>
    <definedName name="_xlnm._FilterDatabase" localSheetId="8" hidden="1">#REF!</definedName>
    <definedName name="_xlnm._FilterDatabase" hidden="1">#REF!</definedName>
    <definedName name="_Key1" localSheetId="6" hidden="1">#REF!</definedName>
    <definedName name="_Key1" localSheetId="5" hidden="1">#REF!</definedName>
    <definedName name="_Key1" localSheetId="7" hidden="1">#REF!</definedName>
    <definedName name="_Key1" localSheetId="8" hidden="1">#REF!</definedName>
    <definedName name="_Key1" hidden="1">#REF!</definedName>
    <definedName name="_Order1" hidden="1">1</definedName>
    <definedName name="_Order2" hidden="1">255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v" localSheetId="6">#REF!</definedName>
    <definedName name="\v" localSheetId="5">#REF!</definedName>
    <definedName name="\v" localSheetId="7">#REF!</definedName>
    <definedName name="\v" localSheetId="8">#REF!</definedName>
    <definedName name="\v" localSheetId="1">#REF!</definedName>
    <definedName name="\v">#REF!</definedName>
    <definedName name="AA">[1]수습!$L$5:$M$15</definedName>
    <definedName name="B" localSheetId="6">#REF!</definedName>
    <definedName name="B" localSheetId="5">#REF!</definedName>
    <definedName name="B" localSheetId="7">#REF!</definedName>
    <definedName name="B" localSheetId="8">#REF!</definedName>
    <definedName name="B">#REF!</definedName>
    <definedName name="C_">#N/A</definedName>
    <definedName name="EN" localSheetId="6">#REF!</definedName>
    <definedName name="EN" localSheetId="5">#REF!</definedName>
    <definedName name="EN" localSheetId="7">#REF!</definedName>
    <definedName name="EN" localSheetId="8">#REF!</definedName>
    <definedName name="EN">#REF!</definedName>
    <definedName name="L" localSheetId="6">#REF!</definedName>
    <definedName name="L" localSheetId="5">#REF!</definedName>
    <definedName name="L" localSheetId="7">#REF!</definedName>
    <definedName name="L" localSheetId="8">#REF!</definedName>
    <definedName name="L">#REF!</definedName>
    <definedName name="MN" localSheetId="6">#REF!</definedName>
    <definedName name="MN" localSheetId="5">#REF!</definedName>
    <definedName name="MN" localSheetId="7">#REF!</definedName>
    <definedName name="MN" localSheetId="8">#REF!</definedName>
    <definedName name="MN">#REF!</definedName>
    <definedName name="N" localSheetId="6">#REF!</definedName>
    <definedName name="N" localSheetId="5">#REF!</definedName>
    <definedName name="N" localSheetId="7">#REF!</definedName>
    <definedName name="N" localSheetId="8">#REF!</definedName>
    <definedName name="N">#REF!</definedName>
    <definedName name="_xlnm.Print_Area" localSheetId="3">갑지!$A$1:$L$23</definedName>
    <definedName name="_xlnm.Print_Area" localSheetId="4">내역!$A$1:$N$21</definedName>
    <definedName name="_xlnm.Print_Area" localSheetId="6">'내역(범물)'!$A$1:$N$19</definedName>
    <definedName name="_xlnm.Print_Area" localSheetId="7">'내역(상인)'!$A$1:$N$19</definedName>
    <definedName name="_xlnm.Print_Area" localSheetId="1">설명서!$A$1:$AB$48</definedName>
    <definedName name="_xlnm.Print_Area" localSheetId="2">위치도!$A$1:$X$44</definedName>
    <definedName name="_xlnm.Print_Area" localSheetId="0">표지!$A$1:$T$24</definedName>
    <definedName name="_xlnm.Print_Titles" localSheetId="4">내역!$1:$2</definedName>
    <definedName name="_xlnm.Print_Titles" localSheetId="6">'내역(범물)'!$1:$2</definedName>
    <definedName name="_xlnm.Print_Titles" localSheetId="5">'내역(북대구1)'!$1:$2</definedName>
    <definedName name="_xlnm.Print_Titles" localSheetId="7">'내역(상인)'!$1:$2</definedName>
    <definedName name="_xlnm.Print_Titles" localSheetId="8">'내역(서대구)'!$1:$2</definedName>
    <definedName name="_xlnm.Print_Titles">#REF!</definedName>
    <definedName name="_xlnm.Recorder" localSheetId="6">#REF!</definedName>
    <definedName name="_xlnm.Recorder" localSheetId="5">#REF!</definedName>
    <definedName name="_xlnm.Recorder" localSheetId="7">#REF!</definedName>
    <definedName name="_xlnm.Recorder" localSheetId="8">#REF!</definedName>
    <definedName name="_xlnm.Recorder">#REF!</definedName>
    <definedName name="T" localSheetId="6">#REF!</definedName>
    <definedName name="T" localSheetId="5">#REF!</definedName>
    <definedName name="T" localSheetId="7">#REF!</definedName>
    <definedName name="T" localSheetId="8">#REF!</definedName>
    <definedName name="T">#REF!</definedName>
    <definedName name="교량별금액" localSheetId="6">#REF!</definedName>
    <definedName name="교량별금액" localSheetId="5">#REF!</definedName>
    <definedName name="교량별금액" localSheetId="7">#REF!</definedName>
    <definedName name="교량별금액" localSheetId="8">#REF!</definedName>
    <definedName name="교량별금액">#REF!</definedName>
    <definedName name="구조물공" localSheetId="6">#REF!</definedName>
    <definedName name="구조물공" localSheetId="5">#REF!</definedName>
    <definedName name="구조물공" localSheetId="7">#REF!</definedName>
    <definedName name="구조물공" localSheetId="8">#REF!</definedName>
    <definedName name="구조물공">#REF!</definedName>
    <definedName name="끝" localSheetId="6">#REF!</definedName>
    <definedName name="끝" localSheetId="5">#REF!</definedName>
    <definedName name="끝" localSheetId="7">#REF!</definedName>
    <definedName name="끝" localSheetId="8">#REF!</definedName>
    <definedName name="끝">#REF!</definedName>
    <definedName name="ㄴㅇ" localSheetId="6">[2]교각별수량!#REF!</definedName>
    <definedName name="ㄴㅇ" localSheetId="5">[2]교각별수량!#REF!</definedName>
    <definedName name="ㄴㅇ" localSheetId="7">[2]교각별수량!#REF!</definedName>
    <definedName name="ㄴㅇ" localSheetId="8">[2]교각별수량!#REF!</definedName>
    <definedName name="ㄴㅇ">[2]교각별수량!#REF!</definedName>
    <definedName name="노임" localSheetId="6">[3]수량산출서!#REF!</definedName>
    <definedName name="노임" localSheetId="5">[3]수량산출서!#REF!</definedName>
    <definedName name="노임" localSheetId="7">[3]수량산출서!#REF!</definedName>
    <definedName name="노임" localSheetId="8">[3]수량산출서!#REF!</definedName>
    <definedName name="노임">[3]수량산출서!#REF!</definedName>
    <definedName name="단위중량" localSheetId="6">#REF!</definedName>
    <definedName name="단위중량" localSheetId="5">#REF!</definedName>
    <definedName name="단위중량" localSheetId="7">#REF!</definedName>
    <definedName name="단위중량" localSheetId="8">#REF!</definedName>
    <definedName name="단위중량">#REF!</definedName>
    <definedName name="단위중량2" localSheetId="6">#REF!</definedName>
    <definedName name="단위중량2" localSheetId="5">#REF!</definedName>
    <definedName name="단위중량2" localSheetId="7">#REF!</definedName>
    <definedName name="단위중량2" localSheetId="8">#REF!</definedName>
    <definedName name="단위중량2">#REF!</definedName>
    <definedName name="ㅁㅁㅁ" localSheetId="6" hidden="1">#REF!</definedName>
    <definedName name="ㅁㅁㅁ" localSheetId="5" hidden="1">#REF!</definedName>
    <definedName name="ㅁㅁㅁ" localSheetId="7" hidden="1">#REF!</definedName>
    <definedName name="ㅁㅁㅁ" localSheetId="8" hidden="1">#REF!</definedName>
    <definedName name="ㅁㅁㅁ" hidden="1">#REF!</definedName>
    <definedName name="배수공" localSheetId="6">#REF!</definedName>
    <definedName name="배수공" localSheetId="5">#REF!</definedName>
    <definedName name="배수공" localSheetId="7">#REF!</definedName>
    <definedName name="배수공" localSheetId="8">#REF!</definedName>
    <definedName name="배수공">#REF!</definedName>
    <definedName name="별지">[4]투찰!$B$2:$K$1722</definedName>
    <definedName name="부대공" localSheetId="6">#REF!</definedName>
    <definedName name="부대공" localSheetId="5">#REF!</definedName>
    <definedName name="부대공" localSheetId="7">#REF!</definedName>
    <definedName name="부대공" localSheetId="8">#REF!</definedName>
    <definedName name="부대공">#REF!</definedName>
    <definedName name="산근" localSheetId="6">[3]수량산출서!#REF!</definedName>
    <definedName name="산근" localSheetId="5">[3]수량산출서!#REF!</definedName>
    <definedName name="산근" localSheetId="7">[3]수량산출서!#REF!</definedName>
    <definedName name="산근" localSheetId="8">[3]수량산출서!#REF!</definedName>
    <definedName name="산근">[3]수량산출서!#REF!</definedName>
    <definedName name="삽입" localSheetId="6">#REF!</definedName>
    <definedName name="삽입" localSheetId="5">#REF!</definedName>
    <definedName name="삽입" localSheetId="7">#REF!</definedName>
    <definedName name="삽입" localSheetId="8">#REF!</definedName>
    <definedName name="삽입">#REF!</definedName>
    <definedName name="새N" localSheetId="6">#REF!</definedName>
    <definedName name="새N" localSheetId="5">#REF!</definedName>
    <definedName name="새N" localSheetId="7">#REF!</definedName>
    <definedName name="새N" localSheetId="8">#REF!</definedName>
    <definedName name="새N">#REF!</definedName>
    <definedName name="ㅇㅇ" localSheetId="6">[2]교각별수량!#REF!</definedName>
    <definedName name="ㅇㅇ" localSheetId="5">[2]교각별수량!#REF!</definedName>
    <definedName name="ㅇㅇ" localSheetId="7">[2]교각별수량!#REF!</definedName>
    <definedName name="ㅇㅇ" localSheetId="8">[2]교각별수량!#REF!</definedName>
    <definedName name="ㅇㅇ">[2]교각별수량!#REF!</definedName>
    <definedName name="이름" localSheetId="6">#REF!</definedName>
    <definedName name="이름" localSheetId="5">#REF!</definedName>
    <definedName name="이름" localSheetId="7">#REF!</definedName>
    <definedName name="이름" localSheetId="8">#REF!</definedName>
    <definedName name="이름">#REF!</definedName>
    <definedName name="인N" localSheetId="6">#REF!</definedName>
    <definedName name="인N" localSheetId="5">#REF!</definedName>
    <definedName name="인N" localSheetId="7">#REF!</definedName>
    <definedName name="인N" localSheetId="8">#REF!</definedName>
    <definedName name="인N">#REF!</definedName>
    <definedName name="자대단가" localSheetId="6">[3]수량산출서!#REF!</definedName>
    <definedName name="자대단가" localSheetId="5">[3]수량산출서!#REF!</definedName>
    <definedName name="자대단가" localSheetId="7">[3]수량산출서!#REF!</definedName>
    <definedName name="자대단가" localSheetId="8">[3]수량산출서!#REF!</definedName>
    <definedName name="자대단가">[3]수량산출서!#REF!</definedName>
    <definedName name="자재단가" localSheetId="6">[3]수량산출서!#REF!</definedName>
    <definedName name="자재단가" localSheetId="5">[3]수량산출서!#REF!</definedName>
    <definedName name="자재단가" localSheetId="7">[3]수량산출서!#REF!</definedName>
    <definedName name="자재단가" localSheetId="8">[3]수량산출서!#REF!</definedName>
    <definedName name="자재단가">[3]수량산출서!#REF!</definedName>
    <definedName name="자재대" localSheetId="6">[3]수량산출서!#REF!</definedName>
    <definedName name="자재대" localSheetId="5">[3]수량산출서!#REF!</definedName>
    <definedName name="자재대" localSheetId="7">[3]수량산출서!#REF!</definedName>
    <definedName name="자재대" localSheetId="8">[3]수량산출서!#REF!</definedName>
    <definedName name="자재대">[3]수량산출서!#REF!</definedName>
    <definedName name="정의" localSheetId="6">#REF!</definedName>
    <definedName name="정의" localSheetId="5">#REF!</definedName>
    <definedName name="정의" localSheetId="7">#REF!</definedName>
    <definedName name="정의" localSheetId="8">#REF!</definedName>
    <definedName name="정의">#REF!</definedName>
    <definedName name="직N" localSheetId="6">#REF!</definedName>
    <definedName name="직N" localSheetId="5">#REF!</definedName>
    <definedName name="직N" localSheetId="7">#REF!</definedName>
    <definedName name="직N" localSheetId="8">#REF!</definedName>
    <definedName name="직N">#REF!</definedName>
    <definedName name="총괄" localSheetId="6">#REF!</definedName>
    <definedName name="총괄" localSheetId="5">#REF!</definedName>
    <definedName name="총괄" localSheetId="7">#REF!</definedName>
    <definedName name="총괄" localSheetId="8">#REF!</definedName>
    <definedName name="총괄">#REF!</definedName>
    <definedName name="총괄내역서" localSheetId="6">#REF!</definedName>
    <definedName name="총괄내역서" localSheetId="5">#REF!</definedName>
    <definedName name="총괄내역서" localSheetId="7">#REF!</definedName>
    <definedName name="총괄내역서" localSheetId="8">#REF!</definedName>
    <definedName name="총괄내역서">#REF!</definedName>
    <definedName name="토공" localSheetId="6">#REF!</definedName>
    <definedName name="토공" localSheetId="5">#REF!</definedName>
    <definedName name="토공" localSheetId="7">#REF!</definedName>
    <definedName name="토공" localSheetId="8">#REF!</definedName>
    <definedName name="토공">#REF!</definedName>
    <definedName name="포장공" localSheetId="6">#REF!</definedName>
    <definedName name="포장공" localSheetId="5">#REF!</definedName>
    <definedName name="포장공" localSheetId="7">#REF!</definedName>
    <definedName name="포장공" localSheetId="8">#REF!</definedName>
    <definedName name="포장공">#REF!</definedName>
    <definedName name="희망" localSheetId="6">#REF!</definedName>
    <definedName name="희망" localSheetId="5">#REF!</definedName>
    <definedName name="희망" localSheetId="7">#REF!</definedName>
    <definedName name="희망" localSheetId="8">#REF!</definedName>
    <definedName name="희망">#REF!</definedName>
  </definedNames>
  <calcPr calcId="145621"/>
</workbook>
</file>

<file path=xl/calcChain.xml><?xml version="1.0" encoding="utf-8"?>
<calcChain xmlns="http://schemas.openxmlformats.org/spreadsheetml/2006/main">
  <c r="D13" i="35" l="1"/>
  <c r="E13" i="36"/>
  <c r="G13" i="36" s="1"/>
  <c r="H13" i="36" s="1"/>
  <c r="H12" i="36" s="1"/>
  <c r="G13" i="35" l="1"/>
  <c r="H13" i="35" s="1"/>
  <c r="H12" i="35" s="1"/>
  <c r="D12" i="35"/>
  <c r="E12" i="36"/>
  <c r="D5" i="35" l="1"/>
  <c r="C5" i="35" s="1"/>
  <c r="A3" i="24"/>
  <c r="A10" i="5"/>
  <c r="A9" i="6"/>
  <c r="F4" i="4"/>
  <c r="G5" i="36" l="1"/>
  <c r="G6" i="35"/>
  <c r="G5" i="35"/>
  <c r="G6" i="36"/>
  <c r="C6" i="36"/>
  <c r="H6" i="36" s="1"/>
  <c r="J11" i="36" s="1"/>
  <c r="D6" i="35"/>
  <c r="C6" i="35" s="1"/>
  <c r="H6" i="35" s="1"/>
  <c r="C6" i="24"/>
  <c r="C5" i="24"/>
  <c r="E5" i="36"/>
  <c r="C5" i="36" s="1"/>
  <c r="H5" i="36" s="1"/>
  <c r="H4" i="36" s="1"/>
  <c r="J8" i="36" l="1"/>
  <c r="J7" i="36"/>
  <c r="H7" i="36" s="1"/>
  <c r="L8" i="36" s="1"/>
  <c r="H11" i="36"/>
  <c r="H5" i="35"/>
  <c r="H4" i="35" s="1"/>
  <c r="P5" i="36"/>
  <c r="E20" i="29"/>
  <c r="F20" i="29" s="1"/>
  <c r="F19" i="29" s="1"/>
  <c r="E13" i="30"/>
  <c r="E11" i="30"/>
  <c r="E6" i="30"/>
  <c r="E5" i="30"/>
  <c r="E13" i="29"/>
  <c r="E11" i="29"/>
  <c r="E6" i="29"/>
  <c r="E5" i="29"/>
  <c r="O5" i="36" l="1"/>
  <c r="N8" i="36"/>
  <c r="H8" i="36" s="1"/>
  <c r="J7" i="35"/>
  <c r="H7" i="35" s="1"/>
  <c r="L8" i="35" s="1"/>
  <c r="J8" i="35"/>
  <c r="O5" i="35"/>
  <c r="P5" i="35"/>
  <c r="D7" i="35"/>
  <c r="E7" i="36"/>
  <c r="G7" i="36" l="1"/>
  <c r="N8" i="35"/>
  <c r="H8" i="35" s="1"/>
  <c r="D8" i="35"/>
  <c r="G7" i="35"/>
  <c r="E8" i="36"/>
  <c r="E20" i="30"/>
  <c r="F20" i="30" s="1"/>
  <c r="F19" i="30" s="1"/>
  <c r="G8" i="36" l="1"/>
  <c r="E14" i="36"/>
  <c r="C11" i="30"/>
  <c r="F11" i="30" s="1"/>
  <c r="F10" i="30" s="1"/>
  <c r="C6" i="30"/>
  <c r="F6" i="30" s="1"/>
  <c r="H16" i="30" s="1"/>
  <c r="F16" i="30" s="1"/>
  <c r="C5" i="30"/>
  <c r="F5" i="30" s="1"/>
  <c r="E15" i="36" l="1"/>
  <c r="G15" i="36" s="1"/>
  <c r="H15" i="36" s="1"/>
  <c r="G8" i="35"/>
  <c r="E23" i="35"/>
  <c r="F4" i="30"/>
  <c r="H18" i="30" s="1"/>
  <c r="F18" i="30" s="1"/>
  <c r="F17" i="30" s="1"/>
  <c r="C13" i="30"/>
  <c r="F13" i="30" s="1"/>
  <c r="E9" i="36" l="1"/>
  <c r="E23" i="36" s="1"/>
  <c r="E22" i="36"/>
  <c r="E21" i="35"/>
  <c r="E21" i="36"/>
  <c r="E22" i="35"/>
  <c r="H7" i="30"/>
  <c r="F7" i="30" s="1"/>
  <c r="J8" i="30" s="1"/>
  <c r="H8" i="30"/>
  <c r="C15" i="30"/>
  <c r="L8" i="30" l="1"/>
  <c r="F8" i="30" s="1"/>
  <c r="C14" i="30"/>
  <c r="H7" i="24"/>
  <c r="E14" i="29" l="1"/>
  <c r="E14" i="30"/>
  <c r="F14" i="30" s="1"/>
  <c r="F12" i="30" s="1"/>
  <c r="C11" i="29" l="1"/>
  <c r="F11" i="29" s="1"/>
  <c r="F10" i="29" s="1"/>
  <c r="H6" i="24"/>
  <c r="C6" i="29"/>
  <c r="F6" i="29" s="1"/>
  <c r="H16" i="29" s="1"/>
  <c r="F16" i="29" s="1"/>
  <c r="H5" i="24"/>
  <c r="H4" i="24" s="1"/>
  <c r="C5" i="29"/>
  <c r="F5" i="29" s="1"/>
  <c r="F4" i="29" s="1"/>
  <c r="C13" i="29" l="1"/>
  <c r="F13" i="29" s="1"/>
  <c r="H18" i="29"/>
  <c r="F18" i="29" s="1"/>
  <c r="F17" i="29" s="1"/>
  <c r="H7" i="29"/>
  <c r="F7" i="29" s="1"/>
  <c r="J8" i="29" s="1"/>
  <c r="H8" i="29"/>
  <c r="C14" i="29" l="1"/>
  <c r="F14" i="29" s="1"/>
  <c r="F12" i="29" s="1"/>
  <c r="L8" i="29"/>
  <c r="F8" i="29" s="1"/>
  <c r="H8" i="24" l="1"/>
  <c r="H9" i="24" l="1"/>
  <c r="H14" i="24" l="1"/>
  <c r="H13" i="24" s="1"/>
  <c r="J11" i="35" l="1"/>
  <c r="H11" i="35" s="1"/>
  <c r="D10" i="35"/>
  <c r="E15" i="29"/>
  <c r="E15" i="30"/>
  <c r="F15" i="30" s="1"/>
  <c r="E22" i="30" s="1"/>
  <c r="F22" i="30" s="1"/>
  <c r="F21" i="30" s="1"/>
  <c r="F9" i="30" s="1"/>
  <c r="F31" i="30" s="1"/>
  <c r="F32" i="30" s="1"/>
  <c r="F33" i="30" s="1"/>
  <c r="G10" i="35" l="1"/>
  <c r="H10" i="35" s="1"/>
  <c r="H12" i="24"/>
  <c r="E22" i="29"/>
  <c r="F22" i="29" s="1"/>
  <c r="G11" i="36" l="1"/>
  <c r="D11" i="35"/>
  <c r="G10" i="36"/>
  <c r="H10" i="36" s="1"/>
  <c r="D23" i="36"/>
  <c r="H23" i="36" s="1"/>
  <c r="H14" i="36"/>
  <c r="H11" i="24"/>
  <c r="C15" i="29"/>
  <c r="F15" i="29" s="1"/>
  <c r="F21" i="29"/>
  <c r="H10" i="24" l="1"/>
  <c r="H18" i="24" s="1"/>
  <c r="D14" i="35"/>
  <c r="D9" i="35" s="1"/>
  <c r="H9" i="36"/>
  <c r="H17" i="36" s="1"/>
  <c r="G11" i="35"/>
  <c r="F9" i="29"/>
  <c r="F31" i="29" s="1"/>
  <c r="D21" i="35" l="1"/>
  <c r="H21" i="35" s="1"/>
  <c r="D21" i="36"/>
  <c r="H21" i="36" s="1"/>
  <c r="D22" i="36"/>
  <c r="H22" i="36" s="1"/>
  <c r="H14" i="35"/>
  <c r="H9" i="35" s="1"/>
  <c r="H17" i="35" s="1"/>
  <c r="H18" i="35" s="1"/>
  <c r="H19" i="35" s="1"/>
  <c r="H19" i="36"/>
  <c r="H18" i="36"/>
  <c r="D23" i="35"/>
  <c r="H23" i="35" s="1"/>
  <c r="H19" i="24"/>
  <c r="H21" i="24" s="1"/>
  <c r="F32" i="29"/>
  <c r="F33" i="29" s="1"/>
  <c r="E18" i="6" l="1"/>
  <c r="G18" i="6" s="1"/>
  <c r="D22" i="35"/>
  <c r="H22" i="35" s="1"/>
</calcChain>
</file>

<file path=xl/sharedStrings.xml><?xml version="1.0" encoding="utf-8"?>
<sst xmlns="http://schemas.openxmlformats.org/spreadsheetml/2006/main" count="396" uniqueCount="131">
  <si>
    <t>인</t>
  </si>
  <si>
    <t>단위</t>
  </si>
  <si>
    <t>설   계   설   명   서</t>
  </si>
  <si>
    <t xml:space="preserve"> </t>
  </si>
  <si>
    <t>노 무 비</t>
  </si>
  <si>
    <t>재 료 비</t>
  </si>
  <si>
    <t>경    비</t>
  </si>
  <si>
    <t>(</t>
  </si>
  <si>
    <t>식</t>
  </si>
  <si>
    <t xml:space="preserve"> </t>
    <phoneticPr fontId="15" type="noConversion"/>
  </si>
  <si>
    <t>○</t>
    <phoneticPr fontId="1" type="noConversion"/>
  </si>
  <si>
    <t>2.</t>
    <phoneticPr fontId="1" type="noConversion"/>
  </si>
  <si>
    <t>위치</t>
    <phoneticPr fontId="1" type="noConversion"/>
  </si>
  <si>
    <t>:</t>
    <phoneticPr fontId="1" type="noConversion"/>
  </si>
  <si>
    <t>3.</t>
    <phoneticPr fontId="1" type="noConversion"/>
  </si>
  <si>
    <t>용역목적</t>
    <phoneticPr fontId="1" type="noConversion"/>
  </si>
  <si>
    <t>4.</t>
    <phoneticPr fontId="1" type="noConversion"/>
  </si>
  <si>
    <t>용역개요</t>
    <phoneticPr fontId="1" type="noConversion"/>
  </si>
  <si>
    <t>5.</t>
    <phoneticPr fontId="1" type="noConversion"/>
  </si>
  <si>
    <t>과업기간</t>
    <phoneticPr fontId="1" type="noConversion"/>
  </si>
  <si>
    <t>6.</t>
    <phoneticPr fontId="1" type="noConversion"/>
  </si>
  <si>
    <t>예정공정표</t>
    <phoneticPr fontId="1" type="noConversion"/>
  </si>
  <si>
    <t>본  과업의  예정공정은  다음과  같다</t>
    <phoneticPr fontId="1" type="noConversion"/>
  </si>
  <si>
    <t>공    종</t>
    <phoneticPr fontId="2" type="noConversion"/>
  </si>
  <si>
    <t>비고</t>
    <phoneticPr fontId="2" type="noConversion"/>
  </si>
  <si>
    <t>1.</t>
    <phoneticPr fontId="1" type="noConversion"/>
  </si>
  <si>
    <t>용역명</t>
    <phoneticPr fontId="1" type="noConversion"/>
  </si>
  <si>
    <t xml:space="preserve"> ○ 정밀외관조사 및 각종비파괴시험</t>
    <phoneticPr fontId="2" type="noConversion"/>
  </si>
  <si>
    <t xml:space="preserve"> ○ 보수,보강설계 및 유지관리
     방안제시</t>
    <phoneticPr fontId="2" type="noConversion"/>
  </si>
  <si>
    <t xml:space="preserve"> ○ 종합보고서 작성</t>
    <phoneticPr fontId="2" type="noConversion"/>
  </si>
  <si>
    <t>인</t>
    <phoneticPr fontId="1" type="noConversion"/>
  </si>
  <si>
    <t>고급기술자</t>
    <phoneticPr fontId="1" type="noConversion"/>
  </si>
  <si>
    <t>공   종</t>
    <phoneticPr fontId="15" type="noConversion"/>
  </si>
  <si>
    <t>규 격</t>
    <phoneticPr fontId="15" type="noConversion"/>
  </si>
  <si>
    <t>총    액</t>
    <phoneticPr fontId="15" type="noConversion"/>
  </si>
  <si>
    <t>대</t>
    <phoneticPr fontId="15" type="noConversion"/>
  </si>
  <si>
    <t xml:space="preserve">       2) 재료비</t>
    <phoneticPr fontId="1" type="noConversion"/>
  </si>
  <si>
    <t xml:space="preserve">   다. 현지보조인부</t>
    <phoneticPr fontId="15" type="noConversion"/>
  </si>
  <si>
    <t>특별인부</t>
    <phoneticPr fontId="15" type="noConversion"/>
  </si>
  <si>
    <t xml:space="preserve">   라. 위험수당</t>
    <phoneticPr fontId="15" type="noConversion"/>
  </si>
  <si>
    <t>직접인건비
(외업)의 10%</t>
    <phoneticPr fontId="15" type="noConversion"/>
  </si>
  <si>
    <t>식</t>
    <phoneticPr fontId="15" type="noConversion"/>
  </si>
  <si>
    <t>× 0.10)</t>
    <phoneticPr fontId="15" type="noConversion"/>
  </si>
  <si>
    <t xml:space="preserve">   마. 기계기구손료</t>
    <phoneticPr fontId="15" type="noConversion"/>
  </si>
  <si>
    <t xml:space="preserve">       1) 정밀점검</t>
    <phoneticPr fontId="15" type="noConversion"/>
  </si>
  <si>
    <t>직접인건비의
(전체) 5%</t>
    <phoneticPr fontId="15" type="noConversion"/>
  </si>
  <si>
    <t>× 0.05)</t>
    <phoneticPr fontId="15" type="noConversion"/>
  </si>
  <si>
    <t xml:space="preserve">   바. 보고서 인쇄비</t>
    <phoneticPr fontId="15" type="noConversion"/>
  </si>
  <si>
    <t xml:space="preserve">   사. 선택 과업비용</t>
    <phoneticPr fontId="15" type="noConversion"/>
  </si>
  <si>
    <t>팀
장</t>
    <phoneticPr fontId="15" type="noConversion"/>
  </si>
  <si>
    <t>심
사
자</t>
    <phoneticPr fontId="15" type="noConversion"/>
  </si>
  <si>
    <t>설
계
자</t>
    <phoneticPr fontId="15" type="noConversion"/>
  </si>
  <si>
    <t xml:space="preserve"> 도급예정액 : </t>
    <phoneticPr fontId="15" type="noConversion"/>
  </si>
  <si>
    <t>□ 위치평면도</t>
    <phoneticPr fontId="1" type="noConversion"/>
  </si>
  <si>
    <t>단가</t>
    <phoneticPr fontId="1" type="noConversion"/>
  </si>
  <si>
    <t>금액</t>
    <phoneticPr fontId="1" type="noConversion"/>
  </si>
  <si>
    <t>고급기술자</t>
    <phoneticPr fontId="15" type="noConversion"/>
  </si>
  <si>
    <t>인</t>
    <phoneticPr fontId="15" type="noConversion"/>
  </si>
  <si>
    <t>고급기술자</t>
    <phoneticPr fontId="1" type="noConversion"/>
  </si>
  <si>
    <t>인</t>
    <phoneticPr fontId="1" type="noConversion"/>
  </si>
  <si>
    <t>직접인건비의
110%</t>
    <phoneticPr fontId="15" type="noConversion"/>
  </si>
  <si>
    <t>식</t>
    <phoneticPr fontId="15" type="noConversion"/>
  </si>
  <si>
    <t xml:space="preserve">(직접인건비+
제경비)의20% </t>
    <phoneticPr fontId="15" type="noConversion"/>
  </si>
  <si>
    <t>8시간</t>
    <phoneticPr fontId="15" type="noConversion"/>
  </si>
  <si>
    <t>2. 제경비</t>
    <phoneticPr fontId="15" type="noConversion"/>
  </si>
  <si>
    <t>3. 기술료</t>
    <phoneticPr fontId="15" type="noConversion"/>
  </si>
  <si>
    <t>총        계</t>
    <phoneticPr fontId="15" type="noConversion"/>
  </si>
  <si>
    <t>만단위이하 절사</t>
    <phoneticPr fontId="1" type="noConversion"/>
  </si>
  <si>
    <t>부가가치세</t>
    <phoneticPr fontId="15" type="noConversion"/>
  </si>
  <si>
    <t>총계×10%</t>
    <phoneticPr fontId="15" type="noConversion"/>
  </si>
  <si>
    <t>도급예정액</t>
    <phoneticPr fontId="15" type="noConversion"/>
  </si>
  <si>
    <t>1. 직접인건비</t>
    <phoneticPr fontId="15" type="noConversion"/>
  </si>
  <si>
    <t xml:space="preserve">   가. 내업</t>
    <phoneticPr fontId="15" type="noConversion"/>
  </si>
  <si>
    <t xml:space="preserve">   나. 외업</t>
    <phoneticPr fontId="15" type="noConversion"/>
  </si>
  <si>
    <t>4. 직접경비</t>
    <phoneticPr fontId="15" type="noConversion"/>
  </si>
  <si>
    <t xml:space="preserve">   가. 현장체제비</t>
    <phoneticPr fontId="15" type="noConversion"/>
  </si>
  <si>
    <t xml:space="preserve">       1) 일비</t>
    <phoneticPr fontId="15" type="noConversion"/>
  </si>
  <si>
    <t xml:space="preserve">   나. 차량운행비</t>
    <phoneticPr fontId="15" type="noConversion"/>
  </si>
  <si>
    <t>× 1.1 )</t>
    <phoneticPr fontId="15" type="noConversion"/>
  </si>
  <si>
    <t>+</t>
    <phoneticPr fontId="1" type="noConversion"/>
  </si>
  <si>
    <t xml:space="preserve">) × 0.2 = </t>
    <phoneticPr fontId="15" type="noConversion"/>
  </si>
  <si>
    <t xml:space="preserve">       1) 차량손료</t>
    <phoneticPr fontId="15" type="noConversion"/>
  </si>
  <si>
    <t>300p, 15부기준</t>
    <phoneticPr fontId="15" type="noConversion"/>
  </si>
  <si>
    <t xml:space="preserve">       1) 실측도면 작성비용</t>
    <phoneticPr fontId="15" type="noConversion"/>
  </si>
  <si>
    <t xml:space="preserve">○ 용역개요 </t>
    <phoneticPr fontId="1" type="noConversion"/>
  </si>
  <si>
    <t>수량</t>
    <phoneticPr fontId="1" type="noConversion"/>
  </si>
  <si>
    <t>서대구IC~성서IC 절개지 정밀안전점검 용역 설계내역서</t>
    <phoneticPr fontId="1" type="noConversion"/>
  </si>
  <si>
    <t>북대구IC 절개지 정밀안전점검 용역 설계내역서</t>
    <phoneticPr fontId="1" type="noConversion"/>
  </si>
  <si>
    <t>2019년도</t>
    <phoneticPr fontId="15" type="noConversion"/>
  </si>
  <si>
    <t>2019 년도</t>
    <phoneticPr fontId="15" type="noConversion"/>
  </si>
  <si>
    <t>범물공영
(정밀안전)</t>
    <phoneticPr fontId="1" type="noConversion"/>
  </si>
  <si>
    <t>상인공영
(내진성능)</t>
    <phoneticPr fontId="1" type="noConversion"/>
  </si>
  <si>
    <t>식</t>
    <phoneticPr fontId="1" type="noConversion"/>
  </si>
  <si>
    <t>직접인건비</t>
    <phoneticPr fontId="1" type="noConversion"/>
  </si>
  <si>
    <t>300p, 5부기준</t>
    <phoneticPr fontId="15" type="noConversion"/>
  </si>
  <si>
    <t>천단위이하 절사</t>
    <phoneticPr fontId="1" type="noConversion"/>
  </si>
  <si>
    <t xml:space="preserve"> ○ 자료수집, 검토/계획수립</t>
    <phoneticPr fontId="2" type="noConversion"/>
  </si>
  <si>
    <t>착수일로 부터</t>
    <phoneticPr fontId="2" type="noConversion"/>
  </si>
  <si>
    <t xml:space="preserve"> ○ 현장시험 및 측정/ 상태평가</t>
    <phoneticPr fontId="2" type="noConversion"/>
  </si>
  <si>
    <t xml:space="preserve">   가. 현지보조인부</t>
    <phoneticPr fontId="15" type="noConversion"/>
  </si>
  <si>
    <t xml:space="preserve">   나. 위험수당</t>
    <phoneticPr fontId="15" type="noConversion"/>
  </si>
  <si>
    <t xml:space="preserve">   다. 보고서 인쇄비</t>
    <phoneticPr fontId="15" type="noConversion"/>
  </si>
  <si>
    <t xml:space="preserve">   라. 조정비</t>
    <phoneticPr fontId="15" type="noConversion"/>
  </si>
  <si>
    <t xml:space="preserve">   마. 지질조사</t>
    <phoneticPr fontId="15" type="noConversion"/>
  </si>
  <si>
    <t>검산</t>
    <phoneticPr fontId="1" type="noConversion"/>
  </si>
  <si>
    <t>보통인부</t>
    <phoneticPr fontId="15" type="noConversion"/>
  </si>
  <si>
    <t>상인공영주차장 내진성능평가 용역 설계내역서</t>
    <phoneticPr fontId="1" type="noConversion"/>
  </si>
  <si>
    <t>범물공영주차장 정밀안전점검 용역 설계내역서</t>
    <phoneticPr fontId="1" type="noConversion"/>
  </si>
  <si>
    <t>으로 시설물에 대한 물리적, 기능적 결함을 조사하고 구조적 안전성 및 손상상태를 점검하여, 향후 시설물 유지 관리를</t>
    <phoneticPr fontId="1" type="noConversion"/>
  </si>
  <si>
    <t>위하여 보수보강 계획을 수립하여 재해를 예방하고 시설물의 효용을 증진시켜 공공의 안전을 확보하는데 그 목적이 있다.</t>
    <phoneticPr fontId="1" type="noConversion"/>
  </si>
  <si>
    <t>서재문화체육센터 정밀안전점검 용역</t>
    <phoneticPr fontId="1" type="noConversion"/>
  </si>
  <si>
    <t>[ 정밀안전점검 ]</t>
    <phoneticPr fontId="2" type="noConversion"/>
  </si>
  <si>
    <t xml:space="preserve">                      2019년  7월  설계</t>
    <phoneticPr fontId="15" type="noConversion"/>
  </si>
  <si>
    <t>대구광역시 달성군 다사읍 다사로 750 일원</t>
    <phoneticPr fontId="1" type="noConversion"/>
  </si>
  <si>
    <t>본 용역은 "시설물의 안전 및 유지관리에 관한 특별법"에 의하여 제2종시설물로 지정된 시설물에 대한 정밀안전점검용역</t>
    <phoneticPr fontId="1" type="noConversion"/>
  </si>
  <si>
    <t>서재문화체육센터(철근콘크리트 구조) → 정밀안전점검 1개소</t>
    <phoneticPr fontId="1" type="noConversion"/>
  </si>
  <si>
    <t>착수일로 부터 40일간으로 한다</t>
    <phoneticPr fontId="1" type="noConversion"/>
  </si>
  <si>
    <t>10일</t>
    <phoneticPr fontId="2" type="noConversion"/>
  </si>
  <si>
    <t>20일</t>
    <phoneticPr fontId="2" type="noConversion"/>
  </si>
  <si>
    <t>30일</t>
    <phoneticPr fontId="2" type="noConversion"/>
  </si>
  <si>
    <t>40일</t>
    <phoneticPr fontId="2" type="noConversion"/>
  </si>
  <si>
    <t xml:space="preserve"> ○ 측정결과 종합분석</t>
    <phoneticPr fontId="2" type="noConversion"/>
  </si>
  <si>
    <t xml:space="preserve">    서재문화체육센터(철근콘크리트 구조, A=5,904㎡) → 정밀안전점검 1개소</t>
    <phoneticPr fontId="1" type="noConversion"/>
  </si>
  <si>
    <t xml:space="preserve"> </t>
    <phoneticPr fontId="1" type="noConversion"/>
  </si>
  <si>
    <t>서재문화체육센터 전경 #2</t>
    <phoneticPr fontId="1" type="noConversion"/>
  </si>
  <si>
    <t>서재문화체육센터 전경 #1</t>
    <phoneticPr fontId="1" type="noConversion"/>
  </si>
  <si>
    <t xml:space="preserve">   다. 조정비</t>
    <phoneticPr fontId="15" type="noConversion"/>
  </si>
  <si>
    <t>서재문화
(정밀안전)</t>
    <phoneticPr fontId="1" type="noConversion"/>
  </si>
  <si>
    <t>-</t>
    <phoneticPr fontId="1" type="noConversion"/>
  </si>
  <si>
    <t>천단위이하 절사</t>
    <phoneticPr fontId="1" type="noConversion"/>
  </si>
  <si>
    <t xml:space="preserve">) × 0 =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</si>
</sst>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1" formatCode="_-* #,##0_-;\-* #,##0_-;_-* &quot;-&quot;_-;_-@_-"/>
    <numFmt numFmtId="177" formatCode="#,##0_ "/>
    <numFmt numFmtId="178" formatCode="_-* #,##0_-;\-* #,##0_-;_-* &quot;-&quot;??_-;_-@_-"/>
    <numFmt numFmtId="179" formatCode="_(&quot;$&quot;* #,##0_);_(&quot;$&quot;* \(#,##0\);_(&quot;$&quot;* &quot;-&quot;_);_(@_)"/>
    <numFmt numFmtId="180" formatCode="#,##0.0"/>
    <numFmt numFmtId="181" formatCode="_(* #,##0_);_(* \(#,##0\);_(* &quot;-&quot;??_);_(@_)"/>
    <numFmt numFmtId="182" formatCode="_-* #,##0.00000_-;\-* #,##0.00000_-;_-* &quot;-&quot;_-;_-@_-"/>
    <numFmt numFmtId="183" formatCode="_-* #,##0.0000_-;\-* #,##0.0000_-;_-* &quot;-&quot;_-;_-@_-"/>
    <numFmt numFmtId="184" formatCode="0.0"/>
    <numFmt numFmtId="185" formatCode="_ * #,##0_ ;_ * \-#,##0_ ;_ * &quot;-&quot;_ ;_ @_ "/>
    <numFmt numFmtId="186" formatCode="_ * #,##0.00_ ;_ * \-#,##0.00_ ;_ * &quot;-&quot;??_ ;_ @_ "/>
    <numFmt numFmtId="187" formatCode="&quot;S&quot;\ #,##0;\-&quot;S&quot;\ #,##0"/>
    <numFmt numFmtId="189" formatCode="&quot;금&quot;\ #,###,###,###,###&quot;원&quot;"/>
    <numFmt numFmtId="190" formatCode="_-* #,##0.0_-;\-* #,##0.0_-;_-* &quot;-&quot;_-;_-@_-"/>
    <numFmt numFmtId="191" formatCode="mm&quot;월&quot;\ dd&quot;일&quot;"/>
    <numFmt numFmtId="194" formatCode="0;\-0;\-"/>
    <numFmt numFmtId="195" formatCode="#,##0.00_ "/>
  </numFmts>
  <fonts count="4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10"/>
      <name val="Arial"/>
      <family val="2"/>
    </font>
    <font>
      <sz val="12"/>
      <name val="굴림체"/>
      <family val="3"/>
      <charset val="129"/>
    </font>
    <font>
      <sz val="11"/>
      <name val="돋움"/>
      <family val="3"/>
      <charset val="129"/>
    </font>
    <font>
      <sz val="10"/>
      <name val="돋움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u/>
      <sz val="11"/>
      <color indexed="36"/>
      <name val="돋움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2"/>
      <name val="명조"/>
      <family val="3"/>
      <charset val="129"/>
    </font>
    <font>
      <b/>
      <sz val="12"/>
      <name val="Arial"/>
      <family val="2"/>
    </font>
    <font>
      <sz val="8"/>
      <name val="바탕"/>
      <family val="1"/>
      <charset val="129"/>
    </font>
    <font>
      <sz val="11"/>
      <color theme="1"/>
      <name val="맑은 고딕"/>
      <family val="2"/>
      <charset val="129"/>
      <scheme val="minor"/>
    </font>
    <font>
      <sz val="10"/>
      <color indexed="8"/>
      <name val="Arial"/>
      <family val="2"/>
    </font>
    <font>
      <b/>
      <sz val="10"/>
      <name val="맑은 고딕"/>
      <family val="3"/>
      <charset val="129"/>
    </font>
    <font>
      <sz val="12"/>
      <name val="맑은 고딕"/>
      <family val="3"/>
      <charset val="129"/>
    </font>
    <font>
      <b/>
      <u/>
      <sz val="18"/>
      <name val="맑은 고딕"/>
      <family val="3"/>
      <charset val="129"/>
    </font>
    <font>
      <b/>
      <u/>
      <sz val="20"/>
      <name val="맑은 고딕"/>
      <family val="3"/>
      <charset val="129"/>
    </font>
    <font>
      <sz val="20"/>
      <name val="맑은 고딕"/>
      <family val="3"/>
      <charset val="129"/>
    </font>
    <font>
      <b/>
      <u/>
      <sz val="16"/>
      <name val="맑은 고딕"/>
      <family val="3"/>
      <charset val="129"/>
    </font>
    <font>
      <sz val="10"/>
      <name val="맑은 고딕"/>
      <family val="3"/>
      <charset val="129"/>
    </font>
    <font>
      <b/>
      <sz val="26"/>
      <name val="맑은 고딕"/>
      <family val="3"/>
      <charset val="129"/>
    </font>
    <font>
      <sz val="26"/>
      <name val="맑은 고딕"/>
      <family val="3"/>
      <charset val="129"/>
    </font>
    <font>
      <b/>
      <sz val="12"/>
      <name val="맑은 고딕"/>
      <family val="3"/>
      <charset val="129"/>
    </font>
    <font>
      <b/>
      <sz val="14"/>
      <name val="맑은 고딕"/>
      <family val="3"/>
      <charset val="129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8"/>
      <name val="맑은 고딕"/>
      <family val="3"/>
      <charset val="129"/>
    </font>
    <font>
      <b/>
      <sz val="22"/>
      <name val="맑은 고딕"/>
      <family val="3"/>
      <charset val="129"/>
    </font>
    <font>
      <b/>
      <u/>
      <sz val="24"/>
      <name val="맑은 고딕"/>
      <family val="3"/>
      <charset val="129"/>
    </font>
    <font>
      <b/>
      <sz val="16"/>
      <name val="맑은 고딕"/>
      <family val="3"/>
      <charset val="129"/>
    </font>
    <font>
      <sz val="9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</font>
    <font>
      <b/>
      <sz val="22"/>
      <color theme="1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0"/>
      <color rgb="FFFF000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b/>
      <sz val="10"/>
      <color rgb="FF0000FF"/>
      <name val="맑은 고딕"/>
      <family val="3"/>
      <charset val="129"/>
      <scheme val="major"/>
    </font>
    <font>
      <b/>
      <sz val="11"/>
      <name val="맑은 고딕"/>
      <family val="3"/>
      <charset val="129"/>
    </font>
    <font>
      <b/>
      <sz val="28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4">
    <xf numFmtId="0" fontId="0" fillId="0" borderId="0">
      <alignment vertical="center"/>
    </xf>
    <xf numFmtId="0" fontId="4" fillId="0" borderId="0"/>
    <xf numFmtId="0" fontId="5" fillId="0" borderId="0"/>
    <xf numFmtId="0" fontId="6" fillId="0" borderId="0"/>
    <xf numFmtId="178" fontId="5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/>
    <xf numFmtId="179" fontId="5" fillId="0" borderId="0">
      <alignment vertical="center"/>
    </xf>
    <xf numFmtId="4" fontId="9" fillId="0" borderId="0">
      <protection locked="0"/>
    </xf>
    <xf numFmtId="180" fontId="5" fillId="0" borderId="0">
      <protection locked="0"/>
    </xf>
    <xf numFmtId="41" fontId="5" fillId="0" borderId="0" applyFont="0" applyFill="0" applyBorder="0" applyAlignment="0" applyProtection="0"/>
    <xf numFmtId="41" fontId="7" fillId="0" borderId="29"/>
    <xf numFmtId="181" fontId="5" fillId="0" borderId="0" applyFont="0" applyFill="0" applyBorder="0" applyAlignment="0" applyProtection="0"/>
    <xf numFmtId="182" fontId="5" fillId="0" borderId="0">
      <protection locked="0"/>
    </xf>
    <xf numFmtId="0" fontId="13" fillId="0" borderId="0"/>
    <xf numFmtId="0" fontId="13" fillId="0" borderId="0"/>
    <xf numFmtId="0" fontId="9" fillId="0" borderId="30">
      <protection locked="0"/>
    </xf>
    <xf numFmtId="183" fontId="5" fillId="0" borderId="0">
      <protection locked="0"/>
    </xf>
    <xf numFmtId="184" fontId="5" fillId="0" borderId="0">
      <protection locked="0"/>
    </xf>
    <xf numFmtId="185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7" fontId="6" fillId="0" borderId="0" applyFont="0" applyFill="0" applyBorder="0" applyAlignment="0" applyProtection="0"/>
    <xf numFmtId="0" fontId="14" fillId="0" borderId="11" applyNumberFormat="0" applyAlignment="0" applyProtection="0">
      <alignment horizontal="left" vertical="center"/>
    </xf>
    <xf numFmtId="0" fontId="4" fillId="0" borderId="0"/>
    <xf numFmtId="0" fontId="12" fillId="0" borderId="0"/>
    <xf numFmtId="185" fontId="12" fillId="0" borderId="0" applyFont="0" applyFill="0" applyBorder="0" applyAlignment="0" applyProtection="0"/>
    <xf numFmtId="41" fontId="16" fillId="0" borderId="0" applyFont="0" applyFill="0" applyBorder="0" applyAlignment="0" applyProtection="0">
      <alignment vertical="center"/>
    </xf>
    <xf numFmtId="0" fontId="6" fillId="0" borderId="0"/>
    <xf numFmtId="0" fontId="17" fillId="0" borderId="0"/>
  </cellStyleXfs>
  <cellXfs count="291">
    <xf numFmtId="0" fontId="0" fillId="0" borderId="0" xfId="0">
      <alignment vertical="center"/>
    </xf>
    <xf numFmtId="0" fontId="22" fillId="0" borderId="0" xfId="19" applyFont="1" applyAlignment="1">
      <alignment vertical="center"/>
    </xf>
    <xf numFmtId="0" fontId="19" fillId="0" borderId="0" xfId="2" applyFont="1" applyAlignment="1">
      <alignment vertical="center"/>
    </xf>
    <xf numFmtId="0" fontId="19" fillId="0" borderId="17" xfId="2" applyFont="1" applyBorder="1" applyAlignment="1">
      <alignment vertical="center"/>
    </xf>
    <xf numFmtId="0" fontId="19" fillId="0" borderId="13" xfId="2" applyFont="1" applyBorder="1" applyAlignment="1">
      <alignment vertical="center"/>
    </xf>
    <xf numFmtId="0" fontId="19" fillId="0" borderId="0" xfId="2" applyFont="1" applyBorder="1" applyAlignment="1">
      <alignment vertical="center"/>
    </xf>
    <xf numFmtId="0" fontId="19" fillId="0" borderId="0" xfId="2" quotePrefix="1" applyFont="1" applyBorder="1" applyAlignment="1">
      <alignment vertical="center"/>
    </xf>
    <xf numFmtId="0" fontId="24" fillId="0" borderId="17" xfId="2" applyFont="1" applyBorder="1" applyAlignment="1">
      <alignment vertical="center"/>
    </xf>
    <xf numFmtId="0" fontId="24" fillId="0" borderId="13" xfId="2" applyFont="1" applyBorder="1" applyAlignment="1">
      <alignment vertical="center"/>
    </xf>
    <xf numFmtId="0" fontId="24" fillId="0" borderId="0" xfId="2" applyFont="1" applyAlignment="1">
      <alignment vertical="center"/>
    </xf>
    <xf numFmtId="0" fontId="24" fillId="0" borderId="0" xfId="2" applyFont="1" applyBorder="1" applyAlignment="1">
      <alignment vertical="center"/>
    </xf>
    <xf numFmtId="0" fontId="19" fillId="0" borderId="28" xfId="2" applyFont="1" applyBorder="1" applyAlignment="1">
      <alignment vertical="center"/>
    </xf>
    <xf numFmtId="0" fontId="24" fillId="0" borderId="18" xfId="2" applyFont="1" applyBorder="1" applyAlignment="1">
      <alignment vertical="center"/>
    </xf>
    <xf numFmtId="0" fontId="24" fillId="0" borderId="28" xfId="2" applyFont="1" applyBorder="1" applyAlignment="1">
      <alignment vertical="center"/>
    </xf>
    <xf numFmtId="0" fontId="24" fillId="0" borderId="19" xfId="2" applyFont="1" applyBorder="1" applyAlignment="1">
      <alignment vertical="center"/>
    </xf>
    <xf numFmtId="0" fontId="19" fillId="0" borderId="14" xfId="2" applyFont="1" applyBorder="1" applyAlignment="1">
      <alignment vertical="center"/>
    </xf>
    <xf numFmtId="0" fontId="19" fillId="0" borderId="15" xfId="2" applyFont="1" applyBorder="1" applyAlignment="1">
      <alignment vertical="center"/>
    </xf>
    <xf numFmtId="0" fontId="19" fillId="0" borderId="16" xfId="2" applyFont="1" applyBorder="1" applyAlignment="1">
      <alignment vertical="center"/>
    </xf>
    <xf numFmtId="0" fontId="19" fillId="0" borderId="17" xfId="2" quotePrefix="1" applyFont="1" applyBorder="1" applyAlignment="1">
      <alignment vertical="center"/>
    </xf>
    <xf numFmtId="0" fontId="19" fillId="0" borderId="0" xfId="2" applyFont="1" applyBorder="1" applyAlignment="1">
      <alignment horizontal="center" vertical="center"/>
    </xf>
    <xf numFmtId="0" fontId="27" fillId="0" borderId="17" xfId="2" applyFont="1" applyBorder="1" applyAlignment="1">
      <alignment vertical="center"/>
    </xf>
    <xf numFmtId="0" fontId="27" fillId="0" borderId="0" xfId="2" applyFont="1" applyBorder="1" applyAlignment="1">
      <alignment vertical="center"/>
    </xf>
    <xf numFmtId="0" fontId="19" fillId="0" borderId="0" xfId="3" applyFont="1" applyBorder="1" applyAlignment="1">
      <alignment vertical="center"/>
    </xf>
    <xf numFmtId="0" fontId="19" fillId="0" borderId="0" xfId="2" quotePrefix="1" applyFont="1" applyBorder="1" applyAlignment="1">
      <alignment horizontal="center" vertical="center"/>
    </xf>
    <xf numFmtId="0" fontId="19" fillId="0" borderId="0" xfId="2" applyFont="1" applyBorder="1" applyAlignment="1">
      <alignment vertical="center" wrapText="1"/>
    </xf>
    <xf numFmtId="0" fontId="19" fillId="0" borderId="15" xfId="2" applyFont="1" applyBorder="1" applyAlignment="1">
      <alignment horizontal="center" vertical="center"/>
    </xf>
    <xf numFmtId="0" fontId="27" fillId="0" borderId="0" xfId="2" applyFont="1" applyBorder="1" applyAlignment="1">
      <alignment horizontal="center" vertical="center"/>
    </xf>
    <xf numFmtId="0" fontId="24" fillId="0" borderId="28" xfId="2" applyFont="1" applyBorder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19" fillId="0" borderId="0" xfId="2" applyFont="1" applyBorder="1" applyAlignment="1">
      <alignment horizontal="distributed" vertical="center"/>
    </xf>
    <xf numFmtId="0" fontId="27" fillId="0" borderId="13" xfId="2" applyFont="1" applyBorder="1" applyAlignment="1">
      <alignment vertical="center"/>
    </xf>
    <xf numFmtId="0" fontId="19" fillId="0" borderId="13" xfId="2" quotePrefix="1" applyFont="1" applyBorder="1" applyAlignment="1">
      <alignment vertical="center"/>
    </xf>
    <xf numFmtId="0" fontId="19" fillId="0" borderId="18" xfId="2" quotePrefix="1" applyFont="1" applyBorder="1" applyAlignment="1">
      <alignment vertical="center"/>
    </xf>
    <xf numFmtId="0" fontId="19" fillId="0" borderId="28" xfId="2" quotePrefix="1" applyFont="1" applyBorder="1" applyAlignment="1">
      <alignment horizontal="center" vertical="center"/>
    </xf>
    <xf numFmtId="0" fontId="19" fillId="0" borderId="19" xfId="2" applyFont="1" applyBorder="1" applyAlignment="1">
      <alignment vertical="center"/>
    </xf>
    <xf numFmtId="0" fontId="3" fillId="3" borderId="0" xfId="2" applyFont="1" applyFill="1" applyBorder="1" applyAlignment="1">
      <alignment vertical="center"/>
    </xf>
    <xf numFmtId="0" fontId="3" fillId="3" borderId="26" xfId="2" applyFont="1" applyFill="1" applyBorder="1" applyAlignment="1">
      <alignment vertical="center"/>
    </xf>
    <xf numFmtId="0" fontId="19" fillId="0" borderId="14" xfId="2" quotePrefix="1" applyFont="1" applyBorder="1" applyAlignment="1">
      <alignment vertical="center"/>
    </xf>
    <xf numFmtId="0" fontId="19" fillId="0" borderId="15" xfId="2" quotePrefix="1" applyFont="1" applyBorder="1" applyAlignment="1">
      <alignment horizontal="center" vertical="center"/>
    </xf>
    <xf numFmtId="0" fontId="3" fillId="0" borderId="36" xfId="2" applyFont="1" applyBorder="1" applyAlignment="1">
      <alignment vertical="center"/>
    </xf>
    <xf numFmtId="0" fontId="3" fillId="0" borderId="29" xfId="2" applyFont="1" applyBorder="1" applyAlignment="1">
      <alignment vertical="center"/>
    </xf>
    <xf numFmtId="0" fontId="28" fillId="0" borderId="17" xfId="2" applyFont="1" applyBorder="1" applyAlignment="1">
      <alignment vertical="center"/>
    </xf>
    <xf numFmtId="0" fontId="28" fillId="0" borderId="0" xfId="2" quotePrefix="1" applyFont="1" applyBorder="1" applyAlignment="1">
      <alignment horizontal="center" vertical="center"/>
    </xf>
    <xf numFmtId="0" fontId="28" fillId="0" borderId="0" xfId="2" applyFont="1" applyBorder="1" applyAlignment="1">
      <alignment horizontal="center" vertical="center"/>
    </xf>
    <xf numFmtId="0" fontId="28" fillId="0" borderId="0" xfId="2" applyFont="1" applyBorder="1" applyAlignment="1">
      <alignment vertical="center"/>
    </xf>
    <xf numFmtId="0" fontId="28" fillId="0" borderId="13" xfId="2" applyFont="1" applyBorder="1" applyAlignment="1">
      <alignment vertical="center"/>
    </xf>
    <xf numFmtId="0" fontId="28" fillId="0" borderId="0" xfId="2" applyFont="1" applyAlignment="1">
      <alignment vertical="center"/>
    </xf>
    <xf numFmtId="0" fontId="28" fillId="0" borderId="0" xfId="2" applyFont="1" applyBorder="1" applyAlignment="1">
      <alignment vertical="center" wrapText="1"/>
    </xf>
    <xf numFmtId="0" fontId="28" fillId="0" borderId="17" xfId="2" quotePrefix="1" applyFont="1" applyBorder="1" applyAlignment="1">
      <alignment vertical="center"/>
    </xf>
    <xf numFmtId="0" fontId="28" fillId="0" borderId="0" xfId="2" quotePrefix="1" applyFont="1" applyBorder="1" applyAlignment="1">
      <alignment vertical="center"/>
    </xf>
    <xf numFmtId="0" fontId="28" fillId="0" borderId="13" xfId="2" quotePrefix="1" applyFont="1" applyBorder="1" applyAlignment="1">
      <alignment vertical="center"/>
    </xf>
    <xf numFmtId="0" fontId="28" fillId="0" borderId="0" xfId="2" applyFont="1" applyBorder="1" applyAlignment="1">
      <alignment horizontal="distributed" vertical="center"/>
    </xf>
    <xf numFmtId="0" fontId="28" fillId="0" borderId="0" xfId="18" applyNumberFormat="1" applyFont="1" applyBorder="1" applyAlignment="1">
      <alignment vertical="center"/>
    </xf>
    <xf numFmtId="0" fontId="28" fillId="0" borderId="0" xfId="18" applyFont="1" applyBorder="1" applyAlignment="1">
      <alignment vertical="center"/>
    </xf>
    <xf numFmtId="0" fontId="28" fillId="0" borderId="0" xfId="29" applyFont="1" applyBorder="1" applyAlignment="1">
      <alignment vertical="center"/>
    </xf>
    <xf numFmtId="0" fontId="20" fillId="0" borderId="0" xfId="18" applyFont="1" applyBorder="1" applyAlignment="1">
      <alignment horizontal="centerContinuous" vertical="center"/>
    </xf>
    <xf numFmtId="0" fontId="31" fillId="0" borderId="0" xfId="18" applyFont="1" applyBorder="1" applyAlignment="1">
      <alignment horizontal="centerContinuous" vertical="center"/>
    </xf>
    <xf numFmtId="0" fontId="32" fillId="0" borderId="17" xfId="18" applyFont="1" applyBorder="1" applyAlignment="1">
      <alignment horizontal="centerContinuous" vertical="center"/>
    </xf>
    <xf numFmtId="0" fontId="19" fillId="0" borderId="0" xfId="29" applyFont="1" applyBorder="1" applyAlignment="1">
      <alignment vertical="center"/>
    </xf>
    <xf numFmtId="0" fontId="27" fillId="0" borderId="0" xfId="18" applyFont="1" applyAlignment="1">
      <alignment vertical="center"/>
    </xf>
    <xf numFmtId="38" fontId="30" fillId="0" borderId="0" xfId="29" applyNumberFormat="1" applyFont="1" applyAlignment="1">
      <alignment vertical="center" shrinkToFit="1"/>
    </xf>
    <xf numFmtId="38" fontId="30" fillId="0" borderId="0" xfId="29" applyNumberFormat="1" applyFont="1" applyAlignment="1">
      <alignment horizontal="center" vertical="center" shrinkToFit="1"/>
    </xf>
    <xf numFmtId="38" fontId="30" fillId="0" borderId="1" xfId="29" applyNumberFormat="1" applyFont="1" applyBorder="1" applyAlignment="1">
      <alignment vertical="center"/>
    </xf>
    <xf numFmtId="38" fontId="30" fillId="0" borderId="10" xfId="29" applyNumberFormat="1" applyFont="1" applyBorder="1" applyAlignment="1">
      <alignment vertical="center"/>
    </xf>
    <xf numFmtId="38" fontId="30" fillId="0" borderId="1" xfId="29" applyNumberFormat="1" applyFont="1" applyBorder="1" applyAlignment="1">
      <alignment horizontal="center" vertical="center" shrinkToFit="1"/>
    </xf>
    <xf numFmtId="38" fontId="30" fillId="0" borderId="7" xfId="29" applyNumberFormat="1" applyFont="1" applyBorder="1" applyAlignment="1">
      <alignment horizontal="center" vertical="center" shrinkToFit="1"/>
    </xf>
    <xf numFmtId="177" fontId="30" fillId="0" borderId="7" xfId="29" applyNumberFormat="1" applyFont="1" applyBorder="1" applyAlignment="1">
      <alignment vertical="center" shrinkToFit="1"/>
    </xf>
    <xf numFmtId="177" fontId="29" fillId="0" borderId="1" xfId="29" applyNumberFormat="1" applyFont="1" applyBorder="1" applyAlignment="1">
      <alignment vertical="center" shrinkToFit="1"/>
    </xf>
    <xf numFmtId="177" fontId="30" fillId="0" borderId="8" xfId="29" applyNumberFormat="1" applyFont="1" applyBorder="1" applyAlignment="1">
      <alignment vertical="center" shrinkToFit="1"/>
    </xf>
    <xf numFmtId="177" fontId="29" fillId="0" borderId="1" xfId="29" applyNumberFormat="1" applyFont="1" applyBorder="1" applyAlignment="1">
      <alignment horizontal="center" vertical="center" shrinkToFit="1"/>
    </xf>
    <xf numFmtId="38" fontId="29" fillId="0" borderId="9" xfId="29" applyNumberFormat="1" applyFont="1" applyBorder="1" applyAlignment="1" applyProtection="1">
      <alignment vertical="center" shrinkToFit="1"/>
    </xf>
    <xf numFmtId="177" fontId="29" fillId="0" borderId="10" xfId="29" applyNumberFormat="1" applyFont="1" applyBorder="1" applyAlignment="1">
      <alignment vertical="center" shrinkToFit="1"/>
    </xf>
    <xf numFmtId="38" fontId="29" fillId="0" borderId="9" xfId="29" applyNumberFormat="1" applyFont="1" applyBorder="1" applyAlignment="1">
      <alignment vertical="center" shrinkToFit="1"/>
    </xf>
    <xf numFmtId="38" fontId="35" fillId="0" borderId="1" xfId="29" applyNumberFormat="1" applyFont="1" applyBorder="1" applyAlignment="1">
      <alignment horizontal="center" vertical="center" wrapText="1" shrinkToFit="1"/>
    </xf>
    <xf numFmtId="177" fontId="29" fillId="0" borderId="1" xfId="29" applyNumberFormat="1" applyFont="1" applyBorder="1" applyAlignment="1">
      <alignment horizontal="right" vertical="center" shrinkToFit="1"/>
    </xf>
    <xf numFmtId="38" fontId="29" fillId="0" borderId="6" xfId="29" applyNumberFormat="1" applyFont="1" applyBorder="1" applyAlignment="1">
      <alignment vertical="center" shrinkToFit="1"/>
    </xf>
    <xf numFmtId="38" fontId="35" fillId="0" borderId="7" xfId="29" applyNumberFormat="1" applyFont="1" applyBorder="1" applyAlignment="1">
      <alignment horizontal="center" vertical="center" wrapText="1" shrinkToFit="1"/>
    </xf>
    <xf numFmtId="177" fontId="29" fillId="0" borderId="7" xfId="29" applyNumberFormat="1" applyFont="1" applyBorder="1" applyAlignment="1">
      <alignment vertical="center" shrinkToFit="1"/>
    </xf>
    <xf numFmtId="38" fontId="29" fillId="0" borderId="7" xfId="29" applyNumberFormat="1" applyFont="1" applyBorder="1" applyAlignment="1">
      <alignment horizontal="center" vertical="center" shrinkToFit="1"/>
    </xf>
    <xf numFmtId="177" fontId="29" fillId="0" borderId="7" xfId="29" applyNumberFormat="1" applyFont="1" applyBorder="1" applyAlignment="1">
      <alignment horizontal="right" vertical="center" shrinkToFit="1"/>
    </xf>
    <xf numFmtId="177" fontId="29" fillId="0" borderId="7" xfId="29" applyNumberFormat="1" applyFont="1" applyBorder="1" applyAlignment="1">
      <alignment horizontal="center" vertical="center" shrinkToFit="1"/>
    </xf>
    <xf numFmtId="177" fontId="29" fillId="0" borderId="8" xfId="29" applyNumberFormat="1" applyFont="1" applyBorder="1" applyAlignment="1">
      <alignment vertical="center" shrinkToFit="1"/>
    </xf>
    <xf numFmtId="177" fontId="29" fillId="0" borderId="1" xfId="29" applyNumberFormat="1" applyFont="1" applyBorder="1" applyAlignment="1">
      <alignment horizontal="centerContinuous" vertical="center" shrinkToFit="1"/>
    </xf>
    <xf numFmtId="38" fontId="30" fillId="0" borderId="9" xfId="29" applyNumberFormat="1" applyFont="1" applyBorder="1" applyAlignment="1">
      <alignment horizontal="center" vertical="center" shrinkToFit="1"/>
    </xf>
    <xf numFmtId="38" fontId="30" fillId="0" borderId="6" xfId="29" applyNumberFormat="1" applyFont="1" applyBorder="1" applyAlignment="1">
      <alignment horizontal="center" vertical="center" shrinkToFit="1"/>
    </xf>
    <xf numFmtId="0" fontId="19" fillId="0" borderId="14" xfId="19" applyFont="1" applyBorder="1" applyAlignment="1">
      <alignment vertical="center"/>
    </xf>
    <xf numFmtId="0" fontId="19" fillId="0" borderId="15" xfId="19" applyFont="1" applyBorder="1" applyAlignment="1">
      <alignment vertical="center"/>
    </xf>
    <xf numFmtId="0" fontId="19" fillId="0" borderId="16" xfId="19" applyFont="1" applyBorder="1" applyAlignment="1">
      <alignment vertical="center"/>
    </xf>
    <xf numFmtId="0" fontId="19" fillId="0" borderId="0" xfId="19" applyFont="1" applyAlignment="1">
      <alignment vertical="center"/>
    </xf>
    <xf numFmtId="0" fontId="19" fillId="0" borderId="17" xfId="19" applyFont="1" applyBorder="1" applyAlignment="1">
      <alignment vertical="center"/>
    </xf>
    <xf numFmtId="0" fontId="19" fillId="0" borderId="0" xfId="19" applyFont="1" applyBorder="1" applyAlignment="1">
      <alignment vertical="center"/>
    </xf>
    <xf numFmtId="0" fontId="19" fillId="0" borderId="13" xfId="19" applyFont="1" applyBorder="1" applyAlignment="1">
      <alignment vertical="center"/>
    </xf>
    <xf numFmtId="0" fontId="21" fillId="0" borderId="0" xfId="19" applyFont="1" applyBorder="1" applyAlignment="1">
      <alignment horizontal="centerContinuous" vertical="center"/>
    </xf>
    <xf numFmtId="0" fontId="19" fillId="0" borderId="0" xfId="19" applyFont="1" applyBorder="1" applyAlignment="1">
      <alignment horizontal="centerContinuous" vertical="center"/>
    </xf>
    <xf numFmtId="0" fontId="23" fillId="0" borderId="0" xfId="19" applyFont="1" applyBorder="1" applyAlignment="1">
      <alignment vertical="center"/>
    </xf>
    <xf numFmtId="0" fontId="19" fillId="0" borderId="18" xfId="19" applyFont="1" applyBorder="1" applyAlignment="1">
      <alignment vertical="center"/>
    </xf>
    <xf numFmtId="0" fontId="19" fillId="0" borderId="28" xfId="19" applyFont="1" applyBorder="1" applyAlignment="1">
      <alignment vertical="center"/>
    </xf>
    <xf numFmtId="0" fontId="19" fillId="0" borderId="19" xfId="19" applyFont="1" applyBorder="1" applyAlignment="1">
      <alignment vertical="center"/>
    </xf>
    <xf numFmtId="0" fontId="0" fillId="0" borderId="0" xfId="0" applyAlignment="1">
      <alignment vertical="center"/>
    </xf>
    <xf numFmtId="0" fontId="18" fillId="0" borderId="17" xfId="18" applyFont="1" applyBorder="1" applyAlignment="1">
      <alignment horizontal="center" vertical="center"/>
    </xf>
    <xf numFmtId="0" fontId="18" fillId="0" borderId="0" xfId="18" applyFont="1" applyBorder="1" applyAlignment="1">
      <alignment vertical="center"/>
    </xf>
    <xf numFmtId="0" fontId="18" fillId="0" borderId="0" xfId="18" applyFont="1" applyBorder="1" applyAlignment="1">
      <alignment horizontal="center" vertical="center"/>
    </xf>
    <xf numFmtId="0" fontId="18" fillId="0" borderId="36" xfId="18" applyFont="1" applyBorder="1" applyAlignment="1">
      <alignment vertical="center"/>
    </xf>
    <xf numFmtId="0" fontId="27" fillId="0" borderId="36" xfId="18" applyFont="1" applyBorder="1" applyAlignment="1">
      <alignment horizontal="center" vertical="center"/>
    </xf>
    <xf numFmtId="0" fontId="27" fillId="0" borderId="0" xfId="18" applyFont="1" applyBorder="1" applyAlignment="1">
      <alignment vertical="center"/>
    </xf>
    <xf numFmtId="0" fontId="27" fillId="0" borderId="13" xfId="18" applyFont="1" applyBorder="1" applyAlignment="1">
      <alignment vertical="center"/>
    </xf>
    <xf numFmtId="0" fontId="27" fillId="0" borderId="17" xfId="18" applyFont="1" applyBorder="1" applyAlignment="1">
      <alignment vertical="center"/>
    </xf>
    <xf numFmtId="38" fontId="27" fillId="0" borderId="0" xfId="18" applyNumberFormat="1" applyFont="1" applyBorder="1" applyAlignment="1">
      <alignment vertical="center"/>
    </xf>
    <xf numFmtId="0" fontId="27" fillId="0" borderId="0" xfId="29" applyFont="1" applyBorder="1" applyAlignment="1">
      <alignment vertical="center"/>
    </xf>
    <xf numFmtId="0" fontId="28" fillId="0" borderId="17" xfId="18" applyFont="1" applyBorder="1" applyAlignment="1">
      <alignment vertical="center"/>
    </xf>
    <xf numFmtId="0" fontId="28" fillId="0" borderId="13" xfId="18" applyFont="1" applyBorder="1" applyAlignment="1">
      <alignment vertical="center"/>
    </xf>
    <xf numFmtId="0" fontId="28" fillId="0" borderId="0" xfId="18" applyFont="1" applyAlignment="1">
      <alignment vertical="center"/>
    </xf>
    <xf numFmtId="0" fontId="28" fillId="0" borderId="17" xfId="18" applyNumberFormat="1" applyFont="1" applyBorder="1" applyAlignment="1">
      <alignment vertical="center"/>
    </xf>
    <xf numFmtId="0" fontId="28" fillId="0" borderId="0" xfId="29" applyNumberFormat="1" applyFont="1" applyBorder="1" applyAlignment="1">
      <alignment vertical="center"/>
    </xf>
    <xf numFmtId="0" fontId="28" fillId="0" borderId="13" xfId="18" applyNumberFormat="1" applyFont="1" applyBorder="1" applyAlignment="1">
      <alignment vertical="center"/>
    </xf>
    <xf numFmtId="0" fontId="28" fillId="0" borderId="0" xfId="18" applyNumberFormat="1" applyFont="1" applyAlignment="1">
      <alignment vertical="center"/>
    </xf>
    <xf numFmtId="0" fontId="34" fillId="0" borderId="17" xfId="18" applyNumberFormat="1" applyFont="1" applyBorder="1" applyAlignment="1">
      <alignment vertical="center"/>
    </xf>
    <xf numFmtId="0" fontId="34" fillId="0" borderId="0" xfId="18" applyNumberFormat="1" applyFont="1" applyBorder="1" applyAlignment="1">
      <alignment vertical="center"/>
    </xf>
    <xf numFmtId="0" fontId="28" fillId="0" borderId="0" xfId="29" applyNumberFormat="1" applyFont="1" applyBorder="1" applyAlignment="1">
      <alignment horizontal="centerContinuous" vertical="center"/>
    </xf>
    <xf numFmtId="0" fontId="27" fillId="0" borderId="0" xfId="18" applyNumberFormat="1" applyFont="1" applyBorder="1" applyAlignment="1">
      <alignment vertical="center"/>
    </xf>
    <xf numFmtId="38" fontId="37" fillId="0" borderId="0" xfId="29" applyNumberFormat="1" applyFont="1" applyBorder="1" applyAlignment="1">
      <alignment vertical="center"/>
    </xf>
    <xf numFmtId="0" fontId="27" fillId="0" borderId="18" xfId="18" applyFont="1" applyBorder="1" applyAlignment="1">
      <alignment vertical="center"/>
    </xf>
    <xf numFmtId="0" fontId="27" fillId="0" borderId="28" xfId="18" applyFont="1" applyBorder="1" applyAlignment="1">
      <alignment vertical="center"/>
    </xf>
    <xf numFmtId="0" fontId="27" fillId="0" borderId="19" xfId="18" applyFont="1" applyBorder="1" applyAlignment="1">
      <alignment vertical="center"/>
    </xf>
    <xf numFmtId="0" fontId="29" fillId="0" borderId="1" xfId="31" applyNumberFormat="1" applyFont="1" applyBorder="1" applyAlignment="1">
      <alignment horizontal="center" vertical="center" shrinkToFit="1"/>
    </xf>
    <xf numFmtId="0" fontId="29" fillId="0" borderId="7" xfId="31" applyNumberFormat="1" applyFont="1" applyBorder="1" applyAlignment="1">
      <alignment horizontal="center" vertical="center" shrinkToFit="1"/>
    </xf>
    <xf numFmtId="0" fontId="30" fillId="0" borderId="7" xfId="31" applyNumberFormat="1" applyFont="1" applyBorder="1" applyAlignment="1">
      <alignment horizontal="center" vertical="center" shrinkToFi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19" xfId="0" applyBorder="1" applyAlignment="1">
      <alignment vertical="center"/>
    </xf>
    <xf numFmtId="0" fontId="38" fillId="0" borderId="0" xfId="0" applyFont="1" applyAlignment="1">
      <alignment vertical="center"/>
    </xf>
    <xf numFmtId="0" fontId="39" fillId="0" borderId="0" xfId="0" applyFont="1">
      <alignment vertical="center"/>
    </xf>
    <xf numFmtId="38" fontId="29" fillId="0" borderId="1" xfId="29" applyNumberFormat="1" applyFont="1" applyBorder="1" applyAlignment="1">
      <alignment horizontal="center" vertical="center" shrinkToFit="1"/>
    </xf>
    <xf numFmtId="38" fontId="29" fillId="0" borderId="1" xfId="29" applyNumberFormat="1" applyFont="1" applyBorder="1" applyAlignment="1">
      <alignment horizontal="center" vertical="center" shrinkToFit="1"/>
    </xf>
    <xf numFmtId="38" fontId="29" fillId="0" borderId="1" xfId="29" applyNumberFormat="1" applyFont="1" applyBorder="1" applyAlignment="1">
      <alignment horizontal="center" vertical="center" shrinkToFit="1"/>
    </xf>
    <xf numFmtId="3" fontId="29" fillId="0" borderId="1" xfId="31" applyNumberFormat="1" applyFont="1" applyBorder="1" applyAlignment="1">
      <alignment horizontal="center" vertical="center" shrinkToFit="1"/>
    </xf>
    <xf numFmtId="38" fontId="29" fillId="0" borderId="35" xfId="29" applyNumberFormat="1" applyFont="1" applyBorder="1" applyAlignment="1">
      <alignment vertical="center" shrinkToFit="1"/>
    </xf>
    <xf numFmtId="38" fontId="29" fillId="0" borderId="2" xfId="29" applyNumberFormat="1" applyFont="1" applyBorder="1" applyAlignment="1">
      <alignment horizontal="center" vertical="center" shrinkToFit="1"/>
    </xf>
    <xf numFmtId="0" fontId="29" fillId="0" borderId="2" xfId="31" applyNumberFormat="1" applyFont="1" applyBorder="1" applyAlignment="1">
      <alignment horizontal="center" vertical="center" shrinkToFit="1"/>
    </xf>
    <xf numFmtId="177" fontId="29" fillId="0" borderId="2" xfId="29" applyNumberFormat="1" applyFont="1" applyBorder="1" applyAlignment="1">
      <alignment vertical="center" shrinkToFit="1"/>
    </xf>
    <xf numFmtId="177" fontId="29" fillId="0" borderId="2" xfId="29" applyNumberFormat="1" applyFont="1" applyBorder="1" applyAlignment="1">
      <alignment horizontal="right" vertical="center" shrinkToFit="1"/>
    </xf>
    <xf numFmtId="177" fontId="29" fillId="0" borderId="2" xfId="29" applyNumberFormat="1" applyFont="1" applyBorder="1" applyAlignment="1">
      <alignment horizontal="center" vertical="center" shrinkToFit="1"/>
    </xf>
    <xf numFmtId="177" fontId="29" fillId="0" borderId="39" xfId="29" applyNumberFormat="1" applyFont="1" applyBorder="1" applyAlignment="1">
      <alignment vertical="center" shrinkToFit="1"/>
    </xf>
    <xf numFmtId="38" fontId="30" fillId="0" borderId="1" xfId="29" applyNumberFormat="1" applyFont="1" applyBorder="1" applyAlignment="1">
      <alignment vertical="center" shrinkToFit="1"/>
    </xf>
    <xf numFmtId="38" fontId="29" fillId="0" borderId="1" xfId="29" applyNumberFormat="1" applyFont="1" applyBorder="1" applyAlignment="1">
      <alignment horizontal="center" vertical="center" shrinkToFit="1"/>
    </xf>
    <xf numFmtId="41" fontId="30" fillId="0" borderId="1" xfId="31" applyFont="1" applyBorder="1" applyAlignment="1">
      <alignment vertical="center" shrinkToFit="1"/>
    </xf>
    <xf numFmtId="189" fontId="28" fillId="0" borderId="0" xfId="29" applyNumberFormat="1" applyFont="1" applyBorder="1" applyAlignment="1">
      <alignment vertical="center"/>
    </xf>
    <xf numFmtId="38" fontId="29" fillId="0" borderId="1" xfId="29" applyNumberFormat="1" applyFont="1" applyBorder="1" applyAlignment="1">
      <alignment horizontal="center" vertical="center" wrapText="1" shrinkToFit="1"/>
    </xf>
    <xf numFmtId="0" fontId="41" fillId="0" borderId="0" xfId="19" applyFont="1" applyAlignment="1">
      <alignment vertical="center"/>
    </xf>
    <xf numFmtId="0" fontId="42" fillId="0" borderId="0" xfId="19" applyFont="1" applyAlignment="1">
      <alignment vertical="center"/>
    </xf>
    <xf numFmtId="38" fontId="30" fillId="0" borderId="10" xfId="29" applyNumberFormat="1" applyFont="1" applyBorder="1" applyAlignment="1">
      <alignment horizontal="center" vertical="center" shrinkToFit="1"/>
    </xf>
    <xf numFmtId="38" fontId="30" fillId="4" borderId="9" xfId="29" applyNumberFormat="1" applyFont="1" applyFill="1" applyBorder="1" applyAlignment="1">
      <alignment horizontal="center" vertical="center" shrinkToFit="1"/>
    </xf>
    <xf numFmtId="38" fontId="30" fillId="4" borderId="1" xfId="29" applyNumberFormat="1" applyFont="1" applyFill="1" applyBorder="1" applyAlignment="1">
      <alignment horizontal="center" vertical="center" shrinkToFit="1"/>
    </xf>
    <xf numFmtId="38" fontId="30" fillId="4" borderId="1" xfId="29" applyNumberFormat="1" applyFont="1" applyFill="1" applyBorder="1" applyAlignment="1">
      <alignment vertical="center" shrinkToFit="1"/>
    </xf>
    <xf numFmtId="41" fontId="30" fillId="4" borderId="1" xfId="31" applyFont="1" applyFill="1" applyBorder="1" applyAlignment="1">
      <alignment vertical="center" shrinkToFit="1"/>
    </xf>
    <xf numFmtId="177" fontId="30" fillId="4" borderId="1" xfId="29" applyNumberFormat="1" applyFont="1" applyFill="1" applyBorder="1" applyAlignment="1">
      <alignment vertical="center" shrinkToFit="1"/>
    </xf>
    <xf numFmtId="177" fontId="30" fillId="4" borderId="10" xfId="29" applyNumberFormat="1" applyFont="1" applyFill="1" applyBorder="1" applyAlignment="1">
      <alignment vertical="center" shrinkToFit="1"/>
    </xf>
    <xf numFmtId="189" fontId="28" fillId="0" borderId="0" xfId="18" applyNumberFormat="1" applyFont="1" applyBorder="1" applyAlignment="1">
      <alignment vertical="center"/>
    </xf>
    <xf numFmtId="0" fontId="36" fillId="0" borderId="42" xfId="29" applyNumberFormat="1" applyFont="1" applyBorder="1" applyAlignment="1">
      <alignment vertical="center"/>
    </xf>
    <xf numFmtId="0" fontId="36" fillId="0" borderId="22" xfId="29" applyNumberFormat="1" applyFont="1" applyBorder="1" applyAlignment="1">
      <alignment vertical="center"/>
    </xf>
    <xf numFmtId="0" fontId="36" fillId="0" borderId="23" xfId="29" applyNumberFormat="1" applyFont="1" applyBorder="1" applyAlignment="1">
      <alignment vertical="center"/>
    </xf>
    <xf numFmtId="0" fontId="36" fillId="2" borderId="22" xfId="29" applyNumberFormat="1" applyFont="1" applyFill="1" applyBorder="1" applyAlignment="1">
      <alignment vertical="center"/>
    </xf>
    <xf numFmtId="0" fontId="29" fillId="2" borderId="1" xfId="31" applyNumberFormat="1" applyFont="1" applyFill="1" applyBorder="1" applyAlignment="1">
      <alignment horizontal="center" vertical="center" shrinkToFit="1"/>
    </xf>
    <xf numFmtId="3" fontId="29" fillId="2" borderId="1" xfId="31" applyNumberFormat="1" applyFont="1" applyFill="1" applyBorder="1" applyAlignment="1">
      <alignment horizontal="center" vertical="center" shrinkToFit="1"/>
    </xf>
    <xf numFmtId="38" fontId="30" fillId="2" borderId="1" xfId="29" applyNumberFormat="1" applyFont="1" applyFill="1" applyBorder="1" applyAlignment="1">
      <alignment horizontal="center" vertical="center" shrinkToFit="1"/>
    </xf>
    <xf numFmtId="38" fontId="30" fillId="2" borderId="0" xfId="29" applyNumberFormat="1" applyFont="1" applyFill="1" applyAlignment="1">
      <alignment vertical="center" shrinkToFit="1"/>
    </xf>
    <xf numFmtId="38" fontId="30" fillId="0" borderId="1" xfId="29" applyNumberFormat="1" applyFont="1" applyBorder="1" applyAlignment="1">
      <alignment horizontal="center" vertical="center" shrinkToFit="1"/>
    </xf>
    <xf numFmtId="41" fontId="0" fillId="0" borderId="0" xfId="31" applyFont="1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>
      <alignment vertical="center"/>
    </xf>
    <xf numFmtId="38" fontId="43" fillId="0" borderId="0" xfId="29" applyNumberFormat="1" applyFont="1" applyFill="1" applyBorder="1" applyAlignment="1">
      <alignment horizontal="left" vertical="center" shrinkToFit="1"/>
    </xf>
    <xf numFmtId="191" fontId="27" fillId="0" borderId="0" xfId="18" applyNumberFormat="1" applyFont="1" applyAlignment="1">
      <alignment vertical="center"/>
    </xf>
    <xf numFmtId="191" fontId="28" fillId="0" borderId="0" xfId="18" applyNumberFormat="1" applyFont="1" applyAlignment="1">
      <alignment vertical="center"/>
    </xf>
    <xf numFmtId="0" fontId="3" fillId="0" borderId="27" xfId="2" applyFont="1" applyBorder="1" applyAlignment="1">
      <alignment vertical="center"/>
    </xf>
    <xf numFmtId="0" fontId="3" fillId="0" borderId="0" xfId="2" applyFont="1" applyBorder="1" applyAlignment="1">
      <alignment vertical="center"/>
    </xf>
    <xf numFmtId="0" fontId="3" fillId="0" borderId="26" xfId="2" applyFont="1" applyBorder="1" applyAlignment="1">
      <alignment vertical="center"/>
    </xf>
    <xf numFmtId="0" fontId="3" fillId="0" borderId="24" xfId="2" applyFont="1" applyBorder="1" applyAlignment="1">
      <alignment vertical="center"/>
    </xf>
    <xf numFmtId="0" fontId="3" fillId="0" borderId="12" xfId="2" applyFont="1" applyBorder="1" applyAlignment="1">
      <alignment vertical="center"/>
    </xf>
    <xf numFmtId="0" fontId="3" fillId="0" borderId="37" xfId="2" applyFont="1" applyBorder="1" applyAlignment="1">
      <alignment vertical="center"/>
    </xf>
    <xf numFmtId="38" fontId="30" fillId="0" borderId="1" xfId="29" applyNumberFormat="1" applyFont="1" applyBorder="1" applyAlignment="1">
      <alignment horizontal="center" vertical="center" shrinkToFit="1"/>
    </xf>
    <xf numFmtId="41" fontId="29" fillId="2" borderId="1" xfId="31" applyNumberFormat="1" applyFont="1" applyFill="1" applyBorder="1" applyAlignment="1">
      <alignment horizontal="center" vertical="center" shrinkToFit="1"/>
    </xf>
    <xf numFmtId="41" fontId="29" fillId="2" borderId="1" xfId="31" applyFont="1" applyFill="1" applyBorder="1" applyAlignment="1">
      <alignment horizontal="center" vertical="center" shrinkToFit="1"/>
    </xf>
    <xf numFmtId="190" fontId="29" fillId="2" borderId="1" xfId="31" applyNumberFormat="1" applyFont="1" applyFill="1" applyBorder="1" applyAlignment="1">
      <alignment horizontal="center" vertical="center" shrinkToFit="1"/>
    </xf>
    <xf numFmtId="38" fontId="45" fillId="2" borderId="0" xfId="29" applyNumberFormat="1" applyFont="1" applyFill="1" applyAlignment="1">
      <alignment vertical="center" shrinkToFit="1"/>
    </xf>
    <xf numFmtId="38" fontId="45" fillId="0" borderId="0" xfId="29" applyNumberFormat="1" applyFont="1" applyAlignment="1">
      <alignment horizontal="center" vertical="center" shrinkToFit="1"/>
    </xf>
    <xf numFmtId="38" fontId="45" fillId="0" borderId="0" xfId="29" applyNumberFormat="1" applyFont="1" applyAlignment="1">
      <alignment vertical="center" shrinkToFit="1"/>
    </xf>
    <xf numFmtId="38" fontId="43" fillId="0" borderId="0" xfId="29" applyNumberFormat="1" applyFont="1" applyAlignment="1">
      <alignment vertical="center" shrinkToFit="1"/>
    </xf>
    <xf numFmtId="38" fontId="43" fillId="2" borderId="0" xfId="29" applyNumberFormat="1" applyFont="1" applyFill="1" applyAlignment="1">
      <alignment vertical="center" shrinkToFit="1"/>
    </xf>
    <xf numFmtId="0" fontId="3" fillId="0" borderId="38" xfId="2" applyFont="1" applyBorder="1" applyAlignment="1">
      <alignment vertical="center"/>
    </xf>
    <xf numFmtId="0" fontId="3" fillId="3" borderId="27" xfId="2" applyFont="1" applyFill="1" applyBorder="1" applyAlignment="1">
      <alignment vertical="center"/>
    </xf>
    <xf numFmtId="0" fontId="3" fillId="0" borderId="0" xfId="2" applyFont="1" applyFill="1" applyBorder="1" applyAlignment="1">
      <alignment vertical="center"/>
    </xf>
    <xf numFmtId="0" fontId="3" fillId="0" borderId="26" xfId="2" applyFont="1" applyFill="1" applyBorder="1" applyAlignment="1">
      <alignment vertical="center"/>
    </xf>
    <xf numFmtId="0" fontId="3" fillId="0" borderId="27" xfId="2" applyFont="1" applyFill="1" applyBorder="1" applyAlignment="1">
      <alignment vertical="center"/>
    </xf>
    <xf numFmtId="0" fontId="3" fillId="0" borderId="12" xfId="2" applyFont="1" applyFill="1" applyBorder="1" applyAlignment="1">
      <alignment vertical="center"/>
    </xf>
    <xf numFmtId="0" fontId="3" fillId="0" borderId="37" xfId="2" applyFont="1" applyFill="1" applyBorder="1" applyAlignment="1">
      <alignment vertical="center"/>
    </xf>
    <xf numFmtId="38" fontId="30" fillId="4" borderId="6" xfId="29" applyNumberFormat="1" applyFont="1" applyFill="1" applyBorder="1" applyAlignment="1">
      <alignment horizontal="center" vertical="center" shrinkToFit="1"/>
    </xf>
    <xf numFmtId="38" fontId="30" fillId="4" borderId="7" xfId="29" applyNumberFormat="1" applyFont="1" applyFill="1" applyBorder="1" applyAlignment="1">
      <alignment horizontal="center" vertical="center" shrinkToFit="1"/>
    </xf>
    <xf numFmtId="38" fontId="30" fillId="2" borderId="7" xfId="29" applyNumberFormat="1" applyFont="1" applyFill="1" applyBorder="1" applyAlignment="1">
      <alignment horizontal="center" vertical="center" shrinkToFit="1"/>
    </xf>
    <xf numFmtId="38" fontId="30" fillId="4" borderId="7" xfId="29" applyNumberFormat="1" applyFont="1" applyFill="1" applyBorder="1" applyAlignment="1">
      <alignment vertical="center" shrinkToFit="1"/>
    </xf>
    <xf numFmtId="41" fontId="30" fillId="4" borderId="7" xfId="31" applyFont="1" applyFill="1" applyBorder="1" applyAlignment="1">
      <alignment vertical="center" shrinkToFit="1"/>
    </xf>
    <xf numFmtId="177" fontId="30" fillId="4" borderId="7" xfId="29" applyNumberFormat="1" applyFont="1" applyFill="1" applyBorder="1" applyAlignment="1">
      <alignment vertical="center" shrinkToFit="1"/>
    </xf>
    <xf numFmtId="177" fontId="30" fillId="4" borderId="8" xfId="29" applyNumberFormat="1" applyFont="1" applyFill="1" applyBorder="1" applyAlignment="1">
      <alignment vertical="center" shrinkToFit="1"/>
    </xf>
    <xf numFmtId="38" fontId="30" fillId="0" borderId="1" xfId="29" applyNumberFormat="1" applyFont="1" applyBorder="1" applyAlignment="1">
      <alignment horizontal="center" vertical="center" shrinkToFit="1"/>
    </xf>
    <xf numFmtId="41" fontId="29" fillId="2" borderId="2" xfId="31" applyFont="1" applyFill="1" applyBorder="1" applyAlignment="1">
      <alignment horizontal="center" vertical="center" shrinkToFit="1"/>
    </xf>
    <xf numFmtId="41" fontId="29" fillId="0" borderId="1" xfId="31" applyFont="1" applyBorder="1" applyAlignment="1">
      <alignment horizontal="center" vertical="center" shrinkToFit="1"/>
    </xf>
    <xf numFmtId="41" fontId="29" fillId="0" borderId="1" xfId="31" applyFont="1" applyBorder="1" applyAlignment="1">
      <alignment vertical="center" shrinkToFit="1"/>
    </xf>
    <xf numFmtId="194" fontId="29" fillId="0" borderId="1" xfId="31" applyNumberFormat="1" applyFont="1" applyBorder="1" applyAlignment="1">
      <alignment horizontal="center" vertical="center" shrinkToFit="1"/>
    </xf>
    <xf numFmtId="191" fontId="19" fillId="0" borderId="0" xfId="2" applyNumberFormat="1" applyFont="1" applyAlignment="1">
      <alignment vertical="center"/>
    </xf>
    <xf numFmtId="191" fontId="28" fillId="0" borderId="0" xfId="2" applyNumberFormat="1" applyFont="1" applyAlignment="1">
      <alignment vertical="center"/>
    </xf>
    <xf numFmtId="38" fontId="30" fillId="0" borderId="1" xfId="29" applyNumberFormat="1" applyFont="1" applyBorder="1" applyAlignment="1">
      <alignment horizontal="center" vertical="center" shrinkToFit="1"/>
    </xf>
    <xf numFmtId="0" fontId="44" fillId="0" borderId="0" xfId="0" applyFont="1">
      <alignment vertical="center"/>
    </xf>
    <xf numFmtId="41" fontId="48" fillId="0" borderId="0" xfId="0" applyNumberFormat="1" applyFont="1">
      <alignment vertical="center"/>
    </xf>
    <xf numFmtId="195" fontId="29" fillId="0" borderId="1" xfId="29" applyNumberFormat="1" applyFont="1" applyBorder="1" applyAlignment="1">
      <alignment horizontal="center" vertical="center" shrinkToFit="1"/>
    </xf>
    <xf numFmtId="0" fontId="47" fillId="0" borderId="17" xfId="19" applyFont="1" applyBorder="1" applyAlignment="1">
      <alignment horizontal="center" vertical="center"/>
    </xf>
    <xf numFmtId="0" fontId="47" fillId="0" borderId="0" xfId="19" applyFont="1" applyBorder="1" applyAlignment="1">
      <alignment horizontal="center" vertical="center"/>
    </xf>
    <xf numFmtId="0" fontId="47" fillId="0" borderId="13" xfId="19" applyFont="1" applyBorder="1" applyAlignment="1">
      <alignment horizontal="center" vertical="center"/>
    </xf>
    <xf numFmtId="0" fontId="3" fillId="0" borderId="27" xfId="2" applyFont="1" applyBorder="1" applyAlignment="1">
      <alignment vertical="center"/>
    </xf>
    <xf numFmtId="0" fontId="3" fillId="0" borderId="0" xfId="2" applyFont="1" applyBorder="1" applyAlignment="1">
      <alignment vertical="center"/>
    </xf>
    <xf numFmtId="0" fontId="3" fillId="0" borderId="26" xfId="2" applyFont="1" applyBorder="1" applyAlignment="1">
      <alignment vertical="center"/>
    </xf>
    <xf numFmtId="0" fontId="3" fillId="0" borderId="24" xfId="2" applyFont="1" applyBorder="1" applyAlignment="1">
      <alignment vertical="center"/>
    </xf>
    <xf numFmtId="0" fontId="3" fillId="0" borderId="12" xfId="2" applyFont="1" applyBorder="1" applyAlignment="1">
      <alignment vertical="center"/>
    </xf>
    <xf numFmtId="0" fontId="3" fillId="0" borderId="37" xfId="2" applyFont="1" applyBorder="1" applyAlignment="1">
      <alignment vertical="center"/>
    </xf>
    <xf numFmtId="0" fontId="25" fillId="0" borderId="17" xfId="2" applyFont="1" applyBorder="1" applyAlignment="1">
      <alignment horizontal="center" vertical="center"/>
    </xf>
    <xf numFmtId="0" fontId="25" fillId="0" borderId="0" xfId="2" applyFont="1" applyBorder="1" applyAlignment="1">
      <alignment horizontal="center" vertical="center"/>
    </xf>
    <xf numFmtId="0" fontId="26" fillId="0" borderId="0" xfId="3" applyFont="1" applyBorder="1" applyAlignment="1">
      <alignment horizontal="center" vertical="center"/>
    </xf>
    <xf numFmtId="0" fontId="26" fillId="0" borderId="13" xfId="3" applyFont="1" applyBorder="1" applyAlignment="1">
      <alignment horizontal="center" vertical="center"/>
    </xf>
    <xf numFmtId="0" fontId="28" fillId="0" borderId="0" xfId="2" applyFont="1" applyBorder="1" applyAlignment="1">
      <alignment horizontal="distributed" vertical="center"/>
    </xf>
    <xf numFmtId="0" fontId="46" fillId="0" borderId="21" xfId="2" applyFont="1" applyBorder="1" applyAlignment="1">
      <alignment horizontal="center" vertical="center"/>
    </xf>
    <xf numFmtId="0" fontId="46" fillId="0" borderId="22" xfId="2" applyFont="1" applyBorder="1" applyAlignment="1">
      <alignment horizontal="center" vertical="center"/>
    </xf>
    <xf numFmtId="0" fontId="46" fillId="0" borderId="23" xfId="2" applyFont="1" applyBorder="1" applyAlignment="1">
      <alignment horizontal="center" vertical="center"/>
    </xf>
    <xf numFmtId="0" fontId="3" fillId="0" borderId="38" xfId="2" applyFont="1" applyBorder="1" applyAlignment="1">
      <alignment horizontal="center" vertical="center"/>
    </xf>
    <xf numFmtId="0" fontId="3" fillId="0" borderId="29" xfId="2" applyFont="1" applyBorder="1" applyAlignment="1">
      <alignment horizontal="center" vertical="center"/>
    </xf>
    <xf numFmtId="0" fontId="3" fillId="0" borderId="24" xfId="2" applyFont="1" applyBorder="1" applyAlignment="1">
      <alignment horizontal="center" vertical="center"/>
    </xf>
    <xf numFmtId="0" fontId="3" fillId="0" borderId="37" xfId="2" applyFont="1" applyBorder="1" applyAlignment="1">
      <alignment horizontal="center" vertical="center"/>
    </xf>
    <xf numFmtId="0" fontId="3" fillId="0" borderId="21" xfId="2" applyFont="1" applyBorder="1" applyAlignment="1">
      <alignment horizontal="center" vertical="center"/>
    </xf>
    <xf numFmtId="0" fontId="3" fillId="0" borderId="22" xfId="2" applyFont="1" applyBorder="1" applyAlignment="1">
      <alignment horizontal="center" vertical="center"/>
    </xf>
    <xf numFmtId="0" fontId="3" fillId="0" borderId="23" xfId="2" applyFont="1" applyBorder="1" applyAlignment="1">
      <alignment horizontal="center" vertical="center"/>
    </xf>
    <xf numFmtId="0" fontId="3" fillId="0" borderId="27" xfId="2" applyFont="1" applyBorder="1" applyAlignment="1">
      <alignment vertical="center" wrapText="1"/>
    </xf>
    <xf numFmtId="0" fontId="3" fillId="0" borderId="0" xfId="2" applyFont="1" applyBorder="1" applyAlignment="1">
      <alignment vertical="center" wrapText="1"/>
    </xf>
    <xf numFmtId="0" fontId="3" fillId="0" borderId="26" xfId="2" applyFont="1" applyBorder="1" applyAlignment="1">
      <alignment vertical="center" wrapText="1"/>
    </xf>
    <xf numFmtId="0" fontId="3" fillId="0" borderId="36" xfId="2" applyFont="1" applyBorder="1" applyAlignment="1">
      <alignment horizontal="center" vertical="center"/>
    </xf>
    <xf numFmtId="0" fontId="3" fillId="0" borderId="12" xfId="2" applyFont="1" applyBorder="1" applyAlignment="1">
      <alignment horizontal="center" vertical="center"/>
    </xf>
    <xf numFmtId="0" fontId="46" fillId="0" borderId="38" xfId="2" applyFont="1" applyBorder="1" applyAlignment="1">
      <alignment horizontal="left" vertical="center"/>
    </xf>
    <xf numFmtId="0" fontId="46" fillId="0" borderId="36" xfId="2" applyFont="1" applyBorder="1" applyAlignment="1">
      <alignment horizontal="left" vertical="center"/>
    </xf>
    <xf numFmtId="0" fontId="46" fillId="0" borderId="29" xfId="2" applyFont="1" applyBorder="1" applyAlignment="1">
      <alignment horizontal="left" vertical="center"/>
    </xf>
    <xf numFmtId="0" fontId="40" fillId="0" borderId="43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0" fontId="40" fillId="0" borderId="44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7" fillId="0" borderId="15" xfId="18" applyFont="1" applyBorder="1" applyAlignment="1">
      <alignment horizontal="right" vertical="center"/>
    </xf>
    <xf numFmtId="0" fontId="18" fillId="0" borderId="31" xfId="18" applyFont="1" applyBorder="1" applyAlignment="1">
      <alignment horizontal="center" vertical="center" wrapText="1"/>
    </xf>
    <xf numFmtId="0" fontId="18" fillId="0" borderId="33" xfId="18" applyFont="1" applyBorder="1" applyAlignment="1">
      <alignment horizontal="center" vertical="center"/>
    </xf>
    <xf numFmtId="0" fontId="18" fillId="0" borderId="35" xfId="18" applyFont="1" applyBorder="1" applyAlignment="1">
      <alignment horizontal="center" vertical="center"/>
    </xf>
    <xf numFmtId="0" fontId="18" fillId="0" borderId="32" xfId="18" applyFont="1" applyBorder="1" applyAlignment="1">
      <alignment horizontal="center" vertical="center" wrapText="1"/>
    </xf>
    <xf numFmtId="0" fontId="18" fillId="0" borderId="34" xfId="18" applyFont="1" applyBorder="1" applyAlignment="1">
      <alignment horizontal="center" vertical="center"/>
    </xf>
    <xf numFmtId="0" fontId="18" fillId="0" borderId="2" xfId="18" applyFont="1" applyBorder="1" applyAlignment="1">
      <alignment horizontal="center" vertical="center"/>
    </xf>
    <xf numFmtId="0" fontId="18" fillId="0" borderId="32" xfId="18" applyFont="1" applyBorder="1" applyAlignment="1">
      <alignment horizontal="center" vertical="center"/>
    </xf>
    <xf numFmtId="0" fontId="33" fillId="0" borderId="17" xfId="18" applyFont="1" applyBorder="1" applyAlignment="1">
      <alignment horizontal="center" vertical="center" shrinkToFit="1"/>
    </xf>
    <xf numFmtId="0" fontId="33" fillId="0" borderId="0" xfId="18" applyFont="1" applyBorder="1" applyAlignment="1">
      <alignment horizontal="center" vertical="center" shrinkToFit="1"/>
    </xf>
    <xf numFmtId="0" fontId="33" fillId="0" borderId="13" xfId="18" applyFont="1" applyBorder="1" applyAlignment="1">
      <alignment horizontal="center" vertical="center" shrinkToFit="1"/>
    </xf>
    <xf numFmtId="189" fontId="28" fillId="0" borderId="0" xfId="18" applyNumberFormat="1" applyFont="1" applyBorder="1" applyAlignment="1">
      <alignment horizontal="center" vertical="center"/>
    </xf>
    <xf numFmtId="0" fontId="28" fillId="0" borderId="20" xfId="18" applyFont="1" applyBorder="1" applyAlignment="1">
      <alignment horizontal="center" vertical="center"/>
    </xf>
    <xf numFmtId="0" fontId="28" fillId="0" borderId="15" xfId="18" applyFont="1" applyBorder="1" applyAlignment="1">
      <alignment horizontal="center" vertical="center"/>
    </xf>
    <xf numFmtId="0" fontId="28" fillId="0" borderId="16" xfId="18" applyFont="1" applyBorder="1" applyAlignment="1">
      <alignment horizontal="center" vertical="center"/>
    </xf>
    <xf numFmtId="0" fontId="28" fillId="0" borderId="27" xfId="18" applyFont="1" applyBorder="1" applyAlignment="1">
      <alignment horizontal="center" vertical="center"/>
    </xf>
    <xf numFmtId="0" fontId="28" fillId="0" borderId="0" xfId="18" applyFont="1" applyBorder="1" applyAlignment="1">
      <alignment horizontal="center" vertical="center"/>
    </xf>
    <xf numFmtId="0" fontId="28" fillId="0" borderId="13" xfId="18" applyFont="1" applyBorder="1" applyAlignment="1">
      <alignment horizontal="center" vertical="center"/>
    </xf>
    <xf numFmtId="0" fontId="28" fillId="0" borderId="24" xfId="18" applyFont="1" applyBorder="1" applyAlignment="1">
      <alignment horizontal="center" vertical="center"/>
    </xf>
    <xf numFmtId="0" fontId="28" fillId="0" borderId="12" xfId="18" applyFont="1" applyBorder="1" applyAlignment="1">
      <alignment horizontal="center" vertical="center"/>
    </xf>
    <xf numFmtId="0" fontId="28" fillId="0" borderId="25" xfId="18" applyFont="1" applyBorder="1" applyAlignment="1">
      <alignment horizontal="center" vertical="center"/>
    </xf>
    <xf numFmtId="38" fontId="30" fillId="0" borderId="4" xfId="29" applyNumberFormat="1" applyFont="1" applyBorder="1" applyAlignment="1">
      <alignment horizontal="center" vertical="center" shrinkToFit="1"/>
    </xf>
    <xf numFmtId="38" fontId="30" fillId="0" borderId="5" xfId="29" applyNumberFormat="1" applyFont="1" applyBorder="1" applyAlignment="1">
      <alignment horizontal="center" vertical="center" shrinkToFit="1"/>
    </xf>
    <xf numFmtId="38" fontId="30" fillId="0" borderId="3" xfId="29" applyNumberFormat="1" applyFont="1" applyBorder="1" applyAlignment="1" applyProtection="1">
      <alignment horizontal="center" vertical="center" shrinkToFit="1"/>
      <protection locked="0"/>
    </xf>
    <xf numFmtId="38" fontId="30" fillId="0" borderId="9" xfId="29" applyNumberFormat="1" applyFont="1" applyBorder="1" applyAlignment="1" applyProtection="1">
      <alignment horizontal="center" vertical="center" shrinkToFit="1"/>
      <protection locked="0"/>
    </xf>
    <xf numFmtId="38" fontId="30" fillId="0" borderId="1" xfId="29" applyNumberFormat="1" applyFont="1" applyBorder="1" applyAlignment="1">
      <alignment horizontal="center" vertical="center" shrinkToFit="1"/>
    </xf>
    <xf numFmtId="38" fontId="30" fillId="2" borderId="32" xfId="29" applyNumberFormat="1" applyFont="1" applyFill="1" applyBorder="1" applyAlignment="1">
      <alignment horizontal="center" vertical="center" wrapText="1" shrinkToFit="1"/>
    </xf>
    <xf numFmtId="38" fontId="30" fillId="2" borderId="2" xfId="29" applyNumberFormat="1" applyFont="1" applyFill="1" applyBorder="1" applyAlignment="1">
      <alignment horizontal="center" vertical="center" shrinkToFit="1"/>
    </xf>
  </cellXfs>
  <cellStyles count="34">
    <cellStyle name="Comma [0]_ SG&amp;A Bridge " xfId="23"/>
    <cellStyle name="Comma_ SG&amp;A Bridge " xfId="24"/>
    <cellStyle name="Currency [0]_ SG&amp;A Bridge" xfId="25"/>
    <cellStyle name="Currency_ SG&amp;A Bridge " xfId="26"/>
    <cellStyle name="Header1" xfId="27"/>
    <cellStyle name="Normal_ SG&amp;A Bridge " xfId="28"/>
    <cellStyle name="고정소숫점" xfId="4"/>
    <cellStyle name="고정출력1" xfId="5"/>
    <cellStyle name="고정출력2" xfId="6"/>
    <cellStyle name="날짜" xfId="7"/>
    <cellStyle name="달러" xfId="8"/>
    <cellStyle name="뒤에 오는 하이퍼링크_교대옹벽내역서" xfId="9"/>
    <cellStyle name="뷭?_BOOKSHIP" xfId="10"/>
    <cellStyle name="숫자(R)" xfId="11"/>
    <cellStyle name="쉼표 [0]" xfId="31" builtinId="6"/>
    <cellStyle name="쉼표 [0] 2" xfId="30"/>
    <cellStyle name="자리수" xfId="12"/>
    <cellStyle name="자리수0" xfId="13"/>
    <cellStyle name="콤마 [0]_( T.F - ASP 80.100 )" xfId="14"/>
    <cellStyle name="콤마 [2]" xfId="15"/>
    <cellStyle name="콤마_(type)총괄" xfId="16"/>
    <cellStyle name="퍼센트" xfId="17"/>
    <cellStyle name="표준" xfId="0" builtinId="0"/>
    <cellStyle name="표준 2" xfId="29"/>
    <cellStyle name="표준 26" xfId="1"/>
    <cellStyle name="표준 3" xfId="32"/>
    <cellStyle name="표준 4" xfId="33"/>
    <cellStyle name="표준_감리갑지" xfId="18"/>
    <cellStyle name="표준_감리표지" xfId="19"/>
    <cellStyle name="표준_델리레이트" xfId="2"/>
    <cellStyle name="표준_안심교정밀안전점검용역" xfId="3"/>
    <cellStyle name="합산" xfId="20"/>
    <cellStyle name="화폐기호" xfId="21"/>
    <cellStyle name="화폐기호0" xfId="2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337311</xdr:colOff>
      <xdr:row>19</xdr:row>
      <xdr:rowOff>85725</xdr:rowOff>
    </xdr:from>
    <xdr:to>
      <xdr:col>18</xdr:col>
      <xdr:colOff>95250</xdr:colOff>
      <xdr:row>21</xdr:row>
      <xdr:rowOff>16866</xdr:rowOff>
    </xdr:to>
    <xdr:pic>
      <xdr:nvPicPr>
        <xdr:cNvPr id="2" name="그림 1" descr="ci_img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9739" t="35545" r="9501" b="36967"/>
        <a:stretch>
          <a:fillRect/>
        </a:stretch>
      </xdr:blipFill>
      <xdr:spPr>
        <a:xfrm>
          <a:off x="5823711" y="4610100"/>
          <a:ext cx="2443989" cy="4169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</xdr:row>
      <xdr:rowOff>95251</xdr:rowOff>
    </xdr:from>
    <xdr:to>
      <xdr:col>23</xdr:col>
      <xdr:colOff>123825</xdr:colOff>
      <xdr:row>21</xdr:row>
      <xdr:rowOff>26173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600076"/>
          <a:ext cx="6315075" cy="4121922"/>
        </a:xfrm>
        <a:prstGeom prst="rect">
          <a:avLst/>
        </a:prstGeom>
      </xdr:spPr>
    </xdr:pic>
    <xdr:clientData/>
  </xdr:twoCellAnchor>
  <xdr:twoCellAnchor>
    <xdr:from>
      <xdr:col>11</xdr:col>
      <xdr:colOff>47625</xdr:colOff>
      <xdr:row>31</xdr:row>
      <xdr:rowOff>66675</xdr:rowOff>
    </xdr:from>
    <xdr:to>
      <xdr:col>13</xdr:col>
      <xdr:colOff>142875</xdr:colOff>
      <xdr:row>35</xdr:row>
      <xdr:rowOff>200025</xdr:rowOff>
    </xdr:to>
    <xdr:sp macro="" textlink="">
      <xdr:nvSpPr>
        <xdr:cNvPr id="16" name="자유형 15"/>
        <xdr:cNvSpPr/>
      </xdr:nvSpPr>
      <xdr:spPr>
        <a:xfrm>
          <a:off x="3086100" y="7096125"/>
          <a:ext cx="647700" cy="971550"/>
        </a:xfrm>
        <a:custGeom>
          <a:avLst/>
          <a:gdLst>
            <a:gd name="connsiteX0" fmla="*/ 647700 w 647700"/>
            <a:gd name="connsiteY0" fmla="*/ 971550 h 971550"/>
            <a:gd name="connsiteX1" fmla="*/ 466725 w 647700"/>
            <a:gd name="connsiteY1" fmla="*/ 838200 h 971550"/>
            <a:gd name="connsiteX2" fmla="*/ 342900 w 647700"/>
            <a:gd name="connsiteY2" fmla="*/ 714375 h 971550"/>
            <a:gd name="connsiteX3" fmla="*/ 219075 w 647700"/>
            <a:gd name="connsiteY3" fmla="*/ 533400 h 971550"/>
            <a:gd name="connsiteX4" fmla="*/ 114300 w 647700"/>
            <a:gd name="connsiteY4" fmla="*/ 352425 h 971550"/>
            <a:gd name="connsiteX5" fmla="*/ 38100 w 647700"/>
            <a:gd name="connsiteY5" fmla="*/ 161925 h 971550"/>
            <a:gd name="connsiteX6" fmla="*/ 0 w 647700"/>
            <a:gd name="connsiteY6" fmla="*/ 0 h 9715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647700" h="971550">
              <a:moveTo>
                <a:pt x="647700" y="971550"/>
              </a:moveTo>
              <a:cubicBezTo>
                <a:pt x="582612" y="926306"/>
                <a:pt x="517525" y="881062"/>
                <a:pt x="466725" y="838200"/>
              </a:cubicBezTo>
              <a:cubicBezTo>
                <a:pt x="415925" y="795338"/>
                <a:pt x="384175" y="765175"/>
                <a:pt x="342900" y="714375"/>
              </a:cubicBezTo>
              <a:cubicBezTo>
                <a:pt x="301625" y="663575"/>
                <a:pt x="257175" y="593725"/>
                <a:pt x="219075" y="533400"/>
              </a:cubicBezTo>
              <a:cubicBezTo>
                <a:pt x="180975" y="473075"/>
                <a:pt x="144462" y="414337"/>
                <a:pt x="114300" y="352425"/>
              </a:cubicBezTo>
              <a:cubicBezTo>
                <a:pt x="84138" y="290513"/>
                <a:pt x="57150" y="220662"/>
                <a:pt x="38100" y="161925"/>
              </a:cubicBezTo>
              <a:cubicBezTo>
                <a:pt x="19050" y="103188"/>
                <a:pt x="6350" y="41275"/>
                <a:pt x="0" y="0"/>
              </a:cubicBezTo>
            </a:path>
          </a:pathLst>
        </a:custGeom>
        <a:noFill/>
        <a:ln w="508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 editAs="oneCell">
    <xdr:from>
      <xdr:col>0</xdr:col>
      <xdr:colOff>180595</xdr:colOff>
      <xdr:row>23</xdr:row>
      <xdr:rowOff>76199</xdr:rowOff>
    </xdr:from>
    <xdr:to>
      <xdr:col>23</xdr:col>
      <xdr:colOff>138220</xdr:colOff>
      <xdr:row>42</xdr:row>
      <xdr:rowOff>161925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595" y="5181599"/>
          <a:ext cx="6310800" cy="4067176"/>
        </a:xfrm>
        <a:prstGeom prst="rect">
          <a:avLst/>
        </a:prstGeom>
      </xdr:spPr>
    </xdr:pic>
    <xdr:clientData/>
  </xdr:twoCellAnchor>
  <xdr:twoCellAnchor>
    <xdr:from>
      <xdr:col>6</xdr:col>
      <xdr:colOff>154512</xdr:colOff>
      <xdr:row>8</xdr:row>
      <xdr:rowOff>14814</xdr:rowOff>
    </xdr:from>
    <xdr:to>
      <xdr:col>11</xdr:col>
      <xdr:colOff>104775</xdr:colOff>
      <xdr:row>11</xdr:row>
      <xdr:rowOff>9526</xdr:rowOff>
    </xdr:to>
    <xdr:grpSp>
      <xdr:nvGrpSpPr>
        <xdr:cNvPr id="14" name="그룹 13"/>
        <xdr:cNvGrpSpPr/>
      </xdr:nvGrpSpPr>
      <xdr:grpSpPr>
        <a:xfrm>
          <a:off x="1811862" y="1986489"/>
          <a:ext cx="1331388" cy="623362"/>
          <a:chOff x="1249887" y="1081614"/>
          <a:chExt cx="1331388" cy="623362"/>
        </a:xfrm>
      </xdr:grpSpPr>
      <xdr:sp macro="" textlink="">
        <xdr:nvSpPr>
          <xdr:cNvPr id="24" name="TextBox 23"/>
          <xdr:cNvSpPr txBox="1"/>
        </xdr:nvSpPr>
        <xdr:spPr>
          <a:xfrm>
            <a:off x="1249887" y="1081614"/>
            <a:ext cx="1026588" cy="623362"/>
          </a:xfrm>
          <a:prstGeom prst="rect">
            <a:avLst/>
          </a:prstGeom>
          <a:solidFill>
            <a:srgbClr val="FFC000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lIns="0" tIns="0" rIns="0" bIns="0" rtlCol="0" anchor="ctr" anchorCtr="0"/>
          <a:lstStyle/>
          <a:p>
            <a:pPr algn="ctr"/>
            <a:r>
              <a:rPr lang="ko-KR" altLang="en-US" sz="900" b="1"/>
              <a:t>서재문화체육센터</a:t>
            </a:r>
            <a:endParaRPr lang="en-US" altLang="ko-KR" sz="900" b="1"/>
          </a:p>
          <a:p>
            <a:pPr algn="ctr"/>
            <a:r>
              <a:rPr lang="en-US" altLang="ko-KR" sz="900" b="1"/>
              <a:t>(</a:t>
            </a:r>
            <a:r>
              <a:rPr lang="ko-KR" altLang="en-US" sz="900" b="1"/>
              <a:t>지하</a:t>
            </a:r>
            <a:r>
              <a:rPr lang="en-US" altLang="ko-KR" sz="900" b="1"/>
              <a:t>1</a:t>
            </a:r>
            <a:r>
              <a:rPr lang="ko-KR" altLang="en-US" sz="900" b="1"/>
              <a:t>층</a:t>
            </a:r>
            <a:r>
              <a:rPr lang="en-US" altLang="ko-KR" sz="900" b="1"/>
              <a:t>/ </a:t>
            </a:r>
            <a:r>
              <a:rPr lang="ko-KR" altLang="en-US" sz="900" b="1"/>
              <a:t>지상</a:t>
            </a:r>
            <a:r>
              <a:rPr lang="en-US" altLang="ko-KR" sz="900" b="1"/>
              <a:t>2</a:t>
            </a:r>
            <a:r>
              <a:rPr lang="ko-KR" altLang="en-US" sz="900" b="1"/>
              <a:t>층</a:t>
            </a:r>
            <a:r>
              <a:rPr lang="en-US" altLang="ko-KR" sz="900" b="1"/>
              <a:t>)</a:t>
            </a:r>
          </a:p>
          <a:p>
            <a:pPr algn="ctr"/>
            <a:r>
              <a:rPr lang="en-US" altLang="ko-KR" sz="900" b="1"/>
              <a:t>RC</a:t>
            </a:r>
            <a:r>
              <a:rPr lang="ko-KR" altLang="en-US" sz="900" b="1"/>
              <a:t>구조</a:t>
            </a:r>
            <a:r>
              <a:rPr lang="en-US" altLang="ko-KR" sz="900" b="1"/>
              <a:t>, A=5,904 </a:t>
            </a:r>
            <a:r>
              <a:rPr lang="ko-KR" altLang="en-US" sz="900" b="1"/>
              <a:t>㎡</a:t>
            </a:r>
          </a:p>
        </xdr:txBody>
      </xdr:sp>
      <xdr:cxnSp macro="">
        <xdr:nvCxnSpPr>
          <xdr:cNvPr id="13" name="직선 화살표 연결선 12"/>
          <xdr:cNvCxnSpPr>
            <a:stCxn id="24" idx="3"/>
          </xdr:cNvCxnSpPr>
        </xdr:nvCxnSpPr>
        <xdr:spPr>
          <a:xfrm>
            <a:off x="2276475" y="1393295"/>
            <a:ext cx="304800" cy="197380"/>
          </a:xfrm>
          <a:prstGeom prst="straightConnector1">
            <a:avLst/>
          </a:prstGeom>
          <a:ln w="28575">
            <a:solidFill>
              <a:srgbClr val="FF0000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11</xdr:col>
      <xdr:colOff>123825</xdr:colOff>
      <xdr:row>31</xdr:row>
      <xdr:rowOff>155045</xdr:rowOff>
    </xdr:from>
    <xdr:to>
      <xdr:col>12</xdr:col>
      <xdr:colOff>209550</xdr:colOff>
      <xdr:row>32</xdr:row>
      <xdr:rowOff>190500</xdr:rowOff>
    </xdr:to>
    <xdr:cxnSp macro="">
      <xdr:nvCxnSpPr>
        <xdr:cNvPr id="18" name="직선 화살표 연결선 17"/>
        <xdr:cNvCxnSpPr/>
      </xdr:nvCxnSpPr>
      <xdr:spPr>
        <a:xfrm>
          <a:off x="3162300" y="6936845"/>
          <a:ext cx="361950" cy="245005"/>
        </a:xfrm>
        <a:prstGeom prst="straightConnector1">
          <a:avLst/>
        </a:prstGeom>
        <a:ln w="28575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209550</xdr:colOff>
      <xdr:row>30</xdr:row>
      <xdr:rowOff>76200</xdr:rowOff>
    </xdr:from>
    <xdr:to>
      <xdr:col>11</xdr:col>
      <xdr:colOff>131238</xdr:colOff>
      <xdr:row>33</xdr:row>
      <xdr:rowOff>70912</xdr:rowOff>
    </xdr:to>
    <xdr:sp macro="" textlink="">
      <xdr:nvSpPr>
        <xdr:cNvPr id="19" name="TextBox 18"/>
        <xdr:cNvSpPr txBox="1"/>
      </xdr:nvSpPr>
      <xdr:spPr>
        <a:xfrm>
          <a:off x="2143125" y="6648450"/>
          <a:ext cx="1026588" cy="623362"/>
        </a:xfrm>
        <a:prstGeom prst="rect">
          <a:avLst/>
        </a:prstGeom>
        <a:solidFill>
          <a:srgbClr val="FFC0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ctr" anchorCtr="0"/>
        <a:lstStyle/>
        <a:p>
          <a:pPr algn="ctr"/>
          <a:r>
            <a:rPr lang="ko-KR" altLang="en-US" sz="900" b="1"/>
            <a:t>서재문화체육센터</a:t>
          </a:r>
          <a:endParaRPr lang="en-US" altLang="ko-KR" sz="900" b="1"/>
        </a:p>
        <a:p>
          <a:pPr algn="ctr"/>
          <a:r>
            <a:rPr lang="en-US" altLang="ko-KR" sz="900" b="1"/>
            <a:t>(</a:t>
          </a:r>
          <a:r>
            <a:rPr lang="ko-KR" altLang="en-US" sz="900" b="1"/>
            <a:t>지하</a:t>
          </a:r>
          <a:r>
            <a:rPr lang="en-US" altLang="ko-KR" sz="900" b="1"/>
            <a:t>1</a:t>
          </a:r>
          <a:r>
            <a:rPr lang="ko-KR" altLang="en-US" sz="900" b="1"/>
            <a:t>층</a:t>
          </a:r>
          <a:r>
            <a:rPr lang="en-US" altLang="ko-KR" sz="900" b="1"/>
            <a:t>/ </a:t>
          </a:r>
          <a:r>
            <a:rPr lang="ko-KR" altLang="en-US" sz="900" b="1"/>
            <a:t>지상</a:t>
          </a:r>
          <a:r>
            <a:rPr lang="en-US" altLang="ko-KR" sz="900" b="1"/>
            <a:t>2</a:t>
          </a:r>
          <a:r>
            <a:rPr lang="ko-KR" altLang="en-US" sz="900" b="1"/>
            <a:t>층</a:t>
          </a:r>
          <a:r>
            <a:rPr lang="en-US" altLang="ko-KR" sz="900" b="1"/>
            <a:t>)</a:t>
          </a:r>
        </a:p>
        <a:p>
          <a:pPr algn="ctr"/>
          <a:r>
            <a:rPr lang="en-US" altLang="ko-KR" sz="900" b="1"/>
            <a:t>RC</a:t>
          </a:r>
          <a:r>
            <a:rPr lang="ko-KR" altLang="en-US" sz="900" b="1"/>
            <a:t>구조</a:t>
          </a:r>
          <a:r>
            <a:rPr lang="en-US" altLang="ko-KR" sz="900" b="1"/>
            <a:t>, A=5,904 </a:t>
          </a:r>
          <a:r>
            <a:rPr lang="ko-KR" altLang="en-US" sz="900" b="1"/>
            <a:t>㎡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495301</xdr:colOff>
      <xdr:row>22</xdr:row>
      <xdr:rowOff>19050</xdr:rowOff>
    </xdr:from>
    <xdr:to>
      <xdr:col>11</xdr:col>
      <xdr:colOff>514351</xdr:colOff>
      <xdr:row>22</xdr:row>
      <xdr:rowOff>197728</xdr:rowOff>
    </xdr:to>
    <xdr:pic>
      <xdr:nvPicPr>
        <xdr:cNvPr id="2" name="그림 1" descr="ci_img2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9739" t="35545" r="9501" b="36967"/>
        <a:stretch>
          <a:fillRect/>
        </a:stretch>
      </xdr:blipFill>
      <xdr:spPr>
        <a:xfrm>
          <a:off x="7629526" y="5943600"/>
          <a:ext cx="1333500" cy="17867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0.100.11.111/cgi-bin/mail.cgi/&#49688;&#47049;-&#44368;&#5134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0.100.11.111/cgi-bin/mail.cgi/&#49688;&#47049;&#49328;&#52636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습"/>
      <sheetName val="품셈TABLE"/>
      <sheetName val="Sheet1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  <sheetName val="토공집계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집계표"/>
      <sheetName val="수량산출서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명세서"/>
      <sheetName val="신흥교"/>
      <sheetName val="공주-교대(A1)"/>
      <sheetName val="단가"/>
      <sheetName val="백호우계수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저가1"/>
      <sheetName val="Sheet1 (2)"/>
      <sheetName val="일반공사"/>
      <sheetName val="다곡2교"/>
      <sheetName val="날개벽수량표"/>
      <sheetName val="일위(통합 기존)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준검 내역서"/>
      <sheetName val="노임단가"/>
      <sheetName val="장비가동"/>
      <sheetName val="결재란"/>
      <sheetName val="값"/>
      <sheetName val="변경집계2"/>
      <sheetName val="사급비"/>
      <sheetName val="설비단가표"/>
      <sheetName val="내역"/>
      <sheetName val="시점교대"/>
      <sheetName val="덕전리"/>
      <sheetName val="일위"/>
      <sheetName val="배수공"/>
      <sheetName val="제출내역 (2)"/>
      <sheetName val="DATA 입력부"/>
      <sheetName val="일위대가"/>
      <sheetName val="구조물공"/>
      <sheetName val="부대공"/>
      <sheetName val="토공"/>
      <sheetName val="포장공"/>
      <sheetName val="수량산출"/>
      <sheetName val="지급자재"/>
      <sheetName val="수량산출서"/>
      <sheetName val="적용기준"/>
      <sheetName val="변경내역서"/>
      <sheetName val="초기화면"/>
      <sheetName val="계약내역서"/>
      <sheetName val="일위대가표"/>
      <sheetName val="노무비"/>
      <sheetName val="일위대가(가설)"/>
      <sheetName val="사업총괄"/>
      <sheetName val="누가토량"/>
      <sheetName val="단위수량"/>
      <sheetName val="Sheet5"/>
      <sheetName val="시설물일위"/>
      <sheetName val="을지"/>
      <sheetName val="터파기및재료"/>
      <sheetName val="배수공 내역서 적용수량"/>
      <sheetName val="룡전상부"/>
      <sheetName val="부관맨홀조서"/>
      <sheetName val="철거산출근거"/>
      <sheetName val="내역서(원안분)"/>
      <sheetName val="하수급견적대비"/>
      <sheetName val="견적내역"/>
      <sheetName val="집계표"/>
      <sheetName val="#REF"/>
      <sheetName val="(포장)BOQ-실적공사"/>
      <sheetName val="개산공사비"/>
      <sheetName val="2경간"/>
      <sheetName val="토목설계(배수지+관로)"/>
      <sheetName val="아포2당초"/>
      <sheetName val="기타backdata"/>
      <sheetName val="공통가설"/>
      <sheetName val="건축토목내역"/>
      <sheetName val="연결관암거"/>
      <sheetName val="실행대비"/>
      <sheetName val="부대내역"/>
      <sheetName val="수수료율표"/>
      <sheetName val="자재목록"/>
      <sheetName val="노임목록"/>
      <sheetName val="L_RPTB~1"/>
      <sheetName val="계약서"/>
      <sheetName val="백룡교차로"/>
      <sheetName val="산정교차로"/>
      <sheetName val="신영교차로"/>
      <sheetName val="중기명"/>
      <sheetName val="내역(설계)"/>
      <sheetName val="수량집계"/>
      <sheetName val="가설건물"/>
      <sheetName val="시노"/>
      <sheetName val="확약서"/>
      <sheetName val="단가산출"/>
      <sheetName val="변경내역"/>
      <sheetName val="공사비집계"/>
      <sheetName val="전산output"/>
      <sheetName val="DATA 입력란"/>
      <sheetName val="SULKEA"/>
      <sheetName val="금리계산"/>
      <sheetName val="투찰내역"/>
      <sheetName val="총공사내역서"/>
      <sheetName val="토공(우물통,기타) "/>
      <sheetName val="신천3호용수로"/>
      <sheetName val="000000"/>
      <sheetName val="DATE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C627">
            <v>0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 refreshError="1"/>
      <sheetData sheetId="27" refreshError="1"/>
      <sheetData sheetId="28"/>
      <sheetData sheetId="29"/>
      <sheetData sheetId="30"/>
      <sheetData sheetId="31"/>
      <sheetData sheetId="32" refreshError="1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showGridLines="0" tabSelected="1" view="pageBreakPreview" zoomScaleNormal="70" zoomScaleSheetLayoutView="100" workbookViewId="0">
      <selection activeCell="J20" sqref="J20"/>
    </sheetView>
  </sheetViews>
  <sheetFormatPr defaultColWidth="5.875" defaultRowHeight="17.25"/>
  <cols>
    <col min="1" max="16384" width="5.875" style="88"/>
  </cols>
  <sheetData>
    <row r="1" spans="1:23" ht="20.25" customHeight="1">
      <c r="A1" s="85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7"/>
      <c r="W1" s="154" t="s">
        <v>110</v>
      </c>
    </row>
    <row r="2" spans="1:23" ht="17.100000000000001" customHeight="1">
      <c r="A2" s="89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1"/>
      <c r="W2" s="155"/>
    </row>
    <row r="3" spans="1:23" ht="30" customHeight="1">
      <c r="A3" s="89"/>
      <c r="B3" s="92" t="s">
        <v>89</v>
      </c>
      <c r="C3" s="93"/>
      <c r="D3" s="58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1"/>
    </row>
    <row r="4" spans="1:23" ht="17.100000000000001" customHeight="1">
      <c r="A4" s="89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1"/>
    </row>
    <row r="5" spans="1:23" ht="17.100000000000001" customHeight="1">
      <c r="A5" s="89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1"/>
    </row>
    <row r="6" spans="1:23" ht="17.100000000000001" customHeight="1">
      <c r="A6" s="89"/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1"/>
    </row>
    <row r="7" spans="1:23" ht="17.100000000000001" customHeight="1">
      <c r="A7" s="89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1"/>
    </row>
    <row r="8" spans="1:23" ht="17.100000000000001" customHeight="1">
      <c r="A8" s="89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1"/>
    </row>
    <row r="9" spans="1:23">
      <c r="A9" s="89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1"/>
    </row>
    <row r="10" spans="1:23" s="1" customFormat="1" ht="50.1" customHeight="1">
      <c r="A10" s="219" t="str">
        <f>W1</f>
        <v>서재문화체육센터 정밀안전점검 용역</v>
      </c>
      <c r="B10" s="220"/>
      <c r="C10" s="220"/>
      <c r="D10" s="220"/>
      <c r="E10" s="220"/>
      <c r="F10" s="220"/>
      <c r="G10" s="220"/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1"/>
    </row>
    <row r="11" spans="1:23">
      <c r="A11" s="89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1"/>
    </row>
    <row r="12" spans="1:23">
      <c r="A12" s="89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1"/>
    </row>
    <row r="13" spans="1:23">
      <c r="A13" s="89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1"/>
    </row>
    <row r="14" spans="1:23">
      <c r="A14" s="89"/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  <c r="T14" s="91"/>
    </row>
    <row r="15" spans="1:23">
      <c r="A15" s="89"/>
      <c r="B15" s="90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1"/>
    </row>
    <row r="16" spans="1:23">
      <c r="A16" s="89"/>
      <c r="B16" s="90"/>
      <c r="C16" s="90"/>
      <c r="D16" s="90" t="s">
        <v>9</v>
      </c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1"/>
    </row>
    <row r="17" spans="1:20">
      <c r="A17" s="89"/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1"/>
    </row>
    <row r="18" spans="1:20">
      <c r="A18" s="89"/>
      <c r="B18" s="90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1"/>
    </row>
    <row r="19" spans="1:20">
      <c r="A19" s="89"/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1"/>
    </row>
    <row r="20" spans="1:20" ht="21" customHeight="1">
      <c r="A20" s="89"/>
      <c r="B20" s="90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4"/>
      <c r="P20" s="90"/>
      <c r="Q20" s="94"/>
      <c r="R20" s="90"/>
      <c r="S20" s="90"/>
      <c r="T20" s="91"/>
    </row>
    <row r="21" spans="1:20">
      <c r="A21" s="89"/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1"/>
    </row>
    <row r="22" spans="1:20">
      <c r="A22" s="89"/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1"/>
    </row>
    <row r="23" spans="1:20">
      <c r="A23" s="89"/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1"/>
    </row>
    <row r="24" spans="1:20" ht="18" thickBot="1">
      <c r="A24" s="95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7"/>
    </row>
  </sheetData>
  <mergeCells count="1">
    <mergeCell ref="A10:T10"/>
  </mergeCells>
  <phoneticPr fontId="1" type="noConversion"/>
  <printOptions horizontalCentered="1" verticalCentered="1" gridLinesSet="0"/>
  <pageMargins left="0.9055118110236221" right="0.70866141732283472" top="0.86614173228346458" bottom="0.86614173228346458" header="0.19685039370078741" footer="0.19685039370078741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8"/>
  <sheetViews>
    <sheetView showGridLines="0" view="pageBreakPreview" zoomScale="86" zoomScaleSheetLayoutView="86" workbookViewId="0">
      <selection activeCell="N22" sqref="N22"/>
    </sheetView>
  </sheetViews>
  <sheetFormatPr defaultColWidth="9" defaultRowHeight="20.100000000000001" customHeight="1"/>
  <cols>
    <col min="1" max="1" width="5.625" style="2" customWidth="1"/>
    <col min="2" max="2" width="3.625" style="28" customWidth="1"/>
    <col min="3" max="3" width="3.625" style="2" customWidth="1"/>
    <col min="4" max="4" width="10.625" style="2" customWidth="1"/>
    <col min="5" max="5" width="3.125" style="2" customWidth="1"/>
    <col min="6" max="27" width="4" style="2" customWidth="1"/>
    <col min="28" max="28" width="6.375" style="2" customWidth="1"/>
    <col min="29" max="29" width="13.375" style="2" bestFit="1" customWidth="1"/>
    <col min="30" max="254" width="10" style="2"/>
    <col min="255" max="255" width="9" style="2" customWidth="1"/>
    <col min="256" max="256" width="4.875" style="2" customWidth="1"/>
    <col min="257" max="257" width="18.125" style="2" customWidth="1"/>
    <col min="258" max="277" width="4.625" style="2" customWidth="1"/>
    <col min="278" max="278" width="2.75" style="2" customWidth="1"/>
    <col min="279" max="279" width="3" style="2" customWidth="1"/>
    <col min="280" max="280" width="1.75" style="2" customWidth="1"/>
    <col min="281" max="510" width="10" style="2"/>
    <col min="511" max="511" width="9" style="2" customWidth="1"/>
    <col min="512" max="512" width="4.875" style="2" customWidth="1"/>
    <col min="513" max="513" width="18.125" style="2" customWidth="1"/>
    <col min="514" max="533" width="4.625" style="2" customWidth="1"/>
    <col min="534" max="534" width="2.75" style="2" customWidth="1"/>
    <col min="535" max="535" width="3" style="2" customWidth="1"/>
    <col min="536" max="536" width="1.75" style="2" customWidth="1"/>
    <col min="537" max="766" width="10" style="2"/>
    <col min="767" max="767" width="9" style="2" customWidth="1"/>
    <col min="768" max="768" width="4.875" style="2" customWidth="1"/>
    <col min="769" max="769" width="18.125" style="2" customWidth="1"/>
    <col min="770" max="789" width="4.625" style="2" customWidth="1"/>
    <col min="790" max="790" width="2.75" style="2" customWidth="1"/>
    <col min="791" max="791" width="3" style="2" customWidth="1"/>
    <col min="792" max="792" width="1.75" style="2" customWidth="1"/>
    <col min="793" max="1022" width="9" style="2"/>
    <col min="1023" max="1023" width="9" style="2" customWidth="1"/>
    <col min="1024" max="1024" width="4.875" style="2" customWidth="1"/>
    <col min="1025" max="1025" width="18.125" style="2" customWidth="1"/>
    <col min="1026" max="1045" width="4.625" style="2" customWidth="1"/>
    <col min="1046" max="1046" width="2.75" style="2" customWidth="1"/>
    <col min="1047" max="1047" width="3" style="2" customWidth="1"/>
    <col min="1048" max="1048" width="1.75" style="2" customWidth="1"/>
    <col min="1049" max="1278" width="10" style="2"/>
    <col min="1279" max="1279" width="9" style="2" customWidth="1"/>
    <col min="1280" max="1280" width="4.875" style="2" customWidth="1"/>
    <col min="1281" max="1281" width="18.125" style="2" customWidth="1"/>
    <col min="1282" max="1301" width="4.625" style="2" customWidth="1"/>
    <col min="1302" max="1302" width="2.75" style="2" customWidth="1"/>
    <col min="1303" max="1303" width="3" style="2" customWidth="1"/>
    <col min="1304" max="1304" width="1.75" style="2" customWidth="1"/>
    <col min="1305" max="1534" width="10" style="2"/>
    <col min="1535" max="1535" width="9" style="2" customWidth="1"/>
    <col min="1536" max="1536" width="4.875" style="2" customWidth="1"/>
    <col min="1537" max="1537" width="18.125" style="2" customWidth="1"/>
    <col min="1538" max="1557" width="4.625" style="2" customWidth="1"/>
    <col min="1558" max="1558" width="2.75" style="2" customWidth="1"/>
    <col min="1559" max="1559" width="3" style="2" customWidth="1"/>
    <col min="1560" max="1560" width="1.75" style="2" customWidth="1"/>
    <col min="1561" max="1790" width="10" style="2"/>
    <col min="1791" max="1791" width="9" style="2" customWidth="1"/>
    <col min="1792" max="1792" width="4.875" style="2" customWidth="1"/>
    <col min="1793" max="1793" width="18.125" style="2" customWidth="1"/>
    <col min="1794" max="1813" width="4.625" style="2" customWidth="1"/>
    <col min="1814" max="1814" width="2.75" style="2" customWidth="1"/>
    <col min="1815" max="1815" width="3" style="2" customWidth="1"/>
    <col min="1816" max="1816" width="1.75" style="2" customWidth="1"/>
    <col min="1817" max="2046" width="9" style="2"/>
    <col min="2047" max="2047" width="9" style="2" customWidth="1"/>
    <col min="2048" max="2048" width="4.875" style="2" customWidth="1"/>
    <col min="2049" max="2049" width="18.125" style="2" customWidth="1"/>
    <col min="2050" max="2069" width="4.625" style="2" customWidth="1"/>
    <col min="2070" max="2070" width="2.75" style="2" customWidth="1"/>
    <col min="2071" max="2071" width="3" style="2" customWidth="1"/>
    <col min="2072" max="2072" width="1.75" style="2" customWidth="1"/>
    <col min="2073" max="2302" width="10" style="2"/>
    <col min="2303" max="2303" width="9" style="2" customWidth="1"/>
    <col min="2304" max="2304" width="4.875" style="2" customWidth="1"/>
    <col min="2305" max="2305" width="18.125" style="2" customWidth="1"/>
    <col min="2306" max="2325" width="4.625" style="2" customWidth="1"/>
    <col min="2326" max="2326" width="2.75" style="2" customWidth="1"/>
    <col min="2327" max="2327" width="3" style="2" customWidth="1"/>
    <col min="2328" max="2328" width="1.75" style="2" customWidth="1"/>
    <col min="2329" max="2558" width="10" style="2"/>
    <col min="2559" max="2559" width="9" style="2" customWidth="1"/>
    <col min="2560" max="2560" width="4.875" style="2" customWidth="1"/>
    <col min="2561" max="2561" width="18.125" style="2" customWidth="1"/>
    <col min="2562" max="2581" width="4.625" style="2" customWidth="1"/>
    <col min="2582" max="2582" width="2.75" style="2" customWidth="1"/>
    <col min="2583" max="2583" width="3" style="2" customWidth="1"/>
    <col min="2584" max="2584" width="1.75" style="2" customWidth="1"/>
    <col min="2585" max="2814" width="10" style="2"/>
    <col min="2815" max="2815" width="9" style="2" customWidth="1"/>
    <col min="2816" max="2816" width="4.875" style="2" customWidth="1"/>
    <col min="2817" max="2817" width="18.125" style="2" customWidth="1"/>
    <col min="2818" max="2837" width="4.625" style="2" customWidth="1"/>
    <col min="2838" max="2838" width="2.75" style="2" customWidth="1"/>
    <col min="2839" max="2839" width="3" style="2" customWidth="1"/>
    <col min="2840" max="2840" width="1.75" style="2" customWidth="1"/>
    <col min="2841" max="3070" width="9" style="2"/>
    <col min="3071" max="3071" width="9" style="2" customWidth="1"/>
    <col min="3072" max="3072" width="4.875" style="2" customWidth="1"/>
    <col min="3073" max="3073" width="18.125" style="2" customWidth="1"/>
    <col min="3074" max="3093" width="4.625" style="2" customWidth="1"/>
    <col min="3094" max="3094" width="2.75" style="2" customWidth="1"/>
    <col min="3095" max="3095" width="3" style="2" customWidth="1"/>
    <col min="3096" max="3096" width="1.75" style="2" customWidth="1"/>
    <col min="3097" max="3326" width="10" style="2"/>
    <col min="3327" max="3327" width="9" style="2" customWidth="1"/>
    <col min="3328" max="3328" width="4.875" style="2" customWidth="1"/>
    <col min="3329" max="3329" width="18.125" style="2" customWidth="1"/>
    <col min="3330" max="3349" width="4.625" style="2" customWidth="1"/>
    <col min="3350" max="3350" width="2.75" style="2" customWidth="1"/>
    <col min="3351" max="3351" width="3" style="2" customWidth="1"/>
    <col min="3352" max="3352" width="1.75" style="2" customWidth="1"/>
    <col min="3353" max="3582" width="10" style="2"/>
    <col min="3583" max="3583" width="9" style="2" customWidth="1"/>
    <col min="3584" max="3584" width="4.875" style="2" customWidth="1"/>
    <col min="3585" max="3585" width="18.125" style="2" customWidth="1"/>
    <col min="3586" max="3605" width="4.625" style="2" customWidth="1"/>
    <col min="3606" max="3606" width="2.75" style="2" customWidth="1"/>
    <col min="3607" max="3607" width="3" style="2" customWidth="1"/>
    <col min="3608" max="3608" width="1.75" style="2" customWidth="1"/>
    <col min="3609" max="3838" width="10" style="2"/>
    <col min="3839" max="3839" width="9" style="2" customWidth="1"/>
    <col min="3840" max="3840" width="4.875" style="2" customWidth="1"/>
    <col min="3841" max="3841" width="18.125" style="2" customWidth="1"/>
    <col min="3842" max="3861" width="4.625" style="2" customWidth="1"/>
    <col min="3862" max="3862" width="2.75" style="2" customWidth="1"/>
    <col min="3863" max="3863" width="3" style="2" customWidth="1"/>
    <col min="3864" max="3864" width="1.75" style="2" customWidth="1"/>
    <col min="3865" max="4094" width="9" style="2"/>
    <col min="4095" max="4095" width="9" style="2" customWidth="1"/>
    <col min="4096" max="4096" width="4.875" style="2" customWidth="1"/>
    <col min="4097" max="4097" width="18.125" style="2" customWidth="1"/>
    <col min="4098" max="4117" width="4.625" style="2" customWidth="1"/>
    <col min="4118" max="4118" width="2.75" style="2" customWidth="1"/>
    <col min="4119" max="4119" width="3" style="2" customWidth="1"/>
    <col min="4120" max="4120" width="1.75" style="2" customWidth="1"/>
    <col min="4121" max="4350" width="10" style="2"/>
    <col min="4351" max="4351" width="9" style="2" customWidth="1"/>
    <col min="4352" max="4352" width="4.875" style="2" customWidth="1"/>
    <col min="4353" max="4353" width="18.125" style="2" customWidth="1"/>
    <col min="4354" max="4373" width="4.625" style="2" customWidth="1"/>
    <col min="4374" max="4374" width="2.75" style="2" customWidth="1"/>
    <col min="4375" max="4375" width="3" style="2" customWidth="1"/>
    <col min="4376" max="4376" width="1.75" style="2" customWidth="1"/>
    <col min="4377" max="4606" width="10" style="2"/>
    <col min="4607" max="4607" width="9" style="2" customWidth="1"/>
    <col min="4608" max="4608" width="4.875" style="2" customWidth="1"/>
    <col min="4609" max="4609" width="18.125" style="2" customWidth="1"/>
    <col min="4610" max="4629" width="4.625" style="2" customWidth="1"/>
    <col min="4630" max="4630" width="2.75" style="2" customWidth="1"/>
    <col min="4631" max="4631" width="3" style="2" customWidth="1"/>
    <col min="4632" max="4632" width="1.75" style="2" customWidth="1"/>
    <col min="4633" max="4862" width="10" style="2"/>
    <col min="4863" max="4863" width="9" style="2" customWidth="1"/>
    <col min="4864" max="4864" width="4.875" style="2" customWidth="1"/>
    <col min="4865" max="4865" width="18.125" style="2" customWidth="1"/>
    <col min="4866" max="4885" width="4.625" style="2" customWidth="1"/>
    <col min="4886" max="4886" width="2.75" style="2" customWidth="1"/>
    <col min="4887" max="4887" width="3" style="2" customWidth="1"/>
    <col min="4888" max="4888" width="1.75" style="2" customWidth="1"/>
    <col min="4889" max="5118" width="9" style="2"/>
    <col min="5119" max="5119" width="9" style="2" customWidth="1"/>
    <col min="5120" max="5120" width="4.875" style="2" customWidth="1"/>
    <col min="5121" max="5121" width="18.125" style="2" customWidth="1"/>
    <col min="5122" max="5141" width="4.625" style="2" customWidth="1"/>
    <col min="5142" max="5142" width="2.75" style="2" customWidth="1"/>
    <col min="5143" max="5143" width="3" style="2" customWidth="1"/>
    <col min="5144" max="5144" width="1.75" style="2" customWidth="1"/>
    <col min="5145" max="5374" width="10" style="2"/>
    <col min="5375" max="5375" width="9" style="2" customWidth="1"/>
    <col min="5376" max="5376" width="4.875" style="2" customWidth="1"/>
    <col min="5377" max="5377" width="18.125" style="2" customWidth="1"/>
    <col min="5378" max="5397" width="4.625" style="2" customWidth="1"/>
    <col min="5398" max="5398" width="2.75" style="2" customWidth="1"/>
    <col min="5399" max="5399" width="3" style="2" customWidth="1"/>
    <col min="5400" max="5400" width="1.75" style="2" customWidth="1"/>
    <col min="5401" max="5630" width="10" style="2"/>
    <col min="5631" max="5631" width="9" style="2" customWidth="1"/>
    <col min="5632" max="5632" width="4.875" style="2" customWidth="1"/>
    <col min="5633" max="5633" width="18.125" style="2" customWidth="1"/>
    <col min="5634" max="5653" width="4.625" style="2" customWidth="1"/>
    <col min="5654" max="5654" width="2.75" style="2" customWidth="1"/>
    <col min="5655" max="5655" width="3" style="2" customWidth="1"/>
    <col min="5656" max="5656" width="1.75" style="2" customWidth="1"/>
    <col min="5657" max="5886" width="10" style="2"/>
    <col min="5887" max="5887" width="9" style="2" customWidth="1"/>
    <col min="5888" max="5888" width="4.875" style="2" customWidth="1"/>
    <col min="5889" max="5889" width="18.125" style="2" customWidth="1"/>
    <col min="5890" max="5909" width="4.625" style="2" customWidth="1"/>
    <col min="5910" max="5910" width="2.75" style="2" customWidth="1"/>
    <col min="5911" max="5911" width="3" style="2" customWidth="1"/>
    <col min="5912" max="5912" width="1.75" style="2" customWidth="1"/>
    <col min="5913" max="6142" width="9" style="2"/>
    <col min="6143" max="6143" width="9" style="2" customWidth="1"/>
    <col min="6144" max="6144" width="4.875" style="2" customWidth="1"/>
    <col min="6145" max="6145" width="18.125" style="2" customWidth="1"/>
    <col min="6146" max="6165" width="4.625" style="2" customWidth="1"/>
    <col min="6166" max="6166" width="2.75" style="2" customWidth="1"/>
    <col min="6167" max="6167" width="3" style="2" customWidth="1"/>
    <col min="6168" max="6168" width="1.75" style="2" customWidth="1"/>
    <col min="6169" max="6398" width="10" style="2"/>
    <col min="6399" max="6399" width="9" style="2" customWidth="1"/>
    <col min="6400" max="6400" width="4.875" style="2" customWidth="1"/>
    <col min="6401" max="6401" width="18.125" style="2" customWidth="1"/>
    <col min="6402" max="6421" width="4.625" style="2" customWidth="1"/>
    <col min="6422" max="6422" width="2.75" style="2" customWidth="1"/>
    <col min="6423" max="6423" width="3" style="2" customWidth="1"/>
    <col min="6424" max="6424" width="1.75" style="2" customWidth="1"/>
    <col min="6425" max="6654" width="10" style="2"/>
    <col min="6655" max="6655" width="9" style="2" customWidth="1"/>
    <col min="6656" max="6656" width="4.875" style="2" customWidth="1"/>
    <col min="6657" max="6657" width="18.125" style="2" customWidth="1"/>
    <col min="6658" max="6677" width="4.625" style="2" customWidth="1"/>
    <col min="6678" max="6678" width="2.75" style="2" customWidth="1"/>
    <col min="6679" max="6679" width="3" style="2" customWidth="1"/>
    <col min="6680" max="6680" width="1.75" style="2" customWidth="1"/>
    <col min="6681" max="6910" width="10" style="2"/>
    <col min="6911" max="6911" width="9" style="2" customWidth="1"/>
    <col min="6912" max="6912" width="4.875" style="2" customWidth="1"/>
    <col min="6913" max="6913" width="18.125" style="2" customWidth="1"/>
    <col min="6914" max="6933" width="4.625" style="2" customWidth="1"/>
    <col min="6934" max="6934" width="2.75" style="2" customWidth="1"/>
    <col min="6935" max="6935" width="3" style="2" customWidth="1"/>
    <col min="6936" max="6936" width="1.75" style="2" customWidth="1"/>
    <col min="6937" max="7166" width="9" style="2"/>
    <col min="7167" max="7167" width="9" style="2" customWidth="1"/>
    <col min="7168" max="7168" width="4.875" style="2" customWidth="1"/>
    <col min="7169" max="7169" width="18.125" style="2" customWidth="1"/>
    <col min="7170" max="7189" width="4.625" style="2" customWidth="1"/>
    <col min="7190" max="7190" width="2.75" style="2" customWidth="1"/>
    <col min="7191" max="7191" width="3" style="2" customWidth="1"/>
    <col min="7192" max="7192" width="1.75" style="2" customWidth="1"/>
    <col min="7193" max="7422" width="10" style="2"/>
    <col min="7423" max="7423" width="9" style="2" customWidth="1"/>
    <col min="7424" max="7424" width="4.875" style="2" customWidth="1"/>
    <col min="7425" max="7425" width="18.125" style="2" customWidth="1"/>
    <col min="7426" max="7445" width="4.625" style="2" customWidth="1"/>
    <col min="7446" max="7446" width="2.75" style="2" customWidth="1"/>
    <col min="7447" max="7447" width="3" style="2" customWidth="1"/>
    <col min="7448" max="7448" width="1.75" style="2" customWidth="1"/>
    <col min="7449" max="7678" width="10" style="2"/>
    <col min="7679" max="7679" width="9" style="2" customWidth="1"/>
    <col min="7680" max="7680" width="4.875" style="2" customWidth="1"/>
    <col min="7681" max="7681" width="18.125" style="2" customWidth="1"/>
    <col min="7682" max="7701" width="4.625" style="2" customWidth="1"/>
    <col min="7702" max="7702" width="2.75" style="2" customWidth="1"/>
    <col min="7703" max="7703" width="3" style="2" customWidth="1"/>
    <col min="7704" max="7704" width="1.75" style="2" customWidth="1"/>
    <col min="7705" max="7934" width="10" style="2"/>
    <col min="7935" max="7935" width="9" style="2" customWidth="1"/>
    <col min="7936" max="7936" width="4.875" style="2" customWidth="1"/>
    <col min="7937" max="7937" width="18.125" style="2" customWidth="1"/>
    <col min="7938" max="7957" width="4.625" style="2" customWidth="1"/>
    <col min="7958" max="7958" width="2.75" style="2" customWidth="1"/>
    <col min="7959" max="7959" width="3" style="2" customWidth="1"/>
    <col min="7960" max="7960" width="1.75" style="2" customWidth="1"/>
    <col min="7961" max="8190" width="9" style="2"/>
    <col min="8191" max="8191" width="9" style="2" customWidth="1"/>
    <col min="8192" max="8192" width="4.875" style="2" customWidth="1"/>
    <col min="8193" max="8193" width="18.125" style="2" customWidth="1"/>
    <col min="8194" max="8213" width="4.625" style="2" customWidth="1"/>
    <col min="8214" max="8214" width="2.75" style="2" customWidth="1"/>
    <col min="8215" max="8215" width="3" style="2" customWidth="1"/>
    <col min="8216" max="8216" width="1.75" style="2" customWidth="1"/>
    <col min="8217" max="8446" width="10" style="2"/>
    <col min="8447" max="8447" width="9" style="2" customWidth="1"/>
    <col min="8448" max="8448" width="4.875" style="2" customWidth="1"/>
    <col min="8449" max="8449" width="18.125" style="2" customWidth="1"/>
    <col min="8450" max="8469" width="4.625" style="2" customWidth="1"/>
    <col min="8470" max="8470" width="2.75" style="2" customWidth="1"/>
    <col min="8471" max="8471" width="3" style="2" customWidth="1"/>
    <col min="8472" max="8472" width="1.75" style="2" customWidth="1"/>
    <col min="8473" max="8702" width="10" style="2"/>
    <col min="8703" max="8703" width="9" style="2" customWidth="1"/>
    <col min="8704" max="8704" width="4.875" style="2" customWidth="1"/>
    <col min="8705" max="8705" width="18.125" style="2" customWidth="1"/>
    <col min="8706" max="8725" width="4.625" style="2" customWidth="1"/>
    <col min="8726" max="8726" width="2.75" style="2" customWidth="1"/>
    <col min="8727" max="8727" width="3" style="2" customWidth="1"/>
    <col min="8728" max="8728" width="1.75" style="2" customWidth="1"/>
    <col min="8729" max="8958" width="10" style="2"/>
    <col min="8959" max="8959" width="9" style="2" customWidth="1"/>
    <col min="8960" max="8960" width="4.875" style="2" customWidth="1"/>
    <col min="8961" max="8961" width="18.125" style="2" customWidth="1"/>
    <col min="8962" max="8981" width="4.625" style="2" customWidth="1"/>
    <col min="8982" max="8982" width="2.75" style="2" customWidth="1"/>
    <col min="8983" max="8983" width="3" style="2" customWidth="1"/>
    <col min="8984" max="8984" width="1.75" style="2" customWidth="1"/>
    <col min="8985" max="9214" width="9" style="2"/>
    <col min="9215" max="9215" width="9" style="2" customWidth="1"/>
    <col min="9216" max="9216" width="4.875" style="2" customWidth="1"/>
    <col min="9217" max="9217" width="18.125" style="2" customWidth="1"/>
    <col min="9218" max="9237" width="4.625" style="2" customWidth="1"/>
    <col min="9238" max="9238" width="2.75" style="2" customWidth="1"/>
    <col min="9239" max="9239" width="3" style="2" customWidth="1"/>
    <col min="9240" max="9240" width="1.75" style="2" customWidth="1"/>
    <col min="9241" max="9470" width="10" style="2"/>
    <col min="9471" max="9471" width="9" style="2" customWidth="1"/>
    <col min="9472" max="9472" width="4.875" style="2" customWidth="1"/>
    <col min="9473" max="9473" width="18.125" style="2" customWidth="1"/>
    <col min="9474" max="9493" width="4.625" style="2" customWidth="1"/>
    <col min="9494" max="9494" width="2.75" style="2" customWidth="1"/>
    <col min="9495" max="9495" width="3" style="2" customWidth="1"/>
    <col min="9496" max="9496" width="1.75" style="2" customWidth="1"/>
    <col min="9497" max="9726" width="10" style="2"/>
    <col min="9727" max="9727" width="9" style="2" customWidth="1"/>
    <col min="9728" max="9728" width="4.875" style="2" customWidth="1"/>
    <col min="9729" max="9729" width="18.125" style="2" customWidth="1"/>
    <col min="9730" max="9749" width="4.625" style="2" customWidth="1"/>
    <col min="9750" max="9750" width="2.75" style="2" customWidth="1"/>
    <col min="9751" max="9751" width="3" style="2" customWidth="1"/>
    <col min="9752" max="9752" width="1.75" style="2" customWidth="1"/>
    <col min="9753" max="9982" width="10" style="2"/>
    <col min="9983" max="9983" width="9" style="2" customWidth="1"/>
    <col min="9984" max="9984" width="4.875" style="2" customWidth="1"/>
    <col min="9985" max="9985" width="18.125" style="2" customWidth="1"/>
    <col min="9986" max="10005" width="4.625" style="2" customWidth="1"/>
    <col min="10006" max="10006" width="2.75" style="2" customWidth="1"/>
    <col min="10007" max="10007" width="3" style="2" customWidth="1"/>
    <col min="10008" max="10008" width="1.75" style="2" customWidth="1"/>
    <col min="10009" max="10238" width="9" style="2"/>
    <col min="10239" max="10239" width="9" style="2" customWidth="1"/>
    <col min="10240" max="10240" width="4.875" style="2" customWidth="1"/>
    <col min="10241" max="10241" width="18.125" style="2" customWidth="1"/>
    <col min="10242" max="10261" width="4.625" style="2" customWidth="1"/>
    <col min="10262" max="10262" width="2.75" style="2" customWidth="1"/>
    <col min="10263" max="10263" width="3" style="2" customWidth="1"/>
    <col min="10264" max="10264" width="1.75" style="2" customWidth="1"/>
    <col min="10265" max="10494" width="10" style="2"/>
    <col min="10495" max="10495" width="9" style="2" customWidth="1"/>
    <col min="10496" max="10496" width="4.875" style="2" customWidth="1"/>
    <col min="10497" max="10497" width="18.125" style="2" customWidth="1"/>
    <col min="10498" max="10517" width="4.625" style="2" customWidth="1"/>
    <col min="10518" max="10518" width="2.75" style="2" customWidth="1"/>
    <col min="10519" max="10519" width="3" style="2" customWidth="1"/>
    <col min="10520" max="10520" width="1.75" style="2" customWidth="1"/>
    <col min="10521" max="10750" width="10" style="2"/>
    <col min="10751" max="10751" width="9" style="2" customWidth="1"/>
    <col min="10752" max="10752" width="4.875" style="2" customWidth="1"/>
    <col min="10753" max="10753" width="18.125" style="2" customWidth="1"/>
    <col min="10754" max="10773" width="4.625" style="2" customWidth="1"/>
    <col min="10774" max="10774" width="2.75" style="2" customWidth="1"/>
    <col min="10775" max="10775" width="3" style="2" customWidth="1"/>
    <col min="10776" max="10776" width="1.75" style="2" customWidth="1"/>
    <col min="10777" max="11006" width="10" style="2"/>
    <col min="11007" max="11007" width="9" style="2" customWidth="1"/>
    <col min="11008" max="11008" width="4.875" style="2" customWidth="1"/>
    <col min="11009" max="11009" width="18.125" style="2" customWidth="1"/>
    <col min="11010" max="11029" width="4.625" style="2" customWidth="1"/>
    <col min="11030" max="11030" width="2.75" style="2" customWidth="1"/>
    <col min="11031" max="11031" width="3" style="2" customWidth="1"/>
    <col min="11032" max="11032" width="1.75" style="2" customWidth="1"/>
    <col min="11033" max="11262" width="9" style="2"/>
    <col min="11263" max="11263" width="9" style="2" customWidth="1"/>
    <col min="11264" max="11264" width="4.875" style="2" customWidth="1"/>
    <col min="11265" max="11265" width="18.125" style="2" customWidth="1"/>
    <col min="11266" max="11285" width="4.625" style="2" customWidth="1"/>
    <col min="11286" max="11286" width="2.75" style="2" customWidth="1"/>
    <col min="11287" max="11287" width="3" style="2" customWidth="1"/>
    <col min="11288" max="11288" width="1.75" style="2" customWidth="1"/>
    <col min="11289" max="11518" width="10" style="2"/>
    <col min="11519" max="11519" width="9" style="2" customWidth="1"/>
    <col min="11520" max="11520" width="4.875" style="2" customWidth="1"/>
    <col min="11521" max="11521" width="18.125" style="2" customWidth="1"/>
    <col min="11522" max="11541" width="4.625" style="2" customWidth="1"/>
    <col min="11542" max="11542" width="2.75" style="2" customWidth="1"/>
    <col min="11543" max="11543" width="3" style="2" customWidth="1"/>
    <col min="11544" max="11544" width="1.75" style="2" customWidth="1"/>
    <col min="11545" max="11774" width="10" style="2"/>
    <col min="11775" max="11775" width="9" style="2" customWidth="1"/>
    <col min="11776" max="11776" width="4.875" style="2" customWidth="1"/>
    <col min="11777" max="11777" width="18.125" style="2" customWidth="1"/>
    <col min="11778" max="11797" width="4.625" style="2" customWidth="1"/>
    <col min="11798" max="11798" width="2.75" style="2" customWidth="1"/>
    <col min="11799" max="11799" width="3" style="2" customWidth="1"/>
    <col min="11800" max="11800" width="1.75" style="2" customWidth="1"/>
    <col min="11801" max="12030" width="10" style="2"/>
    <col min="12031" max="12031" width="9" style="2" customWidth="1"/>
    <col min="12032" max="12032" width="4.875" style="2" customWidth="1"/>
    <col min="12033" max="12033" width="18.125" style="2" customWidth="1"/>
    <col min="12034" max="12053" width="4.625" style="2" customWidth="1"/>
    <col min="12054" max="12054" width="2.75" style="2" customWidth="1"/>
    <col min="12055" max="12055" width="3" style="2" customWidth="1"/>
    <col min="12056" max="12056" width="1.75" style="2" customWidth="1"/>
    <col min="12057" max="12286" width="9" style="2"/>
    <col min="12287" max="12287" width="9" style="2" customWidth="1"/>
    <col min="12288" max="12288" width="4.875" style="2" customWidth="1"/>
    <col min="12289" max="12289" width="18.125" style="2" customWidth="1"/>
    <col min="12290" max="12309" width="4.625" style="2" customWidth="1"/>
    <col min="12310" max="12310" width="2.75" style="2" customWidth="1"/>
    <col min="12311" max="12311" width="3" style="2" customWidth="1"/>
    <col min="12312" max="12312" width="1.75" style="2" customWidth="1"/>
    <col min="12313" max="12542" width="10" style="2"/>
    <col min="12543" max="12543" width="9" style="2" customWidth="1"/>
    <col min="12544" max="12544" width="4.875" style="2" customWidth="1"/>
    <col min="12545" max="12545" width="18.125" style="2" customWidth="1"/>
    <col min="12546" max="12565" width="4.625" style="2" customWidth="1"/>
    <col min="12566" max="12566" width="2.75" style="2" customWidth="1"/>
    <col min="12567" max="12567" width="3" style="2" customWidth="1"/>
    <col min="12568" max="12568" width="1.75" style="2" customWidth="1"/>
    <col min="12569" max="12798" width="10" style="2"/>
    <col min="12799" max="12799" width="9" style="2" customWidth="1"/>
    <col min="12800" max="12800" width="4.875" style="2" customWidth="1"/>
    <col min="12801" max="12801" width="18.125" style="2" customWidth="1"/>
    <col min="12802" max="12821" width="4.625" style="2" customWidth="1"/>
    <col min="12822" max="12822" width="2.75" style="2" customWidth="1"/>
    <col min="12823" max="12823" width="3" style="2" customWidth="1"/>
    <col min="12824" max="12824" width="1.75" style="2" customWidth="1"/>
    <col min="12825" max="13054" width="10" style="2"/>
    <col min="13055" max="13055" width="9" style="2" customWidth="1"/>
    <col min="13056" max="13056" width="4.875" style="2" customWidth="1"/>
    <col min="13057" max="13057" width="18.125" style="2" customWidth="1"/>
    <col min="13058" max="13077" width="4.625" style="2" customWidth="1"/>
    <col min="13078" max="13078" width="2.75" style="2" customWidth="1"/>
    <col min="13079" max="13079" width="3" style="2" customWidth="1"/>
    <col min="13080" max="13080" width="1.75" style="2" customWidth="1"/>
    <col min="13081" max="13310" width="9" style="2"/>
    <col min="13311" max="13311" width="9" style="2" customWidth="1"/>
    <col min="13312" max="13312" width="4.875" style="2" customWidth="1"/>
    <col min="13313" max="13313" width="18.125" style="2" customWidth="1"/>
    <col min="13314" max="13333" width="4.625" style="2" customWidth="1"/>
    <col min="13334" max="13334" width="2.75" style="2" customWidth="1"/>
    <col min="13335" max="13335" width="3" style="2" customWidth="1"/>
    <col min="13336" max="13336" width="1.75" style="2" customWidth="1"/>
    <col min="13337" max="13566" width="10" style="2"/>
    <col min="13567" max="13567" width="9" style="2" customWidth="1"/>
    <col min="13568" max="13568" width="4.875" style="2" customWidth="1"/>
    <col min="13569" max="13569" width="18.125" style="2" customWidth="1"/>
    <col min="13570" max="13589" width="4.625" style="2" customWidth="1"/>
    <col min="13590" max="13590" width="2.75" style="2" customWidth="1"/>
    <col min="13591" max="13591" width="3" style="2" customWidth="1"/>
    <col min="13592" max="13592" width="1.75" style="2" customWidth="1"/>
    <col min="13593" max="13822" width="10" style="2"/>
    <col min="13823" max="13823" width="9" style="2" customWidth="1"/>
    <col min="13824" max="13824" width="4.875" style="2" customWidth="1"/>
    <col min="13825" max="13825" width="18.125" style="2" customWidth="1"/>
    <col min="13826" max="13845" width="4.625" style="2" customWidth="1"/>
    <col min="13846" max="13846" width="2.75" style="2" customWidth="1"/>
    <col min="13847" max="13847" width="3" style="2" customWidth="1"/>
    <col min="13848" max="13848" width="1.75" style="2" customWidth="1"/>
    <col min="13849" max="14078" width="10" style="2"/>
    <col min="14079" max="14079" width="9" style="2" customWidth="1"/>
    <col min="14080" max="14080" width="4.875" style="2" customWidth="1"/>
    <col min="14081" max="14081" width="18.125" style="2" customWidth="1"/>
    <col min="14082" max="14101" width="4.625" style="2" customWidth="1"/>
    <col min="14102" max="14102" width="2.75" style="2" customWidth="1"/>
    <col min="14103" max="14103" width="3" style="2" customWidth="1"/>
    <col min="14104" max="14104" width="1.75" style="2" customWidth="1"/>
    <col min="14105" max="14334" width="9" style="2"/>
    <col min="14335" max="14335" width="9" style="2" customWidth="1"/>
    <col min="14336" max="14336" width="4.875" style="2" customWidth="1"/>
    <col min="14337" max="14337" width="18.125" style="2" customWidth="1"/>
    <col min="14338" max="14357" width="4.625" style="2" customWidth="1"/>
    <col min="14358" max="14358" width="2.75" style="2" customWidth="1"/>
    <col min="14359" max="14359" width="3" style="2" customWidth="1"/>
    <col min="14360" max="14360" width="1.75" style="2" customWidth="1"/>
    <col min="14361" max="14590" width="10" style="2"/>
    <col min="14591" max="14591" width="9" style="2" customWidth="1"/>
    <col min="14592" max="14592" width="4.875" style="2" customWidth="1"/>
    <col min="14593" max="14593" width="18.125" style="2" customWidth="1"/>
    <col min="14594" max="14613" width="4.625" style="2" customWidth="1"/>
    <col min="14614" max="14614" width="2.75" style="2" customWidth="1"/>
    <col min="14615" max="14615" width="3" style="2" customWidth="1"/>
    <col min="14616" max="14616" width="1.75" style="2" customWidth="1"/>
    <col min="14617" max="14846" width="10" style="2"/>
    <col min="14847" max="14847" width="9" style="2" customWidth="1"/>
    <col min="14848" max="14848" width="4.875" style="2" customWidth="1"/>
    <col min="14849" max="14849" width="18.125" style="2" customWidth="1"/>
    <col min="14850" max="14869" width="4.625" style="2" customWidth="1"/>
    <col min="14870" max="14870" width="2.75" style="2" customWidth="1"/>
    <col min="14871" max="14871" width="3" style="2" customWidth="1"/>
    <col min="14872" max="14872" width="1.75" style="2" customWidth="1"/>
    <col min="14873" max="15102" width="10" style="2"/>
    <col min="15103" max="15103" width="9" style="2" customWidth="1"/>
    <col min="15104" max="15104" width="4.875" style="2" customWidth="1"/>
    <col min="15105" max="15105" width="18.125" style="2" customWidth="1"/>
    <col min="15106" max="15125" width="4.625" style="2" customWidth="1"/>
    <col min="15126" max="15126" width="2.75" style="2" customWidth="1"/>
    <col min="15127" max="15127" width="3" style="2" customWidth="1"/>
    <col min="15128" max="15128" width="1.75" style="2" customWidth="1"/>
    <col min="15129" max="15358" width="9" style="2"/>
    <col min="15359" max="15359" width="9" style="2" customWidth="1"/>
    <col min="15360" max="15360" width="4.875" style="2" customWidth="1"/>
    <col min="15361" max="15361" width="18.125" style="2" customWidth="1"/>
    <col min="15362" max="15381" width="4.625" style="2" customWidth="1"/>
    <col min="15382" max="15382" width="2.75" style="2" customWidth="1"/>
    <col min="15383" max="15383" width="3" style="2" customWidth="1"/>
    <col min="15384" max="15384" width="1.75" style="2" customWidth="1"/>
    <col min="15385" max="15614" width="10" style="2"/>
    <col min="15615" max="15615" width="9" style="2" customWidth="1"/>
    <col min="15616" max="15616" width="4.875" style="2" customWidth="1"/>
    <col min="15617" max="15617" width="18.125" style="2" customWidth="1"/>
    <col min="15618" max="15637" width="4.625" style="2" customWidth="1"/>
    <col min="15638" max="15638" width="2.75" style="2" customWidth="1"/>
    <col min="15639" max="15639" width="3" style="2" customWidth="1"/>
    <col min="15640" max="15640" width="1.75" style="2" customWidth="1"/>
    <col min="15641" max="15870" width="10" style="2"/>
    <col min="15871" max="15871" width="9" style="2" customWidth="1"/>
    <col min="15872" max="15872" width="4.875" style="2" customWidth="1"/>
    <col min="15873" max="15873" width="18.125" style="2" customWidth="1"/>
    <col min="15874" max="15893" width="4.625" style="2" customWidth="1"/>
    <col min="15894" max="15894" width="2.75" style="2" customWidth="1"/>
    <col min="15895" max="15895" width="3" style="2" customWidth="1"/>
    <col min="15896" max="15896" width="1.75" style="2" customWidth="1"/>
    <col min="15897" max="16126" width="10" style="2"/>
    <col min="16127" max="16127" width="9" style="2" customWidth="1"/>
    <col min="16128" max="16128" width="4.875" style="2" customWidth="1"/>
    <col min="16129" max="16129" width="18.125" style="2" customWidth="1"/>
    <col min="16130" max="16149" width="4.625" style="2" customWidth="1"/>
    <col min="16150" max="16150" width="2.75" style="2" customWidth="1"/>
    <col min="16151" max="16151" width="3" style="2" customWidth="1"/>
    <col min="16152" max="16152" width="1.75" style="2" customWidth="1"/>
    <col min="16153" max="16384" width="9" style="2"/>
  </cols>
  <sheetData>
    <row r="1" spans="1:28" ht="27.6" customHeight="1">
      <c r="A1" s="15"/>
      <c r="B1" s="25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7"/>
    </row>
    <row r="2" spans="1:28" ht="39.950000000000003" customHeight="1">
      <c r="A2" s="228" t="s">
        <v>2</v>
      </c>
      <c r="B2" s="229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1"/>
    </row>
    <row r="3" spans="1:28" ht="27.6" customHeight="1">
      <c r="A3" s="20"/>
      <c r="B3" s="26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30"/>
    </row>
    <row r="4" spans="1:28" s="46" customFormat="1" ht="20.100000000000001" customHeight="1">
      <c r="A4" s="41"/>
      <c r="B4" s="42" t="s">
        <v>25</v>
      </c>
      <c r="C4" s="232" t="s">
        <v>26</v>
      </c>
      <c r="D4" s="232"/>
      <c r="E4" s="43" t="s">
        <v>13</v>
      </c>
      <c r="F4" s="44" t="str">
        <f>표지!W1</f>
        <v>서재문화체육센터 정밀안전점검 용역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5"/>
    </row>
    <row r="5" spans="1:28" ht="27.6" customHeight="1">
      <c r="A5" s="3"/>
      <c r="B5" s="19"/>
      <c r="C5" s="5"/>
      <c r="D5" s="5"/>
      <c r="E5" s="19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4"/>
    </row>
    <row r="6" spans="1:28" s="46" customFormat="1" ht="20.100000000000001" customHeight="1">
      <c r="A6" s="41"/>
      <c r="B6" s="42" t="s">
        <v>11</v>
      </c>
      <c r="C6" s="232" t="s">
        <v>12</v>
      </c>
      <c r="D6" s="232"/>
      <c r="E6" s="43" t="s">
        <v>13</v>
      </c>
      <c r="F6" s="44" t="s">
        <v>113</v>
      </c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5"/>
    </row>
    <row r="7" spans="1:28" ht="27.6" customHeight="1">
      <c r="A7" s="3"/>
      <c r="B7" s="19"/>
      <c r="C7" s="5"/>
      <c r="D7" s="5"/>
      <c r="E7" s="19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4"/>
    </row>
    <row r="8" spans="1:28" s="46" customFormat="1" ht="20.100000000000001" customHeight="1">
      <c r="A8" s="41"/>
      <c r="B8" s="42" t="s">
        <v>14</v>
      </c>
      <c r="C8" s="232" t="s">
        <v>15</v>
      </c>
      <c r="D8" s="232"/>
      <c r="E8" s="43"/>
      <c r="F8" s="47"/>
      <c r="G8" s="47"/>
      <c r="H8" s="47"/>
      <c r="I8" s="47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5"/>
    </row>
    <row r="9" spans="1:28" ht="5.0999999999999996" customHeight="1">
      <c r="A9" s="3"/>
      <c r="B9" s="23"/>
      <c r="C9" s="29"/>
      <c r="D9" s="29"/>
      <c r="E9" s="19"/>
      <c r="F9" s="24"/>
      <c r="G9" s="24"/>
      <c r="H9" s="24"/>
      <c r="I9" s="24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4"/>
    </row>
    <row r="10" spans="1:28" ht="24.95" customHeight="1">
      <c r="A10" s="3"/>
      <c r="B10" s="23"/>
      <c r="C10" s="5" t="s">
        <v>10</v>
      </c>
      <c r="D10" s="5" t="s">
        <v>114</v>
      </c>
      <c r="E10" s="19"/>
      <c r="F10" s="24"/>
      <c r="G10" s="24"/>
      <c r="H10" s="24"/>
      <c r="I10" s="24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4"/>
    </row>
    <row r="11" spans="1:28" ht="24.95" customHeight="1">
      <c r="A11" s="3"/>
      <c r="B11" s="23"/>
      <c r="C11" s="5"/>
      <c r="D11" s="5" t="s">
        <v>108</v>
      </c>
      <c r="E11" s="19"/>
      <c r="F11" s="24"/>
      <c r="G11" s="24"/>
      <c r="H11" s="24"/>
      <c r="I11" s="24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4"/>
    </row>
    <row r="12" spans="1:28" ht="24.95" customHeight="1">
      <c r="A12" s="3"/>
      <c r="B12" s="23"/>
      <c r="C12" s="5"/>
      <c r="D12" s="5" t="s">
        <v>109</v>
      </c>
      <c r="E12" s="19"/>
      <c r="F12" s="24"/>
      <c r="G12" s="24"/>
      <c r="H12" s="24"/>
      <c r="I12" s="24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4"/>
    </row>
    <row r="13" spans="1:28" ht="24.95" customHeight="1">
      <c r="A13" s="3"/>
      <c r="B13" s="23"/>
      <c r="C13" s="5"/>
      <c r="D13" s="5"/>
      <c r="E13" s="19"/>
      <c r="F13" s="24"/>
      <c r="G13" s="24"/>
      <c r="H13" s="24"/>
      <c r="I13" s="24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4"/>
    </row>
    <row r="14" spans="1:28" s="46" customFormat="1" ht="20.100000000000001" customHeight="1">
      <c r="A14" s="48"/>
      <c r="B14" s="42" t="s">
        <v>16</v>
      </c>
      <c r="C14" s="232" t="s">
        <v>17</v>
      </c>
      <c r="D14" s="232"/>
      <c r="E14" s="43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50"/>
    </row>
    <row r="15" spans="1:28" ht="5.0999999999999996" customHeight="1">
      <c r="A15" s="18"/>
      <c r="B15" s="23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31"/>
    </row>
    <row r="16" spans="1:28" ht="20.100000000000001" customHeight="1">
      <c r="A16" s="18"/>
      <c r="B16" s="23"/>
      <c r="C16" s="5" t="s">
        <v>10</v>
      </c>
      <c r="D16" s="5" t="s">
        <v>115</v>
      </c>
      <c r="G16" s="5"/>
      <c r="H16" s="5"/>
      <c r="I16" s="5"/>
      <c r="J16" s="6"/>
      <c r="K16" s="5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31"/>
    </row>
    <row r="17" spans="1:29" ht="20.100000000000001" customHeight="1">
      <c r="A17" s="3"/>
      <c r="B17" s="19"/>
      <c r="C17" s="5"/>
      <c r="D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31"/>
    </row>
    <row r="18" spans="1:29" ht="27.6" customHeight="1">
      <c r="A18" s="3"/>
      <c r="B18" s="19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31"/>
      <c r="AC18" s="213"/>
    </row>
    <row r="19" spans="1:29" s="46" customFormat="1" ht="20.100000000000001" customHeight="1">
      <c r="A19" s="41"/>
      <c r="B19" s="42" t="s">
        <v>18</v>
      </c>
      <c r="C19" s="232" t="s">
        <v>19</v>
      </c>
      <c r="D19" s="232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5"/>
      <c r="AC19" s="214"/>
    </row>
    <row r="20" spans="1:29" ht="5.0999999999999996" customHeight="1">
      <c r="A20" s="3"/>
      <c r="B20" s="23"/>
      <c r="C20" s="29"/>
      <c r="D20" s="29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4"/>
    </row>
    <row r="21" spans="1:29" ht="20.100000000000001" customHeight="1">
      <c r="A21" s="18"/>
      <c r="B21" s="23"/>
      <c r="C21" s="5" t="s">
        <v>10</v>
      </c>
      <c r="D21" s="5" t="s">
        <v>116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4"/>
    </row>
    <row r="22" spans="1:29" ht="27.6" customHeight="1" thickBot="1">
      <c r="A22" s="32"/>
      <c r="B22" s="33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34"/>
    </row>
    <row r="23" spans="1:29" ht="27.6" customHeight="1">
      <c r="A23" s="37"/>
      <c r="B23" s="38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7"/>
    </row>
    <row r="24" spans="1:29" s="46" customFormat="1" ht="20.100000000000001" customHeight="1">
      <c r="A24" s="41"/>
      <c r="B24" s="42" t="s">
        <v>20</v>
      </c>
      <c r="C24" s="232" t="s">
        <v>21</v>
      </c>
      <c r="D24" s="232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5"/>
    </row>
    <row r="25" spans="1:29" s="46" customFormat="1" ht="5.0999999999999996" customHeight="1">
      <c r="A25" s="41"/>
      <c r="B25" s="42"/>
      <c r="C25" s="51"/>
      <c r="D25" s="51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5"/>
    </row>
    <row r="26" spans="1:29" ht="30" customHeight="1">
      <c r="A26" s="3"/>
      <c r="B26" s="19"/>
      <c r="C26" s="5" t="s">
        <v>10</v>
      </c>
      <c r="D26" s="5" t="s">
        <v>22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4"/>
    </row>
    <row r="27" spans="1:29" s="9" customFormat="1" ht="24.95" customHeight="1">
      <c r="A27" s="7"/>
      <c r="B27" s="10"/>
      <c r="C27" s="236" t="s">
        <v>23</v>
      </c>
      <c r="D27" s="246"/>
      <c r="E27" s="246"/>
      <c r="F27" s="246"/>
      <c r="G27" s="246"/>
      <c r="H27" s="246"/>
      <c r="I27" s="237"/>
      <c r="J27" s="233" t="s">
        <v>97</v>
      </c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5"/>
      <c r="Z27" s="236" t="s">
        <v>24</v>
      </c>
      <c r="AA27" s="237"/>
      <c r="AB27" s="8"/>
    </row>
    <row r="28" spans="1:29" s="9" customFormat="1" ht="24.95" customHeight="1">
      <c r="A28" s="7"/>
      <c r="B28" s="10"/>
      <c r="C28" s="238"/>
      <c r="D28" s="247"/>
      <c r="E28" s="247"/>
      <c r="F28" s="247"/>
      <c r="G28" s="247"/>
      <c r="H28" s="247"/>
      <c r="I28" s="239"/>
      <c r="J28" s="240" t="s">
        <v>117</v>
      </c>
      <c r="K28" s="241"/>
      <c r="L28" s="241"/>
      <c r="M28" s="242"/>
      <c r="N28" s="240" t="s">
        <v>118</v>
      </c>
      <c r="O28" s="241"/>
      <c r="P28" s="241"/>
      <c r="Q28" s="242"/>
      <c r="R28" s="240" t="s">
        <v>119</v>
      </c>
      <c r="S28" s="241"/>
      <c r="T28" s="241"/>
      <c r="U28" s="242"/>
      <c r="V28" s="240" t="s">
        <v>120</v>
      </c>
      <c r="W28" s="241"/>
      <c r="X28" s="241"/>
      <c r="Y28" s="242"/>
      <c r="Z28" s="238"/>
      <c r="AA28" s="239"/>
      <c r="AB28" s="8"/>
    </row>
    <row r="29" spans="1:29" s="9" customFormat="1" ht="30" customHeight="1">
      <c r="A29" s="7"/>
      <c r="B29" s="10"/>
      <c r="C29" s="248" t="s">
        <v>111</v>
      </c>
      <c r="D29" s="249"/>
      <c r="E29" s="249"/>
      <c r="F29" s="249"/>
      <c r="G29" s="249"/>
      <c r="H29" s="249"/>
      <c r="I29" s="250"/>
      <c r="J29" s="194"/>
      <c r="K29" s="39"/>
      <c r="L29" s="39"/>
      <c r="M29" s="40"/>
      <c r="N29" s="194"/>
      <c r="O29" s="39"/>
      <c r="P29" s="39"/>
      <c r="Q29" s="40"/>
      <c r="R29" s="194"/>
      <c r="S29" s="39"/>
      <c r="T29" s="39"/>
      <c r="U29" s="40"/>
      <c r="V29" s="194"/>
      <c r="W29" s="39"/>
      <c r="X29" s="39"/>
      <c r="Y29" s="40"/>
      <c r="Z29" s="39"/>
      <c r="AA29" s="40"/>
      <c r="AB29" s="8"/>
    </row>
    <row r="30" spans="1:29" s="9" customFormat="1" ht="17.100000000000001" customHeight="1">
      <c r="A30" s="7"/>
      <c r="B30" s="10"/>
      <c r="C30" s="222" t="s">
        <v>96</v>
      </c>
      <c r="D30" s="223"/>
      <c r="E30" s="223"/>
      <c r="F30" s="223"/>
      <c r="G30" s="223"/>
      <c r="H30" s="223"/>
      <c r="I30" s="224"/>
      <c r="J30" s="179"/>
      <c r="K30" s="180"/>
      <c r="L30" s="180"/>
      <c r="M30" s="181"/>
      <c r="N30" s="179"/>
      <c r="O30" s="180"/>
      <c r="P30" s="180"/>
      <c r="Q30" s="181"/>
      <c r="R30" s="179"/>
      <c r="S30" s="180"/>
      <c r="T30" s="180"/>
      <c r="U30" s="181"/>
      <c r="V30" s="179"/>
      <c r="W30" s="180"/>
      <c r="X30" s="180"/>
      <c r="Y30" s="181"/>
      <c r="Z30" s="180"/>
      <c r="AA30" s="181"/>
      <c r="AB30" s="8"/>
    </row>
    <row r="31" spans="1:29" s="9" customFormat="1" ht="9.9499999999999993" customHeight="1">
      <c r="A31" s="7"/>
      <c r="B31" s="10"/>
      <c r="C31" s="222"/>
      <c r="D31" s="223"/>
      <c r="E31" s="223"/>
      <c r="F31" s="223"/>
      <c r="G31" s="223"/>
      <c r="H31" s="223"/>
      <c r="I31" s="224"/>
      <c r="J31" s="195"/>
      <c r="K31" s="35"/>
      <c r="L31" s="35"/>
      <c r="M31" s="36"/>
      <c r="N31" s="198"/>
      <c r="O31" s="196"/>
      <c r="P31" s="196"/>
      <c r="Q31" s="197"/>
      <c r="R31" s="198"/>
      <c r="S31" s="196"/>
      <c r="T31" s="196"/>
      <c r="U31" s="197"/>
      <c r="V31" s="198"/>
      <c r="W31" s="196"/>
      <c r="X31" s="196"/>
      <c r="Y31" s="197"/>
      <c r="Z31" s="180"/>
      <c r="AA31" s="181"/>
      <c r="AB31" s="8"/>
    </row>
    <row r="32" spans="1:29" s="9" customFormat="1" ht="17.100000000000001" customHeight="1">
      <c r="A32" s="7"/>
      <c r="B32" s="10"/>
      <c r="C32" s="222"/>
      <c r="D32" s="223"/>
      <c r="E32" s="223"/>
      <c r="F32" s="223"/>
      <c r="G32" s="223"/>
      <c r="H32" s="223"/>
      <c r="I32" s="224"/>
      <c r="J32" s="179"/>
      <c r="K32" s="180"/>
      <c r="L32" s="180"/>
      <c r="M32" s="181"/>
      <c r="N32" s="179"/>
      <c r="O32" s="180"/>
      <c r="P32" s="180"/>
      <c r="Q32" s="181"/>
      <c r="R32" s="179"/>
      <c r="S32" s="180"/>
      <c r="T32" s="180"/>
      <c r="U32" s="181"/>
      <c r="V32" s="179"/>
      <c r="W32" s="180"/>
      <c r="X32" s="180"/>
      <c r="Y32" s="181"/>
      <c r="Z32" s="180"/>
      <c r="AA32" s="181"/>
      <c r="AB32" s="8"/>
    </row>
    <row r="33" spans="1:28" s="9" customFormat="1" ht="17.100000000000001" customHeight="1">
      <c r="A33" s="7"/>
      <c r="B33" s="10"/>
      <c r="C33" s="222" t="s">
        <v>27</v>
      </c>
      <c r="D33" s="223"/>
      <c r="E33" s="223"/>
      <c r="F33" s="223"/>
      <c r="G33" s="223"/>
      <c r="H33" s="223"/>
      <c r="I33" s="224"/>
      <c r="J33" s="179"/>
      <c r="K33" s="180"/>
      <c r="L33" s="180"/>
      <c r="M33" s="181"/>
      <c r="N33" s="179"/>
      <c r="O33" s="180"/>
      <c r="P33" s="180"/>
      <c r="Q33" s="181"/>
      <c r="R33" s="179"/>
      <c r="S33" s="180"/>
      <c r="T33" s="180"/>
      <c r="U33" s="181"/>
      <c r="V33" s="179"/>
      <c r="W33" s="180"/>
      <c r="X33" s="180"/>
      <c r="Y33" s="181"/>
      <c r="Z33" s="180"/>
      <c r="AA33" s="181"/>
      <c r="AB33" s="8"/>
    </row>
    <row r="34" spans="1:28" s="9" customFormat="1" ht="9.9499999999999993" customHeight="1">
      <c r="A34" s="7"/>
      <c r="B34" s="10"/>
      <c r="C34" s="222"/>
      <c r="D34" s="223"/>
      <c r="E34" s="223"/>
      <c r="F34" s="223"/>
      <c r="G34" s="223"/>
      <c r="H34" s="223"/>
      <c r="I34" s="224"/>
      <c r="J34" s="179"/>
      <c r="K34" s="180"/>
      <c r="L34" s="35"/>
      <c r="M34" s="36"/>
      <c r="N34" s="35"/>
      <c r="O34" s="35"/>
      <c r="P34" s="35"/>
      <c r="Q34" s="36"/>
      <c r="R34" s="198"/>
      <c r="S34" s="196"/>
      <c r="T34" s="196"/>
      <c r="U34" s="197"/>
      <c r="V34" s="198"/>
      <c r="W34" s="196"/>
      <c r="X34" s="196"/>
      <c r="Y34" s="197"/>
      <c r="Z34" s="180"/>
      <c r="AA34" s="181"/>
      <c r="AB34" s="8"/>
    </row>
    <row r="35" spans="1:28" s="9" customFormat="1" ht="17.100000000000001" customHeight="1">
      <c r="A35" s="7"/>
      <c r="B35" s="10"/>
      <c r="C35" s="222"/>
      <c r="D35" s="223"/>
      <c r="E35" s="223"/>
      <c r="F35" s="223"/>
      <c r="G35" s="223"/>
      <c r="H35" s="223"/>
      <c r="I35" s="224"/>
      <c r="J35" s="179"/>
      <c r="K35" s="180"/>
      <c r="L35" s="180"/>
      <c r="M35" s="181"/>
      <c r="N35" s="179"/>
      <c r="O35" s="180"/>
      <c r="P35" s="180"/>
      <c r="Q35" s="181"/>
      <c r="R35" s="179"/>
      <c r="S35" s="180"/>
      <c r="T35" s="180"/>
      <c r="U35" s="181"/>
      <c r="V35" s="179"/>
      <c r="W35" s="180"/>
      <c r="X35" s="180"/>
      <c r="Y35" s="181"/>
      <c r="Z35" s="180"/>
      <c r="AA35" s="181"/>
      <c r="AB35" s="8"/>
    </row>
    <row r="36" spans="1:28" s="9" customFormat="1" ht="17.100000000000001" customHeight="1">
      <c r="A36" s="7"/>
      <c r="B36" s="10"/>
      <c r="C36" s="222" t="s">
        <v>98</v>
      </c>
      <c r="D36" s="223"/>
      <c r="E36" s="223"/>
      <c r="F36" s="223"/>
      <c r="G36" s="223"/>
      <c r="H36" s="223"/>
      <c r="I36" s="224"/>
      <c r="J36" s="179"/>
      <c r="K36" s="180"/>
      <c r="L36" s="180"/>
      <c r="M36" s="181"/>
      <c r="N36" s="179"/>
      <c r="O36" s="180"/>
      <c r="P36" s="180"/>
      <c r="Q36" s="181"/>
      <c r="R36" s="179"/>
      <c r="S36" s="180"/>
      <c r="T36" s="180"/>
      <c r="U36" s="181"/>
      <c r="V36" s="179"/>
      <c r="W36" s="180"/>
      <c r="X36" s="180"/>
      <c r="Y36" s="181"/>
      <c r="Z36" s="180"/>
      <c r="AA36" s="181"/>
      <c r="AB36" s="8"/>
    </row>
    <row r="37" spans="1:28" s="9" customFormat="1" ht="9.9499999999999993" customHeight="1">
      <c r="A37" s="7"/>
      <c r="B37" s="10"/>
      <c r="C37" s="222"/>
      <c r="D37" s="223"/>
      <c r="E37" s="223"/>
      <c r="F37" s="223"/>
      <c r="G37" s="223"/>
      <c r="H37" s="223"/>
      <c r="I37" s="224"/>
      <c r="J37" s="179"/>
      <c r="K37" s="180"/>
      <c r="L37" s="35"/>
      <c r="M37" s="36"/>
      <c r="N37" s="35"/>
      <c r="O37" s="35"/>
      <c r="P37" s="35"/>
      <c r="Q37" s="36"/>
      <c r="R37" s="196"/>
      <c r="S37" s="196"/>
      <c r="T37" s="196"/>
      <c r="U37" s="197"/>
      <c r="V37" s="198"/>
      <c r="W37" s="180"/>
      <c r="X37" s="196"/>
      <c r="Y37" s="197"/>
      <c r="Z37" s="180"/>
      <c r="AA37" s="181"/>
      <c r="AB37" s="8"/>
    </row>
    <row r="38" spans="1:28" s="9" customFormat="1" ht="17.100000000000001" customHeight="1">
      <c r="A38" s="7"/>
      <c r="B38" s="10"/>
      <c r="C38" s="222"/>
      <c r="D38" s="223"/>
      <c r="E38" s="223"/>
      <c r="F38" s="223"/>
      <c r="G38" s="223"/>
      <c r="H38" s="223"/>
      <c r="I38" s="224"/>
      <c r="J38" s="179"/>
      <c r="K38" s="180"/>
      <c r="L38" s="180"/>
      <c r="M38" s="181"/>
      <c r="N38" s="179"/>
      <c r="O38" s="180"/>
      <c r="P38" s="180"/>
      <c r="Q38" s="181"/>
      <c r="R38" s="179"/>
      <c r="S38" s="180"/>
      <c r="T38" s="180"/>
      <c r="U38" s="181"/>
      <c r="V38" s="179"/>
      <c r="W38" s="180"/>
      <c r="X38" s="196"/>
      <c r="Y38" s="197"/>
      <c r="Z38" s="180"/>
      <c r="AA38" s="181"/>
      <c r="AB38" s="8"/>
    </row>
    <row r="39" spans="1:28" s="9" customFormat="1" ht="17.100000000000001" customHeight="1">
      <c r="A39" s="7"/>
      <c r="B39" s="10"/>
      <c r="C39" s="222" t="s">
        <v>121</v>
      </c>
      <c r="D39" s="223"/>
      <c r="E39" s="223"/>
      <c r="F39" s="223"/>
      <c r="G39" s="223"/>
      <c r="H39" s="223"/>
      <c r="I39" s="224"/>
      <c r="J39" s="179"/>
      <c r="K39" s="180"/>
      <c r="L39" s="196"/>
      <c r="M39" s="197"/>
      <c r="N39" s="179"/>
      <c r="O39" s="180"/>
      <c r="P39" s="196"/>
      <c r="Q39" s="197"/>
      <c r="R39" s="179"/>
      <c r="S39" s="180"/>
      <c r="T39" s="180"/>
      <c r="U39" s="181"/>
      <c r="V39" s="179"/>
      <c r="W39" s="180"/>
      <c r="X39" s="180"/>
      <c r="Y39" s="181"/>
      <c r="Z39" s="180"/>
      <c r="AA39" s="181"/>
      <c r="AB39" s="8"/>
    </row>
    <row r="40" spans="1:28" s="9" customFormat="1" ht="9.9499999999999993" customHeight="1">
      <c r="A40" s="7"/>
      <c r="B40" s="10"/>
      <c r="C40" s="222"/>
      <c r="D40" s="223"/>
      <c r="E40" s="223"/>
      <c r="F40" s="223"/>
      <c r="G40" s="223"/>
      <c r="H40" s="223"/>
      <c r="I40" s="224"/>
      <c r="J40" s="179"/>
      <c r="K40" s="180"/>
      <c r="L40" s="196"/>
      <c r="M40" s="197"/>
      <c r="N40" s="179"/>
      <c r="O40" s="180"/>
      <c r="P40" s="196"/>
      <c r="Q40" s="197"/>
      <c r="R40" s="35"/>
      <c r="S40" s="35"/>
      <c r="T40" s="35"/>
      <c r="U40" s="36"/>
      <c r="V40" s="35"/>
      <c r="W40" s="35"/>
      <c r="X40" s="196"/>
      <c r="Y40" s="197"/>
      <c r="Z40" s="180"/>
      <c r="AA40" s="181"/>
      <c r="AB40" s="8"/>
    </row>
    <row r="41" spans="1:28" s="9" customFormat="1" ht="17.100000000000001" customHeight="1">
      <c r="A41" s="7"/>
      <c r="B41" s="10"/>
      <c r="C41" s="222"/>
      <c r="D41" s="223"/>
      <c r="E41" s="223"/>
      <c r="F41" s="223"/>
      <c r="G41" s="223"/>
      <c r="H41" s="223"/>
      <c r="I41" s="224"/>
      <c r="J41" s="179"/>
      <c r="K41" s="180"/>
      <c r="L41" s="196"/>
      <c r="M41" s="197"/>
      <c r="N41" s="179"/>
      <c r="O41" s="180"/>
      <c r="P41" s="196"/>
      <c r="Q41" s="197"/>
      <c r="R41" s="179"/>
      <c r="S41" s="180"/>
      <c r="T41" s="180"/>
      <c r="U41" s="181"/>
      <c r="V41" s="179"/>
      <c r="W41" s="180"/>
      <c r="X41" s="180"/>
      <c r="Y41" s="181"/>
      <c r="Z41" s="180"/>
      <c r="AA41" s="181"/>
      <c r="AB41" s="8"/>
    </row>
    <row r="42" spans="1:28" s="9" customFormat="1" ht="17.100000000000001" customHeight="1">
      <c r="A42" s="7"/>
      <c r="B42" s="10"/>
      <c r="C42" s="243" t="s">
        <v>28</v>
      </c>
      <c r="D42" s="244"/>
      <c r="E42" s="244"/>
      <c r="F42" s="244"/>
      <c r="G42" s="244"/>
      <c r="H42" s="244"/>
      <c r="I42" s="245"/>
      <c r="J42" s="179"/>
      <c r="K42" s="180"/>
      <c r="L42" s="196"/>
      <c r="M42" s="197"/>
      <c r="N42" s="179"/>
      <c r="O42" s="180"/>
      <c r="P42" s="196"/>
      <c r="Q42" s="197"/>
      <c r="R42" s="179"/>
      <c r="S42" s="180"/>
      <c r="T42" s="180"/>
      <c r="U42" s="181"/>
      <c r="V42" s="179"/>
      <c r="W42" s="180"/>
      <c r="X42" s="180"/>
      <c r="Y42" s="181"/>
      <c r="Z42" s="180"/>
      <c r="AA42" s="181"/>
      <c r="AB42" s="8"/>
    </row>
    <row r="43" spans="1:28" s="9" customFormat="1" ht="9.9499999999999993" customHeight="1">
      <c r="A43" s="7"/>
      <c r="B43" s="10"/>
      <c r="C43" s="243"/>
      <c r="D43" s="244"/>
      <c r="E43" s="244"/>
      <c r="F43" s="244"/>
      <c r="G43" s="244"/>
      <c r="H43" s="244"/>
      <c r="I43" s="245"/>
      <c r="J43" s="179"/>
      <c r="K43" s="180"/>
      <c r="L43" s="196"/>
      <c r="M43" s="197"/>
      <c r="N43" s="179"/>
      <c r="O43" s="180"/>
      <c r="P43" s="196"/>
      <c r="Q43" s="197"/>
      <c r="R43" s="179"/>
      <c r="S43" s="196"/>
      <c r="T43" s="35"/>
      <c r="U43" s="36"/>
      <c r="V43" s="35"/>
      <c r="W43" s="35"/>
      <c r="X43" s="35"/>
      <c r="Y43" s="197"/>
      <c r="Z43" s="180"/>
      <c r="AA43" s="181"/>
      <c r="AB43" s="8"/>
    </row>
    <row r="44" spans="1:28" s="9" customFormat="1" ht="17.100000000000001" customHeight="1">
      <c r="A44" s="7"/>
      <c r="B44" s="10"/>
      <c r="C44" s="243"/>
      <c r="D44" s="244"/>
      <c r="E44" s="244"/>
      <c r="F44" s="244"/>
      <c r="G44" s="244"/>
      <c r="H44" s="244"/>
      <c r="I44" s="245"/>
      <c r="J44" s="179"/>
      <c r="K44" s="180"/>
      <c r="L44" s="196"/>
      <c r="M44" s="197"/>
      <c r="N44" s="179"/>
      <c r="O44" s="180"/>
      <c r="P44" s="196"/>
      <c r="Q44" s="197"/>
      <c r="R44" s="179"/>
      <c r="S44" s="180"/>
      <c r="T44" s="180"/>
      <c r="U44" s="181"/>
      <c r="V44" s="179"/>
      <c r="W44" s="180"/>
      <c r="X44" s="180"/>
      <c r="Y44" s="181"/>
      <c r="Z44" s="180"/>
      <c r="AA44" s="181"/>
      <c r="AB44" s="8"/>
    </row>
    <row r="45" spans="1:28" s="9" customFormat="1" ht="17.100000000000001" customHeight="1">
      <c r="A45" s="7"/>
      <c r="B45" s="10"/>
      <c r="C45" s="222" t="s">
        <v>29</v>
      </c>
      <c r="D45" s="223"/>
      <c r="E45" s="223"/>
      <c r="F45" s="223"/>
      <c r="G45" s="223"/>
      <c r="H45" s="223"/>
      <c r="I45" s="224"/>
      <c r="J45" s="179"/>
      <c r="K45" s="180"/>
      <c r="L45" s="196"/>
      <c r="M45" s="197"/>
      <c r="N45" s="179"/>
      <c r="O45" s="180"/>
      <c r="P45" s="196"/>
      <c r="Q45" s="197"/>
      <c r="R45" s="179"/>
      <c r="S45" s="180"/>
      <c r="T45" s="180"/>
      <c r="U45" s="181"/>
      <c r="V45" s="179"/>
      <c r="W45" s="180"/>
      <c r="X45" s="180"/>
      <c r="Y45" s="181"/>
      <c r="Z45" s="180"/>
      <c r="AA45" s="181"/>
      <c r="AB45" s="8"/>
    </row>
    <row r="46" spans="1:28" s="9" customFormat="1" ht="9.9499999999999993" customHeight="1">
      <c r="A46" s="7"/>
      <c r="B46" s="10"/>
      <c r="C46" s="222"/>
      <c r="D46" s="223"/>
      <c r="E46" s="223"/>
      <c r="F46" s="223"/>
      <c r="G46" s="223"/>
      <c r="H46" s="223"/>
      <c r="I46" s="224"/>
      <c r="J46" s="179"/>
      <c r="K46" s="180"/>
      <c r="L46" s="196"/>
      <c r="M46" s="197"/>
      <c r="N46" s="179"/>
      <c r="O46" s="180"/>
      <c r="P46" s="196"/>
      <c r="Q46" s="197"/>
      <c r="R46" s="179"/>
      <c r="S46" s="180"/>
      <c r="T46" s="196"/>
      <c r="U46" s="197"/>
      <c r="V46" s="35"/>
      <c r="W46" s="35"/>
      <c r="X46" s="35"/>
      <c r="Y46" s="36"/>
      <c r="Z46" s="180"/>
      <c r="AA46" s="181"/>
      <c r="AB46" s="8"/>
    </row>
    <row r="47" spans="1:28" s="9" customFormat="1" ht="17.100000000000001" customHeight="1">
      <c r="A47" s="7"/>
      <c r="B47" s="10"/>
      <c r="C47" s="225"/>
      <c r="D47" s="226"/>
      <c r="E47" s="226"/>
      <c r="F47" s="226"/>
      <c r="G47" s="226"/>
      <c r="H47" s="226"/>
      <c r="I47" s="227"/>
      <c r="J47" s="182"/>
      <c r="K47" s="183"/>
      <c r="L47" s="199"/>
      <c r="M47" s="200"/>
      <c r="N47" s="182"/>
      <c r="O47" s="183"/>
      <c r="P47" s="183"/>
      <c r="Q47" s="184"/>
      <c r="R47" s="182"/>
      <c r="S47" s="183"/>
      <c r="T47" s="183"/>
      <c r="U47" s="184"/>
      <c r="V47" s="182"/>
      <c r="W47" s="183"/>
      <c r="X47" s="183"/>
      <c r="Y47" s="184"/>
      <c r="Z47" s="183"/>
      <c r="AA47" s="184"/>
      <c r="AB47" s="8"/>
    </row>
    <row r="48" spans="1:28" s="9" customFormat="1" ht="20.100000000000001" customHeight="1" thickBot="1">
      <c r="A48" s="12"/>
      <c r="B48" s="27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4"/>
    </row>
  </sheetData>
  <mergeCells count="21">
    <mergeCell ref="C19:D19"/>
    <mergeCell ref="C24:D24"/>
    <mergeCell ref="C27:I28"/>
    <mergeCell ref="C30:I32"/>
    <mergeCell ref="C29:I29"/>
    <mergeCell ref="C45:I47"/>
    <mergeCell ref="C36:I38"/>
    <mergeCell ref="C33:I35"/>
    <mergeCell ref="A2:AB2"/>
    <mergeCell ref="C14:D14"/>
    <mergeCell ref="C8:D8"/>
    <mergeCell ref="C6:D6"/>
    <mergeCell ref="C4:D4"/>
    <mergeCell ref="J27:Y27"/>
    <mergeCell ref="Z27:AA28"/>
    <mergeCell ref="J28:M28"/>
    <mergeCell ref="N28:Q28"/>
    <mergeCell ref="R28:U28"/>
    <mergeCell ref="V28:Y28"/>
    <mergeCell ref="C42:I44"/>
    <mergeCell ref="C39:I41"/>
  </mergeCells>
  <phoneticPr fontId="1" type="noConversion"/>
  <printOptions horizontalCentered="1" verticalCentered="1" gridLinesSet="0"/>
  <pageMargins left="0.74803149606299213" right="0.47244094488188981" top="0.54" bottom="0.3" header="0.19685039370078741" footer="0.19685039370078741"/>
  <pageSetup paperSize="9" scale="97" orientation="landscape" r:id="rId1"/>
  <headerFooter alignWithMargins="0"/>
  <rowBreaks count="1" manualBreakCount="1">
    <brk id="22" max="27" man="1"/>
  </rowBreaks>
  <ignoredErrors>
    <ignoredError sqref="B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5"/>
  <sheetViews>
    <sheetView showGridLines="0" view="pageBreakPreview" topLeftCell="A10" zoomScaleNormal="100" zoomScaleSheetLayoutView="100" workbookViewId="0">
      <selection activeCell="J20" sqref="J20"/>
    </sheetView>
  </sheetViews>
  <sheetFormatPr defaultColWidth="3.625" defaultRowHeight="16.5"/>
  <sheetData>
    <row r="1" spans="1:24" s="137" customFormat="1" ht="39.950000000000003" customHeight="1" thickBot="1">
      <c r="A1" s="136" t="s">
        <v>53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</row>
    <row r="2" spans="1:24">
      <c r="A2" s="127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9"/>
    </row>
    <row r="3" spans="1:24">
      <c r="A3" s="130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2"/>
    </row>
    <row r="4" spans="1:24">
      <c r="A4" s="130"/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2"/>
    </row>
    <row r="5" spans="1:24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2"/>
    </row>
    <row r="6" spans="1:24">
      <c r="A6" s="130"/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2"/>
    </row>
    <row r="7" spans="1:24">
      <c r="A7" s="130"/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2"/>
    </row>
    <row r="8" spans="1:24">
      <c r="A8" s="130"/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2"/>
    </row>
    <row r="9" spans="1:24">
      <c r="A9" s="130"/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2"/>
    </row>
    <row r="10" spans="1:24">
      <c r="A10" s="130"/>
      <c r="B10" s="131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2"/>
    </row>
    <row r="11" spans="1:24">
      <c r="A11" s="130"/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2"/>
    </row>
    <row r="12" spans="1:24">
      <c r="A12" s="130"/>
      <c r="B12" s="131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2"/>
    </row>
    <row r="13" spans="1:24">
      <c r="A13" s="130"/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2"/>
    </row>
    <row r="14" spans="1:24">
      <c r="A14" s="130"/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2"/>
    </row>
    <row r="15" spans="1:24">
      <c r="A15" s="130"/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2"/>
    </row>
    <row r="16" spans="1:24">
      <c r="A16" s="130"/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2"/>
    </row>
    <row r="17" spans="1:27">
      <c r="A17" s="130"/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2"/>
    </row>
    <row r="18" spans="1:27">
      <c r="A18" s="130"/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2"/>
    </row>
    <row r="19" spans="1:27">
      <c r="A19" s="130"/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2"/>
    </row>
    <row r="20" spans="1:27">
      <c r="A20" s="130"/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32"/>
    </row>
    <row r="21" spans="1:27">
      <c r="A21" s="130"/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2"/>
    </row>
    <row r="22" spans="1:27" ht="7.5" customHeight="1" thickBot="1">
      <c r="A22" s="133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5"/>
    </row>
    <row r="23" spans="1:27" ht="24.95" customHeight="1" thickBot="1">
      <c r="A23" s="251" t="s">
        <v>125</v>
      </c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3"/>
    </row>
    <row r="24" spans="1:27">
      <c r="A24" s="254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6"/>
    </row>
    <row r="25" spans="1:27">
      <c r="A25" s="257"/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58"/>
      <c r="P25" s="258"/>
      <c r="Q25" s="258"/>
      <c r="R25" s="258"/>
      <c r="S25" s="258"/>
      <c r="T25" s="258"/>
      <c r="U25" s="258"/>
      <c r="V25" s="258"/>
      <c r="W25" s="258"/>
      <c r="X25" s="259"/>
    </row>
    <row r="26" spans="1:27">
      <c r="A26" s="257"/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  <c r="N26" s="258"/>
      <c r="O26" s="258"/>
      <c r="P26" s="258"/>
      <c r="Q26" s="258"/>
      <c r="R26" s="258"/>
      <c r="S26" s="258"/>
      <c r="T26" s="258"/>
      <c r="U26" s="258"/>
      <c r="V26" s="258"/>
      <c r="W26" s="258"/>
      <c r="X26" s="259"/>
    </row>
    <row r="27" spans="1:27">
      <c r="A27" s="257"/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9"/>
    </row>
    <row r="28" spans="1:27">
      <c r="A28" s="257"/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58"/>
      <c r="P28" s="258"/>
      <c r="Q28" s="258"/>
      <c r="R28" s="258"/>
      <c r="S28" s="258"/>
      <c r="T28" s="258"/>
      <c r="U28" s="258"/>
      <c r="V28" s="258"/>
      <c r="W28" s="258"/>
      <c r="X28" s="259"/>
    </row>
    <row r="29" spans="1:27">
      <c r="A29" s="257"/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P29" s="258"/>
      <c r="Q29" s="258"/>
      <c r="R29" s="258"/>
      <c r="S29" s="258"/>
      <c r="T29" s="258"/>
      <c r="U29" s="258"/>
      <c r="V29" s="258"/>
      <c r="W29" s="258"/>
      <c r="X29" s="259"/>
    </row>
    <row r="30" spans="1:27">
      <c r="A30" s="257"/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  <c r="N30" s="258"/>
      <c r="O30" s="258"/>
      <c r="P30" s="258"/>
      <c r="Q30" s="258"/>
      <c r="R30" s="258"/>
      <c r="S30" s="258"/>
      <c r="T30" s="258"/>
      <c r="U30" s="258"/>
      <c r="V30" s="258"/>
      <c r="W30" s="258"/>
      <c r="X30" s="259"/>
      <c r="AA30" t="s">
        <v>123</v>
      </c>
    </row>
    <row r="31" spans="1:27">
      <c r="A31" s="257"/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  <c r="N31" s="258"/>
      <c r="O31" s="258"/>
      <c r="P31" s="258"/>
      <c r="Q31" s="258"/>
      <c r="R31" s="258"/>
      <c r="S31" s="258"/>
      <c r="T31" s="258"/>
      <c r="U31" s="258"/>
      <c r="V31" s="258"/>
      <c r="W31" s="258"/>
      <c r="X31" s="259"/>
    </row>
    <row r="32" spans="1:27">
      <c r="A32" s="257"/>
      <c r="B32" s="258"/>
      <c r="C32" s="258"/>
      <c r="D32" s="258"/>
      <c r="E32" s="258"/>
      <c r="F32" s="258"/>
      <c r="G32" s="258"/>
      <c r="H32" s="258"/>
      <c r="I32" s="258"/>
      <c r="J32" s="258"/>
      <c r="K32" s="258"/>
      <c r="L32" s="258"/>
      <c r="M32" s="258"/>
      <c r="N32" s="258"/>
      <c r="O32" s="258"/>
      <c r="P32" s="258"/>
      <c r="Q32" s="258"/>
      <c r="R32" s="258"/>
      <c r="S32" s="258"/>
      <c r="T32" s="258"/>
      <c r="U32" s="258"/>
      <c r="V32" s="258"/>
      <c r="W32" s="258"/>
      <c r="X32" s="259"/>
    </row>
    <row r="33" spans="1:24">
      <c r="A33" s="257"/>
      <c r="B33" s="258"/>
      <c r="C33" s="258"/>
      <c r="D33" s="258"/>
      <c r="E33" s="258"/>
      <c r="F33" s="258"/>
      <c r="G33" s="258"/>
      <c r="H33" s="258"/>
      <c r="I33" s="258"/>
      <c r="J33" s="258"/>
      <c r="K33" s="258"/>
      <c r="L33" s="258"/>
      <c r="M33" s="258"/>
      <c r="N33" s="258"/>
      <c r="O33" s="258"/>
      <c r="P33" s="258"/>
      <c r="Q33" s="258"/>
      <c r="R33" s="258"/>
      <c r="S33" s="258"/>
      <c r="T33" s="258"/>
      <c r="U33" s="258"/>
      <c r="V33" s="258"/>
      <c r="W33" s="258"/>
      <c r="X33" s="259"/>
    </row>
    <row r="34" spans="1:24">
      <c r="A34" s="257"/>
      <c r="B34" s="258"/>
      <c r="C34" s="258"/>
      <c r="D34" s="258"/>
      <c r="E34" s="258"/>
      <c r="F34" s="258"/>
      <c r="G34" s="258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8"/>
      <c r="V34" s="258"/>
      <c r="W34" s="258"/>
      <c r="X34" s="259"/>
    </row>
    <row r="35" spans="1:24">
      <c r="A35" s="257"/>
      <c r="B35" s="258"/>
      <c r="C35" s="258"/>
      <c r="D35" s="258"/>
      <c r="E35" s="258"/>
      <c r="F35" s="258"/>
      <c r="G35" s="258"/>
      <c r="H35" s="258"/>
      <c r="I35" s="258"/>
      <c r="J35" s="258"/>
      <c r="K35" s="258"/>
      <c r="L35" s="258"/>
      <c r="M35" s="258"/>
      <c r="N35" s="258"/>
      <c r="O35" s="258"/>
      <c r="P35" s="258"/>
      <c r="Q35" s="258"/>
      <c r="R35" s="258"/>
      <c r="S35" s="258"/>
      <c r="T35" s="258"/>
      <c r="U35" s="258"/>
      <c r="V35" s="258"/>
      <c r="W35" s="258"/>
      <c r="X35" s="259"/>
    </row>
    <row r="36" spans="1:24">
      <c r="A36" s="257"/>
      <c r="B36" s="258"/>
      <c r="C36" s="258"/>
      <c r="D36" s="258"/>
      <c r="E36" s="258"/>
      <c r="F36" s="258"/>
      <c r="G36" s="258"/>
      <c r="H36" s="258"/>
      <c r="I36" s="258"/>
      <c r="J36" s="258"/>
      <c r="K36" s="258"/>
      <c r="L36" s="258"/>
      <c r="M36" s="258"/>
      <c r="N36" s="258"/>
      <c r="O36" s="258"/>
      <c r="P36" s="258"/>
      <c r="Q36" s="258"/>
      <c r="R36" s="258"/>
      <c r="S36" s="258"/>
      <c r="T36" s="258"/>
      <c r="U36" s="258"/>
      <c r="V36" s="258"/>
      <c r="W36" s="258"/>
      <c r="X36" s="259"/>
    </row>
    <row r="37" spans="1:24">
      <c r="A37" s="257"/>
      <c r="B37" s="258"/>
      <c r="C37" s="258"/>
      <c r="D37" s="258"/>
      <c r="E37" s="258"/>
      <c r="F37" s="258"/>
      <c r="G37" s="258"/>
      <c r="H37" s="258"/>
      <c r="I37" s="258"/>
      <c r="J37" s="258"/>
      <c r="K37" s="258"/>
      <c r="L37" s="258"/>
      <c r="M37" s="258"/>
      <c r="N37" s="258"/>
      <c r="O37" s="258"/>
      <c r="P37" s="258"/>
      <c r="Q37" s="258"/>
      <c r="R37" s="258"/>
      <c r="S37" s="258"/>
      <c r="T37" s="258"/>
      <c r="U37" s="258"/>
      <c r="V37" s="258"/>
      <c r="W37" s="258"/>
      <c r="X37" s="259"/>
    </row>
    <row r="38" spans="1:24">
      <c r="A38" s="257"/>
      <c r="B38" s="258"/>
      <c r="C38" s="258"/>
      <c r="D38" s="258"/>
      <c r="E38" s="258"/>
      <c r="F38" s="258"/>
      <c r="G38" s="258"/>
      <c r="H38" s="258"/>
      <c r="I38" s="258"/>
      <c r="J38" s="258"/>
      <c r="K38" s="258"/>
      <c r="L38" s="258"/>
      <c r="M38" s="258"/>
      <c r="N38" s="258"/>
      <c r="O38" s="258"/>
      <c r="P38" s="258"/>
      <c r="Q38" s="258"/>
      <c r="R38" s="258"/>
      <c r="S38" s="258"/>
      <c r="T38" s="258"/>
      <c r="U38" s="258"/>
      <c r="V38" s="258"/>
      <c r="W38" s="258"/>
      <c r="X38" s="259"/>
    </row>
    <row r="39" spans="1:24">
      <c r="A39" s="257"/>
      <c r="B39" s="258"/>
      <c r="C39" s="258"/>
      <c r="D39" s="258"/>
      <c r="E39" s="258"/>
      <c r="F39" s="258"/>
      <c r="G39" s="258"/>
      <c r="H39" s="258"/>
      <c r="I39" s="258"/>
      <c r="J39" s="258"/>
      <c r="K39" s="258"/>
      <c r="L39" s="258"/>
      <c r="M39" s="258"/>
      <c r="N39" s="258"/>
      <c r="O39" s="258"/>
      <c r="P39" s="258"/>
      <c r="Q39" s="258"/>
      <c r="R39" s="258"/>
      <c r="S39" s="258"/>
      <c r="T39" s="258"/>
      <c r="U39" s="258"/>
      <c r="V39" s="258"/>
      <c r="W39" s="258"/>
      <c r="X39" s="259"/>
    </row>
    <row r="40" spans="1:24">
      <c r="A40" s="257"/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9"/>
    </row>
    <row r="41" spans="1:24">
      <c r="A41" s="257"/>
      <c r="B41" s="258"/>
      <c r="C41" s="258"/>
      <c r="D41" s="258"/>
      <c r="E41" s="258"/>
      <c r="F41" s="258"/>
      <c r="G41" s="258"/>
      <c r="H41" s="258"/>
      <c r="I41" s="258"/>
      <c r="J41" s="258"/>
      <c r="K41" s="258"/>
      <c r="L41" s="258"/>
      <c r="M41" s="258"/>
      <c r="N41" s="258"/>
      <c r="O41" s="258"/>
      <c r="P41" s="258"/>
      <c r="Q41" s="258"/>
      <c r="R41" s="258"/>
      <c r="S41" s="258"/>
      <c r="T41" s="258"/>
      <c r="U41" s="258"/>
      <c r="V41" s="258"/>
      <c r="W41" s="258"/>
      <c r="X41" s="259"/>
    </row>
    <row r="42" spans="1:24">
      <c r="A42" s="257"/>
      <c r="B42" s="258"/>
      <c r="C42" s="258"/>
      <c r="D42" s="258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58"/>
      <c r="P42" s="258"/>
      <c r="Q42" s="258"/>
      <c r="R42" s="258"/>
      <c r="S42" s="258"/>
      <c r="T42" s="258"/>
      <c r="U42" s="258"/>
      <c r="V42" s="258"/>
      <c r="W42" s="258"/>
      <c r="X42" s="259"/>
    </row>
    <row r="43" spans="1:24" ht="17.25" thickBot="1">
      <c r="A43" s="260"/>
      <c r="B43" s="261"/>
      <c r="C43" s="261"/>
      <c r="D43" s="261"/>
      <c r="E43" s="261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1"/>
      <c r="Q43" s="261"/>
      <c r="R43" s="261"/>
      <c r="S43" s="261"/>
      <c r="T43" s="261"/>
      <c r="U43" s="261"/>
      <c r="V43" s="261"/>
      <c r="W43" s="261"/>
      <c r="X43" s="262"/>
    </row>
    <row r="44" spans="1:24" ht="24.95" customHeight="1" thickBot="1">
      <c r="A44" s="251" t="s">
        <v>124</v>
      </c>
      <c r="B44" s="252"/>
      <c r="C44" s="252"/>
      <c r="D44" s="252"/>
      <c r="E44" s="252"/>
      <c r="F44" s="252"/>
      <c r="G44" s="252"/>
      <c r="H44" s="252"/>
      <c r="I44" s="252"/>
      <c r="J44" s="252"/>
      <c r="K44" s="252"/>
      <c r="L44" s="252"/>
      <c r="M44" s="252"/>
      <c r="N44" s="252"/>
      <c r="O44" s="252"/>
      <c r="P44" s="252"/>
      <c r="Q44" s="252"/>
      <c r="R44" s="252"/>
      <c r="S44" s="252"/>
      <c r="T44" s="252"/>
      <c r="U44" s="252"/>
      <c r="V44" s="252"/>
      <c r="W44" s="252"/>
      <c r="X44" s="253"/>
    </row>
    <row r="45" spans="1:24">
      <c r="A45" s="98"/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</row>
    <row r="46" spans="1:24">
      <c r="A46" s="98"/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</row>
    <row r="47" spans="1:24">
      <c r="A47" s="98"/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</row>
    <row r="48" spans="1:24">
      <c r="A48" s="98"/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</row>
    <row r="49" spans="1:24">
      <c r="A49" s="98"/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</row>
    <row r="50" spans="1:24">
      <c r="A50" s="98"/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</row>
    <row r="51" spans="1:24">
      <c r="A51" s="98"/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</row>
    <row r="52" spans="1:24">
      <c r="A52" s="98"/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</row>
    <row r="53" spans="1:24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</row>
    <row r="54" spans="1:24">
      <c r="A54" s="98"/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</row>
    <row r="55" spans="1:24">
      <c r="A55" s="98"/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</row>
    <row r="56" spans="1:24">
      <c r="A56" s="98"/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</row>
    <row r="57" spans="1:24">
      <c r="A57" s="98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</row>
    <row r="58" spans="1:24">
      <c r="A58" s="98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</row>
    <row r="59" spans="1:24">
      <c r="A59" s="98"/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</row>
    <row r="60" spans="1:24">
      <c r="A60" s="98"/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</row>
    <row r="61" spans="1:24">
      <c r="A61" s="98"/>
      <c r="B61" s="98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</row>
    <row r="62" spans="1:24">
      <c r="A62" s="98"/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</row>
    <row r="63" spans="1:24">
      <c r="A63" s="98"/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</row>
    <row r="64" spans="1:24">
      <c r="A64" s="98"/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</row>
    <row r="65" spans="1:24">
      <c r="A65" s="98"/>
      <c r="B65" s="98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</row>
  </sheetData>
  <mergeCells count="3">
    <mergeCell ref="A23:X23"/>
    <mergeCell ref="A24:X43"/>
    <mergeCell ref="A44:X44"/>
  </mergeCells>
  <phoneticPr fontId="1" type="noConversion"/>
  <printOptions horizontalCentered="1"/>
  <pageMargins left="0.39370078740157483" right="0.39370078740157483" top="0.59055118110236227" bottom="0.31" header="0.19685039370078741" footer="0.19685039370078741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view="pageBreakPreview" zoomScaleNormal="85" zoomScaleSheetLayoutView="100" workbookViewId="0">
      <selection activeCell="J20" sqref="J20"/>
    </sheetView>
  </sheetViews>
  <sheetFormatPr defaultColWidth="8.75" defaultRowHeight="17.25"/>
  <cols>
    <col min="1" max="1" width="5.125" style="59" customWidth="1"/>
    <col min="2" max="2" width="16.125" style="59" customWidth="1"/>
    <col min="3" max="3" width="5.125" style="59" customWidth="1"/>
    <col min="4" max="4" width="16.125" style="59" customWidth="1"/>
    <col min="5" max="5" width="5.125" style="59" customWidth="1"/>
    <col min="6" max="6" width="16.125" style="59" customWidth="1"/>
    <col min="7" max="7" width="5.125" style="59" customWidth="1"/>
    <col min="8" max="8" width="16.125" style="59" customWidth="1"/>
    <col min="9" max="12" width="8.625" style="59" customWidth="1"/>
    <col min="13" max="14" width="8.75" style="59"/>
    <col min="15" max="15" width="13.125" style="59" bestFit="1" customWidth="1"/>
    <col min="16" max="247" width="8.75" style="59"/>
    <col min="248" max="248" width="3.25" style="59" customWidth="1"/>
    <col min="249" max="249" width="5.25" style="59" customWidth="1"/>
    <col min="250" max="250" width="16.5" style="59" customWidth="1"/>
    <col min="251" max="251" width="5.5" style="59" customWidth="1"/>
    <col min="252" max="252" width="16.75" style="59" customWidth="1"/>
    <col min="253" max="253" width="3.125" style="59" customWidth="1"/>
    <col min="254" max="254" width="12.125" style="59" customWidth="1"/>
    <col min="255" max="255" width="2.375" style="59" customWidth="1"/>
    <col min="256" max="256" width="16" style="59" customWidth="1"/>
    <col min="257" max="258" width="8.75" style="59" customWidth="1"/>
    <col min="259" max="259" width="7" style="59" customWidth="1"/>
    <col min="260" max="260" width="6.75" style="59" customWidth="1"/>
    <col min="261" max="503" width="8.75" style="59"/>
    <col min="504" max="504" width="3.25" style="59" customWidth="1"/>
    <col min="505" max="505" width="5.25" style="59" customWidth="1"/>
    <col min="506" max="506" width="16.5" style="59" customWidth="1"/>
    <col min="507" max="507" width="5.5" style="59" customWidth="1"/>
    <col min="508" max="508" width="16.75" style="59" customWidth="1"/>
    <col min="509" max="509" width="3.125" style="59" customWidth="1"/>
    <col min="510" max="510" width="12.125" style="59" customWidth="1"/>
    <col min="511" max="511" width="2.375" style="59" customWidth="1"/>
    <col min="512" max="512" width="16" style="59" customWidth="1"/>
    <col min="513" max="514" width="8.75" style="59" customWidth="1"/>
    <col min="515" max="515" width="7" style="59" customWidth="1"/>
    <col min="516" max="516" width="6.75" style="59" customWidth="1"/>
    <col min="517" max="759" width="8.75" style="59"/>
    <col min="760" max="760" width="3.25" style="59" customWidth="1"/>
    <col min="761" max="761" width="5.25" style="59" customWidth="1"/>
    <col min="762" max="762" width="16.5" style="59" customWidth="1"/>
    <col min="763" max="763" width="5.5" style="59" customWidth="1"/>
    <col min="764" max="764" width="16.75" style="59" customWidth="1"/>
    <col min="765" max="765" width="3.125" style="59" customWidth="1"/>
    <col min="766" max="766" width="12.125" style="59" customWidth="1"/>
    <col min="767" max="767" width="2.375" style="59" customWidth="1"/>
    <col min="768" max="768" width="16" style="59" customWidth="1"/>
    <col min="769" max="770" width="8.75" style="59" customWidth="1"/>
    <col min="771" max="771" width="7" style="59" customWidth="1"/>
    <col min="772" max="772" width="6.75" style="59" customWidth="1"/>
    <col min="773" max="1015" width="8.75" style="59"/>
    <col min="1016" max="1016" width="3.25" style="59" customWidth="1"/>
    <col min="1017" max="1017" width="5.25" style="59" customWidth="1"/>
    <col min="1018" max="1018" width="16.5" style="59" customWidth="1"/>
    <col min="1019" max="1019" width="5.5" style="59" customWidth="1"/>
    <col min="1020" max="1020" width="16.75" style="59" customWidth="1"/>
    <col min="1021" max="1021" width="3.125" style="59" customWidth="1"/>
    <col min="1022" max="1022" width="12.125" style="59" customWidth="1"/>
    <col min="1023" max="1023" width="2.375" style="59" customWidth="1"/>
    <col min="1024" max="1024" width="16" style="59" customWidth="1"/>
    <col min="1025" max="1026" width="8.75" style="59" customWidth="1"/>
    <col min="1027" max="1027" width="7" style="59" customWidth="1"/>
    <col min="1028" max="1028" width="6.75" style="59" customWidth="1"/>
    <col min="1029" max="1271" width="8.75" style="59"/>
    <col min="1272" max="1272" width="3.25" style="59" customWidth="1"/>
    <col min="1273" max="1273" width="5.25" style="59" customWidth="1"/>
    <col min="1274" max="1274" width="16.5" style="59" customWidth="1"/>
    <col min="1275" max="1275" width="5.5" style="59" customWidth="1"/>
    <col min="1276" max="1276" width="16.75" style="59" customWidth="1"/>
    <col min="1277" max="1277" width="3.125" style="59" customWidth="1"/>
    <col min="1278" max="1278" width="12.125" style="59" customWidth="1"/>
    <col min="1279" max="1279" width="2.375" style="59" customWidth="1"/>
    <col min="1280" max="1280" width="16" style="59" customWidth="1"/>
    <col min="1281" max="1282" width="8.75" style="59" customWidth="1"/>
    <col min="1283" max="1283" width="7" style="59" customWidth="1"/>
    <col min="1284" max="1284" width="6.75" style="59" customWidth="1"/>
    <col min="1285" max="1527" width="8.75" style="59"/>
    <col min="1528" max="1528" width="3.25" style="59" customWidth="1"/>
    <col min="1529" max="1529" width="5.25" style="59" customWidth="1"/>
    <col min="1530" max="1530" width="16.5" style="59" customWidth="1"/>
    <col min="1531" max="1531" width="5.5" style="59" customWidth="1"/>
    <col min="1532" max="1532" width="16.75" style="59" customWidth="1"/>
    <col min="1533" max="1533" width="3.125" style="59" customWidth="1"/>
    <col min="1534" max="1534" width="12.125" style="59" customWidth="1"/>
    <col min="1535" max="1535" width="2.375" style="59" customWidth="1"/>
    <col min="1536" max="1536" width="16" style="59" customWidth="1"/>
    <col min="1537" max="1538" width="8.75" style="59" customWidth="1"/>
    <col min="1539" max="1539" width="7" style="59" customWidth="1"/>
    <col min="1540" max="1540" width="6.75" style="59" customWidth="1"/>
    <col min="1541" max="1783" width="8.75" style="59"/>
    <col min="1784" max="1784" width="3.25" style="59" customWidth="1"/>
    <col min="1785" max="1785" width="5.25" style="59" customWidth="1"/>
    <col min="1786" max="1786" width="16.5" style="59" customWidth="1"/>
    <col min="1787" max="1787" width="5.5" style="59" customWidth="1"/>
    <col min="1788" max="1788" width="16.75" style="59" customWidth="1"/>
    <col min="1789" max="1789" width="3.125" style="59" customWidth="1"/>
    <col min="1790" max="1790" width="12.125" style="59" customWidth="1"/>
    <col min="1791" max="1791" width="2.375" style="59" customWidth="1"/>
    <col min="1792" max="1792" width="16" style="59" customWidth="1"/>
    <col min="1793" max="1794" width="8.75" style="59" customWidth="1"/>
    <col min="1795" max="1795" width="7" style="59" customWidth="1"/>
    <col min="1796" max="1796" width="6.75" style="59" customWidth="1"/>
    <col min="1797" max="2039" width="8.75" style="59"/>
    <col min="2040" max="2040" width="3.25" style="59" customWidth="1"/>
    <col min="2041" max="2041" width="5.25" style="59" customWidth="1"/>
    <col min="2042" max="2042" width="16.5" style="59" customWidth="1"/>
    <col min="2043" max="2043" width="5.5" style="59" customWidth="1"/>
    <col min="2044" max="2044" width="16.75" style="59" customWidth="1"/>
    <col min="2045" max="2045" width="3.125" style="59" customWidth="1"/>
    <col min="2046" max="2046" width="12.125" style="59" customWidth="1"/>
    <col min="2047" max="2047" width="2.375" style="59" customWidth="1"/>
    <col min="2048" max="2048" width="16" style="59" customWidth="1"/>
    <col min="2049" max="2050" width="8.75" style="59" customWidth="1"/>
    <col min="2051" max="2051" width="7" style="59" customWidth="1"/>
    <col min="2052" max="2052" width="6.75" style="59" customWidth="1"/>
    <col min="2053" max="2295" width="8.75" style="59"/>
    <col min="2296" max="2296" width="3.25" style="59" customWidth="1"/>
    <col min="2297" max="2297" width="5.25" style="59" customWidth="1"/>
    <col min="2298" max="2298" width="16.5" style="59" customWidth="1"/>
    <col min="2299" max="2299" width="5.5" style="59" customWidth="1"/>
    <col min="2300" max="2300" width="16.75" style="59" customWidth="1"/>
    <col min="2301" max="2301" width="3.125" style="59" customWidth="1"/>
    <col min="2302" max="2302" width="12.125" style="59" customWidth="1"/>
    <col min="2303" max="2303" width="2.375" style="59" customWidth="1"/>
    <col min="2304" max="2304" width="16" style="59" customWidth="1"/>
    <col min="2305" max="2306" width="8.75" style="59" customWidth="1"/>
    <col min="2307" max="2307" width="7" style="59" customWidth="1"/>
    <col min="2308" max="2308" width="6.75" style="59" customWidth="1"/>
    <col min="2309" max="2551" width="8.75" style="59"/>
    <col min="2552" max="2552" width="3.25" style="59" customWidth="1"/>
    <col min="2553" max="2553" width="5.25" style="59" customWidth="1"/>
    <col min="2554" max="2554" width="16.5" style="59" customWidth="1"/>
    <col min="2555" max="2555" width="5.5" style="59" customWidth="1"/>
    <col min="2556" max="2556" width="16.75" style="59" customWidth="1"/>
    <col min="2557" max="2557" width="3.125" style="59" customWidth="1"/>
    <col min="2558" max="2558" width="12.125" style="59" customWidth="1"/>
    <col min="2559" max="2559" width="2.375" style="59" customWidth="1"/>
    <col min="2560" max="2560" width="16" style="59" customWidth="1"/>
    <col min="2561" max="2562" width="8.75" style="59" customWidth="1"/>
    <col min="2563" max="2563" width="7" style="59" customWidth="1"/>
    <col min="2564" max="2564" width="6.75" style="59" customWidth="1"/>
    <col min="2565" max="2807" width="8.75" style="59"/>
    <col min="2808" max="2808" width="3.25" style="59" customWidth="1"/>
    <col min="2809" max="2809" width="5.25" style="59" customWidth="1"/>
    <col min="2810" max="2810" width="16.5" style="59" customWidth="1"/>
    <col min="2811" max="2811" width="5.5" style="59" customWidth="1"/>
    <col min="2812" max="2812" width="16.75" style="59" customWidth="1"/>
    <col min="2813" max="2813" width="3.125" style="59" customWidth="1"/>
    <col min="2814" max="2814" width="12.125" style="59" customWidth="1"/>
    <col min="2815" max="2815" width="2.375" style="59" customWidth="1"/>
    <col min="2816" max="2816" width="16" style="59" customWidth="1"/>
    <col min="2817" max="2818" width="8.75" style="59" customWidth="1"/>
    <col min="2819" max="2819" width="7" style="59" customWidth="1"/>
    <col min="2820" max="2820" width="6.75" style="59" customWidth="1"/>
    <col min="2821" max="3063" width="8.75" style="59"/>
    <col min="3064" max="3064" width="3.25" style="59" customWidth="1"/>
    <col min="3065" max="3065" width="5.25" style="59" customWidth="1"/>
    <col min="3066" max="3066" width="16.5" style="59" customWidth="1"/>
    <col min="3067" max="3067" width="5.5" style="59" customWidth="1"/>
    <col min="3068" max="3068" width="16.75" style="59" customWidth="1"/>
    <col min="3069" max="3069" width="3.125" style="59" customWidth="1"/>
    <col min="3070" max="3070" width="12.125" style="59" customWidth="1"/>
    <col min="3071" max="3071" width="2.375" style="59" customWidth="1"/>
    <col min="3072" max="3072" width="16" style="59" customWidth="1"/>
    <col min="3073" max="3074" width="8.75" style="59" customWidth="1"/>
    <col min="3075" max="3075" width="7" style="59" customWidth="1"/>
    <col min="3076" max="3076" width="6.75" style="59" customWidth="1"/>
    <col min="3077" max="3319" width="8.75" style="59"/>
    <col min="3320" max="3320" width="3.25" style="59" customWidth="1"/>
    <col min="3321" max="3321" width="5.25" style="59" customWidth="1"/>
    <col min="3322" max="3322" width="16.5" style="59" customWidth="1"/>
    <col min="3323" max="3323" width="5.5" style="59" customWidth="1"/>
    <col min="3324" max="3324" width="16.75" style="59" customWidth="1"/>
    <col min="3325" max="3325" width="3.125" style="59" customWidth="1"/>
    <col min="3326" max="3326" width="12.125" style="59" customWidth="1"/>
    <col min="3327" max="3327" width="2.375" style="59" customWidth="1"/>
    <col min="3328" max="3328" width="16" style="59" customWidth="1"/>
    <col min="3329" max="3330" width="8.75" style="59" customWidth="1"/>
    <col min="3331" max="3331" width="7" style="59" customWidth="1"/>
    <col min="3332" max="3332" width="6.75" style="59" customWidth="1"/>
    <col min="3333" max="3575" width="8.75" style="59"/>
    <col min="3576" max="3576" width="3.25" style="59" customWidth="1"/>
    <col min="3577" max="3577" width="5.25" style="59" customWidth="1"/>
    <col min="3578" max="3578" width="16.5" style="59" customWidth="1"/>
    <col min="3579" max="3579" width="5.5" style="59" customWidth="1"/>
    <col min="3580" max="3580" width="16.75" style="59" customWidth="1"/>
    <col min="3581" max="3581" width="3.125" style="59" customWidth="1"/>
    <col min="3582" max="3582" width="12.125" style="59" customWidth="1"/>
    <col min="3583" max="3583" width="2.375" style="59" customWidth="1"/>
    <col min="3584" max="3584" width="16" style="59" customWidth="1"/>
    <col min="3585" max="3586" width="8.75" style="59" customWidth="1"/>
    <col min="3587" max="3587" width="7" style="59" customWidth="1"/>
    <col min="3588" max="3588" width="6.75" style="59" customWidth="1"/>
    <col min="3589" max="3831" width="8.75" style="59"/>
    <col min="3832" max="3832" width="3.25" style="59" customWidth="1"/>
    <col min="3833" max="3833" width="5.25" style="59" customWidth="1"/>
    <col min="3834" max="3834" width="16.5" style="59" customWidth="1"/>
    <col min="3835" max="3835" width="5.5" style="59" customWidth="1"/>
    <col min="3836" max="3836" width="16.75" style="59" customWidth="1"/>
    <col min="3837" max="3837" width="3.125" style="59" customWidth="1"/>
    <col min="3838" max="3838" width="12.125" style="59" customWidth="1"/>
    <col min="3839" max="3839" width="2.375" style="59" customWidth="1"/>
    <col min="3840" max="3840" width="16" style="59" customWidth="1"/>
    <col min="3841" max="3842" width="8.75" style="59" customWidth="1"/>
    <col min="3843" max="3843" width="7" style="59" customWidth="1"/>
    <col min="3844" max="3844" width="6.75" style="59" customWidth="1"/>
    <col min="3845" max="4087" width="8.75" style="59"/>
    <col min="4088" max="4088" width="3.25" style="59" customWidth="1"/>
    <col min="4089" max="4089" width="5.25" style="59" customWidth="1"/>
    <col min="4090" max="4090" width="16.5" style="59" customWidth="1"/>
    <col min="4091" max="4091" width="5.5" style="59" customWidth="1"/>
    <col min="4092" max="4092" width="16.75" style="59" customWidth="1"/>
    <col min="4093" max="4093" width="3.125" style="59" customWidth="1"/>
    <col min="4094" max="4094" width="12.125" style="59" customWidth="1"/>
    <col min="4095" max="4095" width="2.375" style="59" customWidth="1"/>
    <col min="4096" max="4096" width="16" style="59" customWidth="1"/>
    <col min="4097" max="4098" width="8.75" style="59" customWidth="1"/>
    <col min="4099" max="4099" width="7" style="59" customWidth="1"/>
    <col min="4100" max="4100" width="6.75" style="59" customWidth="1"/>
    <col min="4101" max="4343" width="8.75" style="59"/>
    <col min="4344" max="4344" width="3.25" style="59" customWidth="1"/>
    <col min="4345" max="4345" width="5.25" style="59" customWidth="1"/>
    <col min="4346" max="4346" width="16.5" style="59" customWidth="1"/>
    <col min="4347" max="4347" width="5.5" style="59" customWidth="1"/>
    <col min="4348" max="4348" width="16.75" style="59" customWidth="1"/>
    <col min="4349" max="4349" width="3.125" style="59" customWidth="1"/>
    <col min="4350" max="4350" width="12.125" style="59" customWidth="1"/>
    <col min="4351" max="4351" width="2.375" style="59" customWidth="1"/>
    <col min="4352" max="4352" width="16" style="59" customWidth="1"/>
    <col min="4353" max="4354" width="8.75" style="59" customWidth="1"/>
    <col min="4355" max="4355" width="7" style="59" customWidth="1"/>
    <col min="4356" max="4356" width="6.75" style="59" customWidth="1"/>
    <col min="4357" max="4599" width="8.75" style="59"/>
    <col min="4600" max="4600" width="3.25" style="59" customWidth="1"/>
    <col min="4601" max="4601" width="5.25" style="59" customWidth="1"/>
    <col min="4602" max="4602" width="16.5" style="59" customWidth="1"/>
    <col min="4603" max="4603" width="5.5" style="59" customWidth="1"/>
    <col min="4604" max="4604" width="16.75" style="59" customWidth="1"/>
    <col min="4605" max="4605" width="3.125" style="59" customWidth="1"/>
    <col min="4606" max="4606" width="12.125" style="59" customWidth="1"/>
    <col min="4607" max="4607" width="2.375" style="59" customWidth="1"/>
    <col min="4608" max="4608" width="16" style="59" customWidth="1"/>
    <col min="4609" max="4610" width="8.75" style="59" customWidth="1"/>
    <col min="4611" max="4611" width="7" style="59" customWidth="1"/>
    <col min="4612" max="4612" width="6.75" style="59" customWidth="1"/>
    <col min="4613" max="4855" width="8.75" style="59"/>
    <col min="4856" max="4856" width="3.25" style="59" customWidth="1"/>
    <col min="4857" max="4857" width="5.25" style="59" customWidth="1"/>
    <col min="4858" max="4858" width="16.5" style="59" customWidth="1"/>
    <col min="4859" max="4859" width="5.5" style="59" customWidth="1"/>
    <col min="4860" max="4860" width="16.75" style="59" customWidth="1"/>
    <col min="4861" max="4861" width="3.125" style="59" customWidth="1"/>
    <col min="4862" max="4862" width="12.125" style="59" customWidth="1"/>
    <col min="4863" max="4863" width="2.375" style="59" customWidth="1"/>
    <col min="4864" max="4864" width="16" style="59" customWidth="1"/>
    <col min="4865" max="4866" width="8.75" style="59" customWidth="1"/>
    <col min="4867" max="4867" width="7" style="59" customWidth="1"/>
    <col min="4868" max="4868" width="6.75" style="59" customWidth="1"/>
    <col min="4869" max="5111" width="8.75" style="59"/>
    <col min="5112" max="5112" width="3.25" style="59" customWidth="1"/>
    <col min="5113" max="5113" width="5.25" style="59" customWidth="1"/>
    <col min="5114" max="5114" width="16.5" style="59" customWidth="1"/>
    <col min="5115" max="5115" width="5.5" style="59" customWidth="1"/>
    <col min="5116" max="5116" width="16.75" style="59" customWidth="1"/>
    <col min="5117" max="5117" width="3.125" style="59" customWidth="1"/>
    <col min="5118" max="5118" width="12.125" style="59" customWidth="1"/>
    <col min="5119" max="5119" width="2.375" style="59" customWidth="1"/>
    <col min="5120" max="5120" width="16" style="59" customWidth="1"/>
    <col min="5121" max="5122" width="8.75" style="59" customWidth="1"/>
    <col min="5123" max="5123" width="7" style="59" customWidth="1"/>
    <col min="5124" max="5124" width="6.75" style="59" customWidth="1"/>
    <col min="5125" max="5367" width="8.75" style="59"/>
    <col min="5368" max="5368" width="3.25" style="59" customWidth="1"/>
    <col min="5369" max="5369" width="5.25" style="59" customWidth="1"/>
    <col min="5370" max="5370" width="16.5" style="59" customWidth="1"/>
    <col min="5371" max="5371" width="5.5" style="59" customWidth="1"/>
    <col min="5372" max="5372" width="16.75" style="59" customWidth="1"/>
    <col min="5373" max="5373" width="3.125" style="59" customWidth="1"/>
    <col min="5374" max="5374" width="12.125" style="59" customWidth="1"/>
    <col min="5375" max="5375" width="2.375" style="59" customWidth="1"/>
    <col min="5376" max="5376" width="16" style="59" customWidth="1"/>
    <col min="5377" max="5378" width="8.75" style="59" customWidth="1"/>
    <col min="5379" max="5379" width="7" style="59" customWidth="1"/>
    <col min="5380" max="5380" width="6.75" style="59" customWidth="1"/>
    <col min="5381" max="5623" width="8.75" style="59"/>
    <col min="5624" max="5624" width="3.25" style="59" customWidth="1"/>
    <col min="5625" max="5625" width="5.25" style="59" customWidth="1"/>
    <col min="5626" max="5626" width="16.5" style="59" customWidth="1"/>
    <col min="5627" max="5627" width="5.5" style="59" customWidth="1"/>
    <col min="5628" max="5628" width="16.75" style="59" customWidth="1"/>
    <col min="5629" max="5629" width="3.125" style="59" customWidth="1"/>
    <col min="5630" max="5630" width="12.125" style="59" customWidth="1"/>
    <col min="5631" max="5631" width="2.375" style="59" customWidth="1"/>
    <col min="5632" max="5632" width="16" style="59" customWidth="1"/>
    <col min="5633" max="5634" width="8.75" style="59" customWidth="1"/>
    <col min="5635" max="5635" width="7" style="59" customWidth="1"/>
    <col min="5636" max="5636" width="6.75" style="59" customWidth="1"/>
    <col min="5637" max="5879" width="8.75" style="59"/>
    <col min="5880" max="5880" width="3.25" style="59" customWidth="1"/>
    <col min="5881" max="5881" width="5.25" style="59" customWidth="1"/>
    <col min="5882" max="5882" width="16.5" style="59" customWidth="1"/>
    <col min="5883" max="5883" width="5.5" style="59" customWidth="1"/>
    <col min="5884" max="5884" width="16.75" style="59" customWidth="1"/>
    <col min="5885" max="5885" width="3.125" style="59" customWidth="1"/>
    <col min="5886" max="5886" width="12.125" style="59" customWidth="1"/>
    <col min="5887" max="5887" width="2.375" style="59" customWidth="1"/>
    <col min="5888" max="5888" width="16" style="59" customWidth="1"/>
    <col min="5889" max="5890" width="8.75" style="59" customWidth="1"/>
    <col min="5891" max="5891" width="7" style="59" customWidth="1"/>
    <col min="5892" max="5892" width="6.75" style="59" customWidth="1"/>
    <col min="5893" max="6135" width="8.75" style="59"/>
    <col min="6136" max="6136" width="3.25" style="59" customWidth="1"/>
    <col min="6137" max="6137" width="5.25" style="59" customWidth="1"/>
    <col min="6138" max="6138" width="16.5" style="59" customWidth="1"/>
    <col min="6139" max="6139" width="5.5" style="59" customWidth="1"/>
    <col min="6140" max="6140" width="16.75" style="59" customWidth="1"/>
    <col min="6141" max="6141" width="3.125" style="59" customWidth="1"/>
    <col min="6142" max="6142" width="12.125" style="59" customWidth="1"/>
    <col min="6143" max="6143" width="2.375" style="59" customWidth="1"/>
    <col min="6144" max="6144" width="16" style="59" customWidth="1"/>
    <col min="6145" max="6146" width="8.75" style="59" customWidth="1"/>
    <col min="6147" max="6147" width="7" style="59" customWidth="1"/>
    <col min="6148" max="6148" width="6.75" style="59" customWidth="1"/>
    <col min="6149" max="6391" width="8.75" style="59"/>
    <col min="6392" max="6392" width="3.25" style="59" customWidth="1"/>
    <col min="6393" max="6393" width="5.25" style="59" customWidth="1"/>
    <col min="6394" max="6394" width="16.5" style="59" customWidth="1"/>
    <col min="6395" max="6395" width="5.5" style="59" customWidth="1"/>
    <col min="6396" max="6396" width="16.75" style="59" customWidth="1"/>
    <col min="6397" max="6397" width="3.125" style="59" customWidth="1"/>
    <col min="6398" max="6398" width="12.125" style="59" customWidth="1"/>
    <col min="6399" max="6399" width="2.375" style="59" customWidth="1"/>
    <col min="6400" max="6400" width="16" style="59" customWidth="1"/>
    <col min="6401" max="6402" width="8.75" style="59" customWidth="1"/>
    <col min="6403" max="6403" width="7" style="59" customWidth="1"/>
    <col min="6404" max="6404" width="6.75" style="59" customWidth="1"/>
    <col min="6405" max="6647" width="8.75" style="59"/>
    <col min="6648" max="6648" width="3.25" style="59" customWidth="1"/>
    <col min="6649" max="6649" width="5.25" style="59" customWidth="1"/>
    <col min="6650" max="6650" width="16.5" style="59" customWidth="1"/>
    <col min="6651" max="6651" width="5.5" style="59" customWidth="1"/>
    <col min="6652" max="6652" width="16.75" style="59" customWidth="1"/>
    <col min="6653" max="6653" width="3.125" style="59" customWidth="1"/>
    <col min="6654" max="6654" width="12.125" style="59" customWidth="1"/>
    <col min="6655" max="6655" width="2.375" style="59" customWidth="1"/>
    <col min="6656" max="6656" width="16" style="59" customWidth="1"/>
    <col min="6657" max="6658" width="8.75" style="59" customWidth="1"/>
    <col min="6659" max="6659" width="7" style="59" customWidth="1"/>
    <col min="6660" max="6660" width="6.75" style="59" customWidth="1"/>
    <col min="6661" max="6903" width="8.75" style="59"/>
    <col min="6904" max="6904" width="3.25" style="59" customWidth="1"/>
    <col min="6905" max="6905" width="5.25" style="59" customWidth="1"/>
    <col min="6906" max="6906" width="16.5" style="59" customWidth="1"/>
    <col min="6907" max="6907" width="5.5" style="59" customWidth="1"/>
    <col min="6908" max="6908" width="16.75" style="59" customWidth="1"/>
    <col min="6909" max="6909" width="3.125" style="59" customWidth="1"/>
    <col min="6910" max="6910" width="12.125" style="59" customWidth="1"/>
    <col min="6911" max="6911" width="2.375" style="59" customWidth="1"/>
    <col min="6912" max="6912" width="16" style="59" customWidth="1"/>
    <col min="6913" max="6914" width="8.75" style="59" customWidth="1"/>
    <col min="6915" max="6915" width="7" style="59" customWidth="1"/>
    <col min="6916" max="6916" width="6.75" style="59" customWidth="1"/>
    <col min="6917" max="7159" width="8.75" style="59"/>
    <col min="7160" max="7160" width="3.25" style="59" customWidth="1"/>
    <col min="7161" max="7161" width="5.25" style="59" customWidth="1"/>
    <col min="7162" max="7162" width="16.5" style="59" customWidth="1"/>
    <col min="7163" max="7163" width="5.5" style="59" customWidth="1"/>
    <col min="7164" max="7164" width="16.75" style="59" customWidth="1"/>
    <col min="7165" max="7165" width="3.125" style="59" customWidth="1"/>
    <col min="7166" max="7166" width="12.125" style="59" customWidth="1"/>
    <col min="7167" max="7167" width="2.375" style="59" customWidth="1"/>
    <col min="7168" max="7168" width="16" style="59" customWidth="1"/>
    <col min="7169" max="7170" width="8.75" style="59" customWidth="1"/>
    <col min="7171" max="7171" width="7" style="59" customWidth="1"/>
    <col min="7172" max="7172" width="6.75" style="59" customWidth="1"/>
    <col min="7173" max="7415" width="8.75" style="59"/>
    <col min="7416" max="7416" width="3.25" style="59" customWidth="1"/>
    <col min="7417" max="7417" width="5.25" style="59" customWidth="1"/>
    <col min="7418" max="7418" width="16.5" style="59" customWidth="1"/>
    <col min="7419" max="7419" width="5.5" style="59" customWidth="1"/>
    <col min="7420" max="7420" width="16.75" style="59" customWidth="1"/>
    <col min="7421" max="7421" width="3.125" style="59" customWidth="1"/>
    <col min="7422" max="7422" width="12.125" style="59" customWidth="1"/>
    <col min="7423" max="7423" width="2.375" style="59" customWidth="1"/>
    <col min="7424" max="7424" width="16" style="59" customWidth="1"/>
    <col min="7425" max="7426" width="8.75" style="59" customWidth="1"/>
    <col min="7427" max="7427" width="7" style="59" customWidth="1"/>
    <col min="7428" max="7428" width="6.75" style="59" customWidth="1"/>
    <col min="7429" max="7671" width="8.75" style="59"/>
    <col min="7672" max="7672" width="3.25" style="59" customWidth="1"/>
    <col min="7673" max="7673" width="5.25" style="59" customWidth="1"/>
    <col min="7674" max="7674" width="16.5" style="59" customWidth="1"/>
    <col min="7675" max="7675" width="5.5" style="59" customWidth="1"/>
    <col min="7676" max="7676" width="16.75" style="59" customWidth="1"/>
    <col min="7677" max="7677" width="3.125" style="59" customWidth="1"/>
    <col min="7678" max="7678" width="12.125" style="59" customWidth="1"/>
    <col min="7679" max="7679" width="2.375" style="59" customWidth="1"/>
    <col min="7680" max="7680" width="16" style="59" customWidth="1"/>
    <col min="7681" max="7682" width="8.75" style="59" customWidth="1"/>
    <col min="7683" max="7683" width="7" style="59" customWidth="1"/>
    <col min="7684" max="7684" width="6.75" style="59" customWidth="1"/>
    <col min="7685" max="7927" width="8.75" style="59"/>
    <col min="7928" max="7928" width="3.25" style="59" customWidth="1"/>
    <col min="7929" max="7929" width="5.25" style="59" customWidth="1"/>
    <col min="7930" max="7930" width="16.5" style="59" customWidth="1"/>
    <col min="7931" max="7931" width="5.5" style="59" customWidth="1"/>
    <col min="7932" max="7932" width="16.75" style="59" customWidth="1"/>
    <col min="7933" max="7933" width="3.125" style="59" customWidth="1"/>
    <col min="7934" max="7934" width="12.125" style="59" customWidth="1"/>
    <col min="7935" max="7935" width="2.375" style="59" customWidth="1"/>
    <col min="7936" max="7936" width="16" style="59" customWidth="1"/>
    <col min="7937" max="7938" width="8.75" style="59" customWidth="1"/>
    <col min="7939" max="7939" width="7" style="59" customWidth="1"/>
    <col min="7940" max="7940" width="6.75" style="59" customWidth="1"/>
    <col min="7941" max="8183" width="8.75" style="59"/>
    <col min="8184" max="8184" width="3.25" style="59" customWidth="1"/>
    <col min="8185" max="8185" width="5.25" style="59" customWidth="1"/>
    <col min="8186" max="8186" width="16.5" style="59" customWidth="1"/>
    <col min="8187" max="8187" width="5.5" style="59" customWidth="1"/>
    <col min="8188" max="8188" width="16.75" style="59" customWidth="1"/>
    <col min="8189" max="8189" width="3.125" style="59" customWidth="1"/>
    <col min="8190" max="8190" width="12.125" style="59" customWidth="1"/>
    <col min="8191" max="8191" width="2.375" style="59" customWidth="1"/>
    <col min="8192" max="8192" width="16" style="59" customWidth="1"/>
    <col min="8193" max="8194" width="8.75" style="59" customWidth="1"/>
    <col min="8195" max="8195" width="7" style="59" customWidth="1"/>
    <col min="8196" max="8196" width="6.75" style="59" customWidth="1"/>
    <col min="8197" max="8439" width="8.75" style="59"/>
    <col min="8440" max="8440" width="3.25" style="59" customWidth="1"/>
    <col min="8441" max="8441" width="5.25" style="59" customWidth="1"/>
    <col min="8442" max="8442" width="16.5" style="59" customWidth="1"/>
    <col min="8443" max="8443" width="5.5" style="59" customWidth="1"/>
    <col min="8444" max="8444" width="16.75" style="59" customWidth="1"/>
    <col min="8445" max="8445" width="3.125" style="59" customWidth="1"/>
    <col min="8446" max="8446" width="12.125" style="59" customWidth="1"/>
    <col min="8447" max="8447" width="2.375" style="59" customWidth="1"/>
    <col min="8448" max="8448" width="16" style="59" customWidth="1"/>
    <col min="8449" max="8450" width="8.75" style="59" customWidth="1"/>
    <col min="8451" max="8451" width="7" style="59" customWidth="1"/>
    <col min="8452" max="8452" width="6.75" style="59" customWidth="1"/>
    <col min="8453" max="8695" width="8.75" style="59"/>
    <col min="8696" max="8696" width="3.25" style="59" customWidth="1"/>
    <col min="8697" max="8697" width="5.25" style="59" customWidth="1"/>
    <col min="8698" max="8698" width="16.5" style="59" customWidth="1"/>
    <col min="8699" max="8699" width="5.5" style="59" customWidth="1"/>
    <col min="8700" max="8700" width="16.75" style="59" customWidth="1"/>
    <col min="8701" max="8701" width="3.125" style="59" customWidth="1"/>
    <col min="8702" max="8702" width="12.125" style="59" customWidth="1"/>
    <col min="8703" max="8703" width="2.375" style="59" customWidth="1"/>
    <col min="8704" max="8704" width="16" style="59" customWidth="1"/>
    <col min="8705" max="8706" width="8.75" style="59" customWidth="1"/>
    <col min="8707" max="8707" width="7" style="59" customWidth="1"/>
    <col min="8708" max="8708" width="6.75" style="59" customWidth="1"/>
    <col min="8709" max="8951" width="8.75" style="59"/>
    <col min="8952" max="8952" width="3.25" style="59" customWidth="1"/>
    <col min="8953" max="8953" width="5.25" style="59" customWidth="1"/>
    <col min="8954" max="8954" width="16.5" style="59" customWidth="1"/>
    <col min="8955" max="8955" width="5.5" style="59" customWidth="1"/>
    <col min="8956" max="8956" width="16.75" style="59" customWidth="1"/>
    <col min="8957" max="8957" width="3.125" style="59" customWidth="1"/>
    <col min="8958" max="8958" width="12.125" style="59" customWidth="1"/>
    <col min="8959" max="8959" width="2.375" style="59" customWidth="1"/>
    <col min="8960" max="8960" width="16" style="59" customWidth="1"/>
    <col min="8961" max="8962" width="8.75" style="59" customWidth="1"/>
    <col min="8963" max="8963" width="7" style="59" customWidth="1"/>
    <col min="8964" max="8964" width="6.75" style="59" customWidth="1"/>
    <col min="8965" max="9207" width="8.75" style="59"/>
    <col min="9208" max="9208" width="3.25" style="59" customWidth="1"/>
    <col min="9209" max="9209" width="5.25" style="59" customWidth="1"/>
    <col min="9210" max="9210" width="16.5" style="59" customWidth="1"/>
    <col min="9211" max="9211" width="5.5" style="59" customWidth="1"/>
    <col min="9212" max="9212" width="16.75" style="59" customWidth="1"/>
    <col min="9213" max="9213" width="3.125" style="59" customWidth="1"/>
    <col min="9214" max="9214" width="12.125" style="59" customWidth="1"/>
    <col min="9215" max="9215" width="2.375" style="59" customWidth="1"/>
    <col min="9216" max="9216" width="16" style="59" customWidth="1"/>
    <col min="9217" max="9218" width="8.75" style="59" customWidth="1"/>
    <col min="9219" max="9219" width="7" style="59" customWidth="1"/>
    <col min="9220" max="9220" width="6.75" style="59" customWidth="1"/>
    <col min="9221" max="9463" width="8.75" style="59"/>
    <col min="9464" max="9464" width="3.25" style="59" customWidth="1"/>
    <col min="9465" max="9465" width="5.25" style="59" customWidth="1"/>
    <col min="9466" max="9466" width="16.5" style="59" customWidth="1"/>
    <col min="9467" max="9467" width="5.5" style="59" customWidth="1"/>
    <col min="9468" max="9468" width="16.75" style="59" customWidth="1"/>
    <col min="9469" max="9469" width="3.125" style="59" customWidth="1"/>
    <col min="9470" max="9470" width="12.125" style="59" customWidth="1"/>
    <col min="9471" max="9471" width="2.375" style="59" customWidth="1"/>
    <col min="9472" max="9472" width="16" style="59" customWidth="1"/>
    <col min="9473" max="9474" width="8.75" style="59" customWidth="1"/>
    <col min="9475" max="9475" width="7" style="59" customWidth="1"/>
    <col min="9476" max="9476" width="6.75" style="59" customWidth="1"/>
    <col min="9477" max="9719" width="8.75" style="59"/>
    <col min="9720" max="9720" width="3.25" style="59" customWidth="1"/>
    <col min="9721" max="9721" width="5.25" style="59" customWidth="1"/>
    <col min="9722" max="9722" width="16.5" style="59" customWidth="1"/>
    <col min="9723" max="9723" width="5.5" style="59" customWidth="1"/>
    <col min="9724" max="9724" width="16.75" style="59" customWidth="1"/>
    <col min="9725" max="9725" width="3.125" style="59" customWidth="1"/>
    <col min="9726" max="9726" width="12.125" style="59" customWidth="1"/>
    <col min="9727" max="9727" width="2.375" style="59" customWidth="1"/>
    <col min="9728" max="9728" width="16" style="59" customWidth="1"/>
    <col min="9729" max="9730" width="8.75" style="59" customWidth="1"/>
    <col min="9731" max="9731" width="7" style="59" customWidth="1"/>
    <col min="9732" max="9732" width="6.75" style="59" customWidth="1"/>
    <col min="9733" max="9975" width="8.75" style="59"/>
    <col min="9976" max="9976" width="3.25" style="59" customWidth="1"/>
    <col min="9977" max="9977" width="5.25" style="59" customWidth="1"/>
    <col min="9978" max="9978" width="16.5" style="59" customWidth="1"/>
    <col min="9979" max="9979" width="5.5" style="59" customWidth="1"/>
    <col min="9980" max="9980" width="16.75" style="59" customWidth="1"/>
    <col min="9981" max="9981" width="3.125" style="59" customWidth="1"/>
    <col min="9982" max="9982" width="12.125" style="59" customWidth="1"/>
    <col min="9983" max="9983" width="2.375" style="59" customWidth="1"/>
    <col min="9984" max="9984" width="16" style="59" customWidth="1"/>
    <col min="9985" max="9986" width="8.75" style="59" customWidth="1"/>
    <col min="9987" max="9987" width="7" style="59" customWidth="1"/>
    <col min="9988" max="9988" width="6.75" style="59" customWidth="1"/>
    <col min="9989" max="10231" width="8.75" style="59"/>
    <col min="10232" max="10232" width="3.25" style="59" customWidth="1"/>
    <col min="10233" max="10233" width="5.25" style="59" customWidth="1"/>
    <col min="10234" max="10234" width="16.5" style="59" customWidth="1"/>
    <col min="10235" max="10235" width="5.5" style="59" customWidth="1"/>
    <col min="10236" max="10236" width="16.75" style="59" customWidth="1"/>
    <col min="10237" max="10237" width="3.125" style="59" customWidth="1"/>
    <col min="10238" max="10238" width="12.125" style="59" customWidth="1"/>
    <col min="10239" max="10239" width="2.375" style="59" customWidth="1"/>
    <col min="10240" max="10240" width="16" style="59" customWidth="1"/>
    <col min="10241" max="10242" width="8.75" style="59" customWidth="1"/>
    <col min="10243" max="10243" width="7" style="59" customWidth="1"/>
    <col min="10244" max="10244" width="6.75" style="59" customWidth="1"/>
    <col min="10245" max="10487" width="8.75" style="59"/>
    <col min="10488" max="10488" width="3.25" style="59" customWidth="1"/>
    <col min="10489" max="10489" width="5.25" style="59" customWidth="1"/>
    <col min="10490" max="10490" width="16.5" style="59" customWidth="1"/>
    <col min="10491" max="10491" width="5.5" style="59" customWidth="1"/>
    <col min="10492" max="10492" width="16.75" style="59" customWidth="1"/>
    <col min="10493" max="10493" width="3.125" style="59" customWidth="1"/>
    <col min="10494" max="10494" width="12.125" style="59" customWidth="1"/>
    <col min="10495" max="10495" width="2.375" style="59" customWidth="1"/>
    <col min="10496" max="10496" width="16" style="59" customWidth="1"/>
    <col min="10497" max="10498" width="8.75" style="59" customWidth="1"/>
    <col min="10499" max="10499" width="7" style="59" customWidth="1"/>
    <col min="10500" max="10500" width="6.75" style="59" customWidth="1"/>
    <col min="10501" max="10743" width="8.75" style="59"/>
    <col min="10744" max="10744" width="3.25" style="59" customWidth="1"/>
    <col min="10745" max="10745" width="5.25" style="59" customWidth="1"/>
    <col min="10746" max="10746" width="16.5" style="59" customWidth="1"/>
    <col min="10747" max="10747" width="5.5" style="59" customWidth="1"/>
    <col min="10748" max="10748" width="16.75" style="59" customWidth="1"/>
    <col min="10749" max="10749" width="3.125" style="59" customWidth="1"/>
    <col min="10750" max="10750" width="12.125" style="59" customWidth="1"/>
    <col min="10751" max="10751" width="2.375" style="59" customWidth="1"/>
    <col min="10752" max="10752" width="16" style="59" customWidth="1"/>
    <col min="10753" max="10754" width="8.75" style="59" customWidth="1"/>
    <col min="10755" max="10755" width="7" style="59" customWidth="1"/>
    <col min="10756" max="10756" width="6.75" style="59" customWidth="1"/>
    <col min="10757" max="10999" width="8.75" style="59"/>
    <col min="11000" max="11000" width="3.25" style="59" customWidth="1"/>
    <col min="11001" max="11001" width="5.25" style="59" customWidth="1"/>
    <col min="11002" max="11002" width="16.5" style="59" customWidth="1"/>
    <col min="11003" max="11003" width="5.5" style="59" customWidth="1"/>
    <col min="11004" max="11004" width="16.75" style="59" customWidth="1"/>
    <col min="11005" max="11005" width="3.125" style="59" customWidth="1"/>
    <col min="11006" max="11006" width="12.125" style="59" customWidth="1"/>
    <col min="11007" max="11007" width="2.375" style="59" customWidth="1"/>
    <col min="11008" max="11008" width="16" style="59" customWidth="1"/>
    <col min="11009" max="11010" width="8.75" style="59" customWidth="1"/>
    <col min="11011" max="11011" width="7" style="59" customWidth="1"/>
    <col min="11012" max="11012" width="6.75" style="59" customWidth="1"/>
    <col min="11013" max="11255" width="8.75" style="59"/>
    <col min="11256" max="11256" width="3.25" style="59" customWidth="1"/>
    <col min="11257" max="11257" width="5.25" style="59" customWidth="1"/>
    <col min="11258" max="11258" width="16.5" style="59" customWidth="1"/>
    <col min="11259" max="11259" width="5.5" style="59" customWidth="1"/>
    <col min="11260" max="11260" width="16.75" style="59" customWidth="1"/>
    <col min="11261" max="11261" width="3.125" style="59" customWidth="1"/>
    <col min="11262" max="11262" width="12.125" style="59" customWidth="1"/>
    <col min="11263" max="11263" width="2.375" style="59" customWidth="1"/>
    <col min="11264" max="11264" width="16" style="59" customWidth="1"/>
    <col min="11265" max="11266" width="8.75" style="59" customWidth="1"/>
    <col min="11267" max="11267" width="7" style="59" customWidth="1"/>
    <col min="11268" max="11268" width="6.75" style="59" customWidth="1"/>
    <col min="11269" max="11511" width="8.75" style="59"/>
    <col min="11512" max="11512" width="3.25" style="59" customWidth="1"/>
    <col min="11513" max="11513" width="5.25" style="59" customWidth="1"/>
    <col min="11514" max="11514" width="16.5" style="59" customWidth="1"/>
    <col min="11515" max="11515" width="5.5" style="59" customWidth="1"/>
    <col min="11516" max="11516" width="16.75" style="59" customWidth="1"/>
    <col min="11517" max="11517" width="3.125" style="59" customWidth="1"/>
    <col min="11518" max="11518" width="12.125" style="59" customWidth="1"/>
    <col min="11519" max="11519" width="2.375" style="59" customWidth="1"/>
    <col min="11520" max="11520" width="16" style="59" customWidth="1"/>
    <col min="11521" max="11522" width="8.75" style="59" customWidth="1"/>
    <col min="11523" max="11523" width="7" style="59" customWidth="1"/>
    <col min="11524" max="11524" width="6.75" style="59" customWidth="1"/>
    <col min="11525" max="11767" width="8.75" style="59"/>
    <col min="11768" max="11768" width="3.25" style="59" customWidth="1"/>
    <col min="11769" max="11769" width="5.25" style="59" customWidth="1"/>
    <col min="11770" max="11770" width="16.5" style="59" customWidth="1"/>
    <col min="11771" max="11771" width="5.5" style="59" customWidth="1"/>
    <col min="11772" max="11772" width="16.75" style="59" customWidth="1"/>
    <col min="11773" max="11773" width="3.125" style="59" customWidth="1"/>
    <col min="11774" max="11774" width="12.125" style="59" customWidth="1"/>
    <col min="11775" max="11775" width="2.375" style="59" customWidth="1"/>
    <col min="11776" max="11776" width="16" style="59" customWidth="1"/>
    <col min="11777" max="11778" width="8.75" style="59" customWidth="1"/>
    <col min="11779" max="11779" width="7" style="59" customWidth="1"/>
    <col min="11780" max="11780" width="6.75" style="59" customWidth="1"/>
    <col min="11781" max="12023" width="8.75" style="59"/>
    <col min="12024" max="12024" width="3.25" style="59" customWidth="1"/>
    <col min="12025" max="12025" width="5.25" style="59" customWidth="1"/>
    <col min="12026" max="12026" width="16.5" style="59" customWidth="1"/>
    <col min="12027" max="12027" width="5.5" style="59" customWidth="1"/>
    <col min="12028" max="12028" width="16.75" style="59" customWidth="1"/>
    <col min="12029" max="12029" width="3.125" style="59" customWidth="1"/>
    <col min="12030" max="12030" width="12.125" style="59" customWidth="1"/>
    <col min="12031" max="12031" width="2.375" style="59" customWidth="1"/>
    <col min="12032" max="12032" width="16" style="59" customWidth="1"/>
    <col min="12033" max="12034" width="8.75" style="59" customWidth="1"/>
    <col min="12035" max="12035" width="7" style="59" customWidth="1"/>
    <col min="12036" max="12036" width="6.75" style="59" customWidth="1"/>
    <col min="12037" max="12279" width="8.75" style="59"/>
    <col min="12280" max="12280" width="3.25" style="59" customWidth="1"/>
    <col min="12281" max="12281" width="5.25" style="59" customWidth="1"/>
    <col min="12282" max="12282" width="16.5" style="59" customWidth="1"/>
    <col min="12283" max="12283" width="5.5" style="59" customWidth="1"/>
    <col min="12284" max="12284" width="16.75" style="59" customWidth="1"/>
    <col min="12285" max="12285" width="3.125" style="59" customWidth="1"/>
    <col min="12286" max="12286" width="12.125" style="59" customWidth="1"/>
    <col min="12287" max="12287" width="2.375" style="59" customWidth="1"/>
    <col min="12288" max="12288" width="16" style="59" customWidth="1"/>
    <col min="12289" max="12290" width="8.75" style="59" customWidth="1"/>
    <col min="12291" max="12291" width="7" style="59" customWidth="1"/>
    <col min="12292" max="12292" width="6.75" style="59" customWidth="1"/>
    <col min="12293" max="12535" width="8.75" style="59"/>
    <col min="12536" max="12536" width="3.25" style="59" customWidth="1"/>
    <col min="12537" max="12537" width="5.25" style="59" customWidth="1"/>
    <col min="12538" max="12538" width="16.5" style="59" customWidth="1"/>
    <col min="12539" max="12539" width="5.5" style="59" customWidth="1"/>
    <col min="12540" max="12540" width="16.75" style="59" customWidth="1"/>
    <col min="12541" max="12541" width="3.125" style="59" customWidth="1"/>
    <col min="12542" max="12542" width="12.125" style="59" customWidth="1"/>
    <col min="12543" max="12543" width="2.375" style="59" customWidth="1"/>
    <col min="12544" max="12544" width="16" style="59" customWidth="1"/>
    <col min="12545" max="12546" width="8.75" style="59" customWidth="1"/>
    <col min="12547" max="12547" width="7" style="59" customWidth="1"/>
    <col min="12548" max="12548" width="6.75" style="59" customWidth="1"/>
    <col min="12549" max="12791" width="8.75" style="59"/>
    <col min="12792" max="12792" width="3.25" style="59" customWidth="1"/>
    <col min="12793" max="12793" width="5.25" style="59" customWidth="1"/>
    <col min="12794" max="12794" width="16.5" style="59" customWidth="1"/>
    <col min="12795" max="12795" width="5.5" style="59" customWidth="1"/>
    <col min="12796" max="12796" width="16.75" style="59" customWidth="1"/>
    <col min="12797" max="12797" width="3.125" style="59" customWidth="1"/>
    <col min="12798" max="12798" width="12.125" style="59" customWidth="1"/>
    <col min="12799" max="12799" width="2.375" style="59" customWidth="1"/>
    <col min="12800" max="12800" width="16" style="59" customWidth="1"/>
    <col min="12801" max="12802" width="8.75" style="59" customWidth="1"/>
    <col min="12803" max="12803" width="7" style="59" customWidth="1"/>
    <col min="12804" max="12804" width="6.75" style="59" customWidth="1"/>
    <col min="12805" max="13047" width="8.75" style="59"/>
    <col min="13048" max="13048" width="3.25" style="59" customWidth="1"/>
    <col min="13049" max="13049" width="5.25" style="59" customWidth="1"/>
    <col min="13050" max="13050" width="16.5" style="59" customWidth="1"/>
    <col min="13051" max="13051" width="5.5" style="59" customWidth="1"/>
    <col min="13052" max="13052" width="16.75" style="59" customWidth="1"/>
    <col min="13053" max="13053" width="3.125" style="59" customWidth="1"/>
    <col min="13054" max="13054" width="12.125" style="59" customWidth="1"/>
    <col min="13055" max="13055" width="2.375" style="59" customWidth="1"/>
    <col min="13056" max="13056" width="16" style="59" customWidth="1"/>
    <col min="13057" max="13058" width="8.75" style="59" customWidth="1"/>
    <col min="13059" max="13059" width="7" style="59" customWidth="1"/>
    <col min="13060" max="13060" width="6.75" style="59" customWidth="1"/>
    <col min="13061" max="13303" width="8.75" style="59"/>
    <col min="13304" max="13304" width="3.25" style="59" customWidth="1"/>
    <col min="13305" max="13305" width="5.25" style="59" customWidth="1"/>
    <col min="13306" max="13306" width="16.5" style="59" customWidth="1"/>
    <col min="13307" max="13307" width="5.5" style="59" customWidth="1"/>
    <col min="13308" max="13308" width="16.75" style="59" customWidth="1"/>
    <col min="13309" max="13309" width="3.125" style="59" customWidth="1"/>
    <col min="13310" max="13310" width="12.125" style="59" customWidth="1"/>
    <col min="13311" max="13311" width="2.375" style="59" customWidth="1"/>
    <col min="13312" max="13312" width="16" style="59" customWidth="1"/>
    <col min="13313" max="13314" width="8.75" style="59" customWidth="1"/>
    <col min="13315" max="13315" width="7" style="59" customWidth="1"/>
    <col min="13316" max="13316" width="6.75" style="59" customWidth="1"/>
    <col min="13317" max="13559" width="8.75" style="59"/>
    <col min="13560" max="13560" width="3.25" style="59" customWidth="1"/>
    <col min="13561" max="13561" width="5.25" style="59" customWidth="1"/>
    <col min="13562" max="13562" width="16.5" style="59" customWidth="1"/>
    <col min="13563" max="13563" width="5.5" style="59" customWidth="1"/>
    <col min="13564" max="13564" width="16.75" style="59" customWidth="1"/>
    <col min="13565" max="13565" width="3.125" style="59" customWidth="1"/>
    <col min="13566" max="13566" width="12.125" style="59" customWidth="1"/>
    <col min="13567" max="13567" width="2.375" style="59" customWidth="1"/>
    <col min="13568" max="13568" width="16" style="59" customWidth="1"/>
    <col min="13569" max="13570" width="8.75" style="59" customWidth="1"/>
    <col min="13571" max="13571" width="7" style="59" customWidth="1"/>
    <col min="13572" max="13572" width="6.75" style="59" customWidth="1"/>
    <col min="13573" max="13815" width="8.75" style="59"/>
    <col min="13816" max="13816" width="3.25" style="59" customWidth="1"/>
    <col min="13817" max="13817" width="5.25" style="59" customWidth="1"/>
    <col min="13818" max="13818" width="16.5" style="59" customWidth="1"/>
    <col min="13819" max="13819" width="5.5" style="59" customWidth="1"/>
    <col min="13820" max="13820" width="16.75" style="59" customWidth="1"/>
    <col min="13821" max="13821" width="3.125" style="59" customWidth="1"/>
    <col min="13822" max="13822" width="12.125" style="59" customWidth="1"/>
    <col min="13823" max="13823" width="2.375" style="59" customWidth="1"/>
    <col min="13824" max="13824" width="16" style="59" customWidth="1"/>
    <col min="13825" max="13826" width="8.75" style="59" customWidth="1"/>
    <col min="13827" max="13827" width="7" style="59" customWidth="1"/>
    <col min="13828" max="13828" width="6.75" style="59" customWidth="1"/>
    <col min="13829" max="14071" width="8.75" style="59"/>
    <col min="14072" max="14072" width="3.25" style="59" customWidth="1"/>
    <col min="14073" max="14073" width="5.25" style="59" customWidth="1"/>
    <col min="14074" max="14074" width="16.5" style="59" customWidth="1"/>
    <col min="14075" max="14075" width="5.5" style="59" customWidth="1"/>
    <col min="14076" max="14076" width="16.75" style="59" customWidth="1"/>
    <col min="14077" max="14077" width="3.125" style="59" customWidth="1"/>
    <col min="14078" max="14078" width="12.125" style="59" customWidth="1"/>
    <col min="14079" max="14079" width="2.375" style="59" customWidth="1"/>
    <col min="14080" max="14080" width="16" style="59" customWidth="1"/>
    <col min="14081" max="14082" width="8.75" style="59" customWidth="1"/>
    <col min="14083" max="14083" width="7" style="59" customWidth="1"/>
    <col min="14084" max="14084" width="6.75" style="59" customWidth="1"/>
    <col min="14085" max="14327" width="8.75" style="59"/>
    <col min="14328" max="14328" width="3.25" style="59" customWidth="1"/>
    <col min="14329" max="14329" width="5.25" style="59" customWidth="1"/>
    <col min="14330" max="14330" width="16.5" style="59" customWidth="1"/>
    <col min="14331" max="14331" width="5.5" style="59" customWidth="1"/>
    <col min="14332" max="14332" width="16.75" style="59" customWidth="1"/>
    <col min="14333" max="14333" width="3.125" style="59" customWidth="1"/>
    <col min="14334" max="14334" width="12.125" style="59" customWidth="1"/>
    <col min="14335" max="14335" width="2.375" style="59" customWidth="1"/>
    <col min="14336" max="14336" width="16" style="59" customWidth="1"/>
    <col min="14337" max="14338" width="8.75" style="59" customWidth="1"/>
    <col min="14339" max="14339" width="7" style="59" customWidth="1"/>
    <col min="14340" max="14340" width="6.75" style="59" customWidth="1"/>
    <col min="14341" max="14583" width="8.75" style="59"/>
    <col min="14584" max="14584" width="3.25" style="59" customWidth="1"/>
    <col min="14585" max="14585" width="5.25" style="59" customWidth="1"/>
    <col min="14586" max="14586" width="16.5" style="59" customWidth="1"/>
    <col min="14587" max="14587" width="5.5" style="59" customWidth="1"/>
    <col min="14588" max="14588" width="16.75" style="59" customWidth="1"/>
    <col min="14589" max="14589" width="3.125" style="59" customWidth="1"/>
    <col min="14590" max="14590" width="12.125" style="59" customWidth="1"/>
    <col min="14591" max="14591" width="2.375" style="59" customWidth="1"/>
    <col min="14592" max="14592" width="16" style="59" customWidth="1"/>
    <col min="14593" max="14594" width="8.75" style="59" customWidth="1"/>
    <col min="14595" max="14595" width="7" style="59" customWidth="1"/>
    <col min="14596" max="14596" width="6.75" style="59" customWidth="1"/>
    <col min="14597" max="14839" width="8.75" style="59"/>
    <col min="14840" max="14840" width="3.25" style="59" customWidth="1"/>
    <col min="14841" max="14841" width="5.25" style="59" customWidth="1"/>
    <col min="14842" max="14842" width="16.5" style="59" customWidth="1"/>
    <col min="14843" max="14843" width="5.5" style="59" customWidth="1"/>
    <col min="14844" max="14844" width="16.75" style="59" customWidth="1"/>
    <col min="14845" max="14845" width="3.125" style="59" customWidth="1"/>
    <col min="14846" max="14846" width="12.125" style="59" customWidth="1"/>
    <col min="14847" max="14847" width="2.375" style="59" customWidth="1"/>
    <col min="14848" max="14848" width="16" style="59" customWidth="1"/>
    <col min="14849" max="14850" width="8.75" style="59" customWidth="1"/>
    <col min="14851" max="14851" width="7" style="59" customWidth="1"/>
    <col min="14852" max="14852" width="6.75" style="59" customWidth="1"/>
    <col min="14853" max="15095" width="8.75" style="59"/>
    <col min="15096" max="15096" width="3.25" style="59" customWidth="1"/>
    <col min="15097" max="15097" width="5.25" style="59" customWidth="1"/>
    <col min="15098" max="15098" width="16.5" style="59" customWidth="1"/>
    <col min="15099" max="15099" width="5.5" style="59" customWidth="1"/>
    <col min="15100" max="15100" width="16.75" style="59" customWidth="1"/>
    <col min="15101" max="15101" width="3.125" style="59" customWidth="1"/>
    <col min="15102" max="15102" width="12.125" style="59" customWidth="1"/>
    <col min="15103" max="15103" width="2.375" style="59" customWidth="1"/>
    <col min="15104" max="15104" width="16" style="59" customWidth="1"/>
    <col min="15105" max="15106" width="8.75" style="59" customWidth="1"/>
    <col min="15107" max="15107" width="7" style="59" customWidth="1"/>
    <col min="15108" max="15108" width="6.75" style="59" customWidth="1"/>
    <col min="15109" max="15351" width="8.75" style="59"/>
    <col min="15352" max="15352" width="3.25" style="59" customWidth="1"/>
    <col min="15353" max="15353" width="5.25" style="59" customWidth="1"/>
    <col min="15354" max="15354" width="16.5" style="59" customWidth="1"/>
    <col min="15355" max="15355" width="5.5" style="59" customWidth="1"/>
    <col min="15356" max="15356" width="16.75" style="59" customWidth="1"/>
    <col min="15357" max="15357" width="3.125" style="59" customWidth="1"/>
    <col min="15358" max="15358" width="12.125" style="59" customWidth="1"/>
    <col min="15359" max="15359" width="2.375" style="59" customWidth="1"/>
    <col min="15360" max="15360" width="16" style="59" customWidth="1"/>
    <col min="15361" max="15362" width="8.75" style="59" customWidth="1"/>
    <col min="15363" max="15363" width="7" style="59" customWidth="1"/>
    <col min="15364" max="15364" width="6.75" style="59" customWidth="1"/>
    <col min="15365" max="15607" width="8.75" style="59"/>
    <col min="15608" max="15608" width="3.25" style="59" customWidth="1"/>
    <col min="15609" max="15609" width="5.25" style="59" customWidth="1"/>
    <col min="15610" max="15610" width="16.5" style="59" customWidth="1"/>
    <col min="15611" max="15611" width="5.5" style="59" customWidth="1"/>
    <col min="15612" max="15612" width="16.75" style="59" customWidth="1"/>
    <col min="15613" max="15613" width="3.125" style="59" customWidth="1"/>
    <col min="15614" max="15614" width="12.125" style="59" customWidth="1"/>
    <col min="15615" max="15615" width="2.375" style="59" customWidth="1"/>
    <col min="15616" max="15616" width="16" style="59" customWidth="1"/>
    <col min="15617" max="15618" width="8.75" style="59" customWidth="1"/>
    <col min="15619" max="15619" width="7" style="59" customWidth="1"/>
    <col min="15620" max="15620" width="6.75" style="59" customWidth="1"/>
    <col min="15621" max="15863" width="8.75" style="59"/>
    <col min="15864" max="15864" width="3.25" style="59" customWidth="1"/>
    <col min="15865" max="15865" width="5.25" style="59" customWidth="1"/>
    <col min="15866" max="15866" width="16.5" style="59" customWidth="1"/>
    <col min="15867" max="15867" width="5.5" style="59" customWidth="1"/>
    <col min="15868" max="15868" width="16.75" style="59" customWidth="1"/>
    <col min="15869" max="15869" width="3.125" style="59" customWidth="1"/>
    <col min="15870" max="15870" width="12.125" style="59" customWidth="1"/>
    <col min="15871" max="15871" width="2.375" style="59" customWidth="1"/>
    <col min="15872" max="15872" width="16" style="59" customWidth="1"/>
    <col min="15873" max="15874" width="8.75" style="59" customWidth="1"/>
    <col min="15875" max="15875" width="7" style="59" customWidth="1"/>
    <col min="15876" max="15876" width="6.75" style="59" customWidth="1"/>
    <col min="15877" max="16119" width="8.75" style="59"/>
    <col min="16120" max="16120" width="3.25" style="59" customWidth="1"/>
    <col min="16121" max="16121" width="5.25" style="59" customWidth="1"/>
    <col min="16122" max="16122" width="16.5" style="59" customWidth="1"/>
    <col min="16123" max="16123" width="5.5" style="59" customWidth="1"/>
    <col min="16124" max="16124" width="16.75" style="59" customWidth="1"/>
    <col min="16125" max="16125" width="3.125" style="59" customWidth="1"/>
    <col min="16126" max="16126" width="12.125" style="59" customWidth="1"/>
    <col min="16127" max="16127" width="2.375" style="59" customWidth="1"/>
    <col min="16128" max="16128" width="16" style="59" customWidth="1"/>
    <col min="16129" max="16130" width="8.75" style="59" customWidth="1"/>
    <col min="16131" max="16131" width="7" style="59" customWidth="1"/>
    <col min="16132" max="16132" width="6.75" style="59" customWidth="1"/>
    <col min="16133" max="16384" width="8.75" style="59"/>
  </cols>
  <sheetData>
    <row r="1" spans="1:15" ht="20.100000000000001" customHeight="1">
      <c r="A1" s="264" t="s">
        <v>49</v>
      </c>
      <c r="B1" s="270"/>
      <c r="C1" s="267" t="s">
        <v>50</v>
      </c>
      <c r="D1" s="270"/>
      <c r="E1" s="267" t="s">
        <v>51</v>
      </c>
      <c r="F1" s="270"/>
      <c r="G1" s="275" t="s">
        <v>112</v>
      </c>
      <c r="H1" s="276"/>
      <c r="I1" s="276"/>
      <c r="J1" s="276"/>
      <c r="K1" s="276"/>
      <c r="L1" s="277"/>
    </row>
    <row r="2" spans="1:15" ht="20.100000000000001" customHeight="1">
      <c r="A2" s="265"/>
      <c r="B2" s="268"/>
      <c r="C2" s="268"/>
      <c r="D2" s="268"/>
      <c r="E2" s="268"/>
      <c r="F2" s="268"/>
      <c r="G2" s="278"/>
      <c r="H2" s="279"/>
      <c r="I2" s="279"/>
      <c r="J2" s="279"/>
      <c r="K2" s="279"/>
      <c r="L2" s="280"/>
    </row>
    <row r="3" spans="1:15" ht="20.100000000000001" customHeight="1">
      <c r="A3" s="266"/>
      <c r="B3" s="269"/>
      <c r="C3" s="269"/>
      <c r="D3" s="269"/>
      <c r="E3" s="269"/>
      <c r="F3" s="269"/>
      <c r="G3" s="281"/>
      <c r="H3" s="282"/>
      <c r="I3" s="282"/>
      <c r="J3" s="282"/>
      <c r="K3" s="282"/>
      <c r="L3" s="283"/>
    </row>
    <row r="4" spans="1:15" ht="20.100000000000001" customHeight="1">
      <c r="A4" s="99"/>
      <c r="B4" s="100"/>
      <c r="C4" s="101"/>
      <c r="D4" s="100"/>
      <c r="E4" s="101"/>
      <c r="F4" s="100"/>
      <c r="G4" s="102"/>
      <c r="H4" s="103"/>
      <c r="I4" s="104"/>
      <c r="J4" s="104"/>
      <c r="K4" s="104"/>
      <c r="L4" s="105"/>
    </row>
    <row r="5" spans="1:15" ht="20.100000000000001" customHeight="1">
      <c r="A5" s="106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5"/>
    </row>
    <row r="6" spans="1:15" ht="26.25">
      <c r="A6" s="106"/>
      <c r="B6" s="55" t="s">
        <v>88</v>
      </c>
      <c r="C6" s="104"/>
      <c r="D6" s="104"/>
      <c r="E6" s="104"/>
      <c r="F6" s="104"/>
      <c r="G6" s="104"/>
      <c r="H6" s="104"/>
      <c r="I6" s="104"/>
      <c r="J6" s="104"/>
      <c r="K6" s="104"/>
      <c r="L6" s="105"/>
    </row>
    <row r="7" spans="1:15" ht="20.100000000000001" customHeight="1">
      <c r="A7" s="106"/>
      <c r="B7" s="56"/>
      <c r="C7" s="104"/>
      <c r="D7" s="104"/>
      <c r="E7" s="104"/>
      <c r="F7" s="107"/>
      <c r="G7" s="104"/>
      <c r="H7" s="104" t="s">
        <v>3</v>
      </c>
      <c r="I7" s="104"/>
      <c r="J7" s="104"/>
      <c r="K7" s="104"/>
      <c r="L7" s="105"/>
    </row>
    <row r="8" spans="1:15" ht="20.100000000000001" customHeight="1">
      <c r="A8" s="106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5"/>
    </row>
    <row r="9" spans="1:15" ht="35.1" customHeight="1">
      <c r="A9" s="271" t="str">
        <f>표지!W1</f>
        <v>서재문화체육센터 정밀안전점검 용역</v>
      </c>
      <c r="B9" s="272"/>
      <c r="C9" s="272"/>
      <c r="D9" s="272"/>
      <c r="E9" s="272"/>
      <c r="F9" s="272"/>
      <c r="G9" s="272"/>
      <c r="H9" s="272"/>
      <c r="I9" s="272"/>
      <c r="J9" s="272"/>
      <c r="K9" s="272"/>
      <c r="L9" s="273"/>
    </row>
    <row r="10" spans="1:15">
      <c r="A10" s="106"/>
      <c r="B10" s="104"/>
      <c r="C10" s="104"/>
      <c r="D10" s="104"/>
      <c r="E10" s="108"/>
      <c r="F10" s="108"/>
      <c r="G10" s="108"/>
      <c r="H10" s="108"/>
      <c r="I10" s="108"/>
      <c r="J10" s="108"/>
      <c r="K10" s="108"/>
      <c r="L10" s="105"/>
    </row>
    <row r="11" spans="1:15">
      <c r="A11" s="106"/>
      <c r="B11" s="104"/>
      <c r="C11" s="104"/>
      <c r="D11" s="104"/>
      <c r="E11" s="108"/>
      <c r="F11" s="108"/>
      <c r="G11" s="108"/>
      <c r="H11" s="108"/>
      <c r="I11" s="108"/>
      <c r="J11" s="108"/>
      <c r="K11" s="108"/>
      <c r="L11" s="105"/>
    </row>
    <row r="12" spans="1:15" s="111" customFormat="1" ht="24.95" customHeight="1">
      <c r="A12" s="109"/>
      <c r="B12" s="53"/>
      <c r="C12" s="54" t="s">
        <v>84</v>
      </c>
      <c r="D12" s="54"/>
      <c r="E12" s="54"/>
      <c r="F12" s="54"/>
      <c r="G12" s="54"/>
      <c r="H12" s="54"/>
      <c r="I12" s="54"/>
      <c r="J12" s="54"/>
      <c r="K12" s="54"/>
      <c r="L12" s="110"/>
    </row>
    <row r="13" spans="1:15" s="111" customFormat="1" ht="24.95" customHeight="1">
      <c r="A13" s="109"/>
      <c r="B13" s="53"/>
      <c r="C13" s="53" t="s">
        <v>122</v>
      </c>
      <c r="D13" s="53"/>
      <c r="E13" s="54"/>
      <c r="F13" s="54"/>
      <c r="G13" s="54"/>
      <c r="H13" s="54"/>
      <c r="I13" s="54"/>
      <c r="J13" s="54"/>
      <c r="K13" s="54"/>
      <c r="L13" s="110"/>
    </row>
    <row r="14" spans="1:15" s="115" customFormat="1" ht="24.95" customHeight="1">
      <c r="A14" s="112"/>
      <c r="B14" s="52"/>
      <c r="C14" s="113"/>
      <c r="D14" s="113"/>
      <c r="E14" s="54"/>
      <c r="F14" s="113"/>
      <c r="G14" s="113"/>
      <c r="H14" s="152"/>
      <c r="I14" s="113"/>
      <c r="J14" s="113"/>
      <c r="K14" s="113"/>
      <c r="L14" s="114"/>
      <c r="O14" s="178"/>
    </row>
    <row r="15" spans="1:15" ht="20.100000000000001" customHeight="1">
      <c r="A15" s="116"/>
      <c r="C15" s="117"/>
      <c r="D15" s="118"/>
      <c r="E15" s="52"/>
      <c r="F15" s="52"/>
      <c r="G15" s="52"/>
      <c r="H15" s="52"/>
      <c r="I15" s="52"/>
      <c r="J15" s="119"/>
      <c r="K15" s="119"/>
      <c r="L15" s="105"/>
      <c r="O15" s="177"/>
    </row>
    <row r="16" spans="1:15" ht="20.100000000000001" customHeight="1">
      <c r="A16" s="57"/>
      <c r="B16" s="104"/>
      <c r="C16" s="120"/>
      <c r="D16" s="120"/>
      <c r="E16" s="53" t="s">
        <v>3</v>
      </c>
      <c r="F16" s="53"/>
      <c r="G16" s="53"/>
      <c r="H16" s="53"/>
      <c r="I16" s="53"/>
      <c r="J16" s="104"/>
      <c r="K16" s="104"/>
      <c r="L16" s="105"/>
    </row>
    <row r="17" spans="1:12" ht="20.100000000000001" customHeight="1">
      <c r="A17" s="106"/>
      <c r="B17" s="104"/>
      <c r="C17" s="104"/>
      <c r="D17" s="54"/>
      <c r="E17" s="54"/>
      <c r="F17" s="54"/>
      <c r="G17" s="54"/>
      <c r="H17" s="54"/>
      <c r="I17" s="53"/>
      <c r="J17" s="104"/>
      <c r="K17" s="104"/>
      <c r="L17" s="105"/>
    </row>
    <row r="18" spans="1:12" s="111" customFormat="1" ht="24" customHeight="1">
      <c r="A18" s="109"/>
      <c r="B18" s="53"/>
      <c r="D18" s="53" t="s">
        <v>52</v>
      </c>
      <c r="E18" s="274">
        <f>내역!H21</f>
        <v>0</v>
      </c>
      <c r="F18" s="274"/>
      <c r="G18" s="163" t="str">
        <f>"(금"&amp;NUMBERSTRING(E18,1)&amp;"원)"</f>
        <v>(금영원)</v>
      </c>
      <c r="H18" s="54"/>
      <c r="I18" s="53"/>
      <c r="J18" s="53"/>
      <c r="K18" s="53"/>
      <c r="L18" s="110"/>
    </row>
    <row r="19" spans="1:12" ht="20.100000000000001" customHeight="1">
      <c r="A19" s="106"/>
      <c r="B19" s="104"/>
      <c r="C19" s="108"/>
      <c r="D19" s="54"/>
      <c r="E19" s="54"/>
      <c r="F19" s="53"/>
      <c r="G19" s="54"/>
      <c r="H19" s="54"/>
      <c r="I19" s="53"/>
      <c r="J19" s="104"/>
      <c r="K19" s="104"/>
      <c r="L19" s="105"/>
    </row>
    <row r="20" spans="1:12" ht="20.100000000000001" customHeight="1">
      <c r="A20" s="106"/>
      <c r="B20" s="104"/>
      <c r="C20" s="108"/>
      <c r="D20" s="108"/>
      <c r="E20" s="108"/>
      <c r="F20" s="108"/>
      <c r="G20" s="108"/>
      <c r="H20" s="108"/>
      <c r="I20" s="104"/>
      <c r="J20" s="104"/>
      <c r="K20" s="104"/>
      <c r="L20" s="105"/>
    </row>
    <row r="21" spans="1:12" ht="20.100000000000001" customHeight="1">
      <c r="A21" s="106"/>
      <c r="B21" s="104"/>
      <c r="C21" s="108"/>
      <c r="D21" s="108"/>
      <c r="E21" s="108"/>
      <c r="F21" s="108"/>
      <c r="G21" s="108"/>
      <c r="H21" s="108"/>
      <c r="I21" s="104"/>
      <c r="J21" s="104"/>
      <c r="K21" s="104"/>
      <c r="L21" s="105"/>
    </row>
    <row r="22" spans="1:12" ht="20.100000000000001" customHeight="1" thickBot="1">
      <c r="A22" s="121"/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3"/>
    </row>
    <row r="23" spans="1:12">
      <c r="J23" s="263"/>
      <c r="K23" s="263"/>
    </row>
  </sheetData>
  <mergeCells count="10">
    <mergeCell ref="J23:K23"/>
    <mergeCell ref="A1:A3"/>
    <mergeCell ref="C1:C3"/>
    <mergeCell ref="E1:E3"/>
    <mergeCell ref="F1:F3"/>
    <mergeCell ref="D1:D3"/>
    <mergeCell ref="B1:B3"/>
    <mergeCell ref="A9:L9"/>
    <mergeCell ref="E18:F18"/>
    <mergeCell ref="G1:L3"/>
  </mergeCells>
  <phoneticPr fontId="1" type="noConversion"/>
  <printOptions horizontalCentered="1" verticalCentered="1" gridLinesSet="0"/>
  <pageMargins left="0.9055118110236221" right="0.59055118110236227" top="0.78740157480314965" bottom="0.39370078740157483" header="0.19685039370078741" footer="0.19685039370078741"/>
  <pageSetup paperSize="9" orientation="landscape" r:id="rId1"/>
  <headerFooter alignWithMargins="0">
    <oddHeader xml:space="preserve">&amp;C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5"/>
  <sheetViews>
    <sheetView showGridLines="0" view="pageBreakPreview" zoomScaleNormal="100" zoomScaleSheetLayoutView="100" workbookViewId="0">
      <pane xSplit="6" ySplit="3" topLeftCell="G4" activePane="bottomRight" state="frozen"/>
      <selection activeCell="H21" sqref="H21"/>
      <selection pane="topRight" activeCell="H21" sqref="H21"/>
      <selection pane="bottomLeft" activeCell="H21" sqref="H21"/>
      <selection pane="bottomRight" activeCell="H18" sqref="H18"/>
    </sheetView>
  </sheetViews>
  <sheetFormatPr defaultRowHeight="16.5" outlineLevelCol="1"/>
  <cols>
    <col min="1" max="1" width="22.125" style="60" customWidth="1"/>
    <col min="2" max="2" width="12.625" style="61" customWidth="1"/>
    <col min="3" max="3" width="7.25" style="60" customWidth="1"/>
    <col min="4" max="4" width="9.75" style="171" hidden="1" customWidth="1" outlineLevel="1"/>
    <col min="5" max="5" width="9.5" style="171" hidden="1" customWidth="1" outlineLevel="1"/>
    <col min="6" max="6" width="5.375" style="61" customWidth="1" collapsed="1"/>
    <col min="7" max="7" width="10.125" style="60" customWidth="1"/>
    <col min="8" max="8" width="12.125" style="60" customWidth="1"/>
    <col min="9" max="9" width="8.625" style="60" customWidth="1"/>
    <col min="10" max="10" width="10.625" style="60" customWidth="1"/>
    <col min="11" max="11" width="8.625" style="60" customWidth="1"/>
    <col min="12" max="12" width="10.625" style="60" customWidth="1"/>
    <col min="13" max="13" width="12.625" style="60" bestFit="1" customWidth="1"/>
    <col min="14" max="14" width="10.625" style="60" customWidth="1"/>
    <col min="15" max="16" width="10.875" bestFit="1" customWidth="1"/>
    <col min="17" max="17" width="11.875" bestFit="1" customWidth="1"/>
    <col min="18" max="18" width="16.375" bestFit="1" customWidth="1"/>
    <col min="19" max="19" width="11.875" bestFit="1" customWidth="1"/>
  </cols>
  <sheetData>
    <row r="1" spans="1:19" ht="24.95" customHeight="1">
      <c r="A1" s="286" t="s">
        <v>32</v>
      </c>
      <c r="B1" s="284" t="s">
        <v>33</v>
      </c>
      <c r="C1" s="284" t="s">
        <v>85</v>
      </c>
      <c r="D1" s="289" t="s">
        <v>127</v>
      </c>
      <c r="E1" s="289"/>
      <c r="F1" s="284" t="s">
        <v>1</v>
      </c>
      <c r="G1" s="284" t="s">
        <v>34</v>
      </c>
      <c r="H1" s="284"/>
      <c r="I1" s="284" t="s">
        <v>4</v>
      </c>
      <c r="J1" s="284"/>
      <c r="K1" s="284" t="s">
        <v>5</v>
      </c>
      <c r="L1" s="284"/>
      <c r="M1" s="284" t="s">
        <v>6</v>
      </c>
      <c r="N1" s="285"/>
    </row>
    <row r="2" spans="1:19" ht="24.95" customHeight="1">
      <c r="A2" s="287"/>
      <c r="B2" s="288"/>
      <c r="C2" s="288"/>
      <c r="D2" s="290"/>
      <c r="E2" s="290"/>
      <c r="F2" s="288"/>
      <c r="G2" s="64" t="s">
        <v>54</v>
      </c>
      <c r="H2" s="64" t="s">
        <v>55</v>
      </c>
      <c r="I2" s="64" t="s">
        <v>54</v>
      </c>
      <c r="J2" s="64" t="s">
        <v>55</v>
      </c>
      <c r="K2" s="64" t="s">
        <v>54</v>
      </c>
      <c r="L2" s="64" t="s">
        <v>55</v>
      </c>
      <c r="M2" s="64" t="s">
        <v>54</v>
      </c>
      <c r="N2" s="156" t="s">
        <v>55</v>
      </c>
      <c r="Q2" s="176"/>
    </row>
    <row r="3" spans="1:19" ht="35.1" customHeight="1">
      <c r="A3" s="164" t="str">
        <f>표지!W1&amp;" 설계내역서"</f>
        <v>서재문화체육센터 정밀안전점검 용역 설계내역서</v>
      </c>
      <c r="B3" s="165"/>
      <c r="C3" s="165"/>
      <c r="D3" s="167"/>
      <c r="E3" s="167"/>
      <c r="F3" s="165"/>
      <c r="G3" s="165"/>
      <c r="H3" s="165"/>
      <c r="I3" s="166"/>
      <c r="J3" s="62"/>
      <c r="K3" s="62"/>
      <c r="L3" s="62"/>
      <c r="M3" s="62"/>
      <c r="N3" s="63"/>
      <c r="Q3" s="174"/>
      <c r="S3" s="174"/>
    </row>
    <row r="4" spans="1:19" ht="24.95" customHeight="1">
      <c r="A4" s="70" t="s">
        <v>71</v>
      </c>
      <c r="B4" s="140" t="s">
        <v>56</v>
      </c>
      <c r="C4" s="124"/>
      <c r="D4" s="168"/>
      <c r="E4" s="168"/>
      <c r="F4" s="140" t="s">
        <v>57</v>
      </c>
      <c r="G4" s="67"/>
      <c r="H4" s="67">
        <f>H5+H6+H7</f>
        <v>0</v>
      </c>
      <c r="I4" s="67"/>
      <c r="J4" s="67"/>
      <c r="K4" s="67"/>
      <c r="L4" s="67"/>
      <c r="M4" s="67"/>
      <c r="N4" s="71"/>
      <c r="O4" s="216"/>
      <c r="Q4" s="173"/>
      <c r="R4" s="173"/>
      <c r="S4" s="175"/>
    </row>
    <row r="5" spans="1:19" ht="24.95" customHeight="1">
      <c r="A5" s="70" t="s">
        <v>72</v>
      </c>
      <c r="B5" s="140" t="s">
        <v>58</v>
      </c>
      <c r="C5" s="124">
        <f>D5+E5</f>
        <v>0</v>
      </c>
      <c r="D5" s="188"/>
      <c r="E5" s="187"/>
      <c r="F5" s="140" t="s">
        <v>59</v>
      </c>
      <c r="G5" s="67"/>
      <c r="H5" s="67">
        <f>C5*G5</f>
        <v>0</v>
      </c>
      <c r="I5" s="67"/>
      <c r="J5" s="67"/>
      <c r="K5" s="67"/>
      <c r="L5" s="67"/>
      <c r="M5" s="67"/>
      <c r="N5" s="71"/>
      <c r="O5" s="217"/>
      <c r="P5" s="175"/>
      <c r="Q5" s="173"/>
      <c r="R5" s="173"/>
      <c r="S5" s="175"/>
    </row>
    <row r="6" spans="1:19" ht="24.95" customHeight="1">
      <c r="A6" s="70" t="s">
        <v>73</v>
      </c>
      <c r="B6" s="140" t="s">
        <v>58</v>
      </c>
      <c r="C6" s="124">
        <f>D6+E6</f>
        <v>0</v>
      </c>
      <c r="D6" s="188"/>
      <c r="E6" s="187"/>
      <c r="F6" s="140" t="s">
        <v>59</v>
      </c>
      <c r="G6" s="67"/>
      <c r="H6" s="67">
        <f>C6*G6</f>
        <v>0</v>
      </c>
      <c r="I6" s="67"/>
      <c r="J6" s="67"/>
      <c r="K6" s="67"/>
      <c r="L6" s="67"/>
      <c r="M6" s="67"/>
      <c r="N6" s="71"/>
      <c r="Q6" s="173"/>
      <c r="R6" s="173"/>
      <c r="S6" s="175"/>
    </row>
    <row r="7" spans="1:19" ht="24.95" customHeight="1">
      <c r="A7" s="70" t="s">
        <v>126</v>
      </c>
      <c r="B7" s="150"/>
      <c r="C7" s="124">
        <v>1</v>
      </c>
      <c r="D7" s="188"/>
      <c r="E7" s="187"/>
      <c r="F7" s="150" t="s">
        <v>41</v>
      </c>
      <c r="G7" s="67"/>
      <c r="H7" s="67">
        <f>D7+E7</f>
        <v>0</v>
      </c>
      <c r="I7" s="74" t="s">
        <v>7</v>
      </c>
      <c r="J7" s="218">
        <v>20.52</v>
      </c>
      <c r="K7" s="69" t="s">
        <v>128</v>
      </c>
      <c r="L7" s="218">
        <v>17.100000000000001</v>
      </c>
      <c r="M7" s="67" t="s">
        <v>130</v>
      </c>
      <c r="N7" s="71">
        <v>0</v>
      </c>
      <c r="Q7" s="173"/>
      <c r="R7" s="173"/>
      <c r="S7" s="175"/>
    </row>
    <row r="8" spans="1:19" ht="24.95" customHeight="1">
      <c r="A8" s="72" t="s">
        <v>64</v>
      </c>
      <c r="B8" s="73" t="s">
        <v>60</v>
      </c>
      <c r="C8" s="124">
        <v>1</v>
      </c>
      <c r="D8" s="187"/>
      <c r="E8" s="187"/>
      <c r="F8" s="140" t="s">
        <v>61</v>
      </c>
      <c r="G8" s="67"/>
      <c r="H8" s="67">
        <f>TRUNC(J8*1.1,0)</f>
        <v>0</v>
      </c>
      <c r="I8" s="74" t="s">
        <v>7</v>
      </c>
      <c r="J8" s="69">
        <v>0</v>
      </c>
      <c r="K8" s="67" t="s">
        <v>78</v>
      </c>
      <c r="L8" s="67"/>
      <c r="M8" s="67"/>
      <c r="N8" s="71"/>
      <c r="Q8" s="173"/>
      <c r="R8" s="173"/>
      <c r="S8" s="175"/>
    </row>
    <row r="9" spans="1:19" ht="24.95" customHeight="1">
      <c r="A9" s="72" t="s">
        <v>65</v>
      </c>
      <c r="B9" s="73" t="s">
        <v>62</v>
      </c>
      <c r="C9" s="124">
        <v>1</v>
      </c>
      <c r="D9" s="187"/>
      <c r="E9" s="187"/>
      <c r="F9" s="140" t="s">
        <v>61</v>
      </c>
      <c r="G9" s="67"/>
      <c r="H9" s="67">
        <f>N9</f>
        <v>0</v>
      </c>
      <c r="I9" s="74" t="s">
        <v>7</v>
      </c>
      <c r="J9" s="69">
        <v>0</v>
      </c>
      <c r="K9" s="69" t="s">
        <v>79</v>
      </c>
      <c r="L9" s="69">
        <v>0</v>
      </c>
      <c r="M9" s="67" t="s">
        <v>80</v>
      </c>
      <c r="N9" s="71">
        <v>0</v>
      </c>
      <c r="Q9" s="173"/>
      <c r="R9" s="173"/>
      <c r="S9" s="175"/>
    </row>
    <row r="10" spans="1:19" ht="24.95" customHeight="1">
      <c r="A10" s="72" t="s">
        <v>74</v>
      </c>
      <c r="B10" s="140"/>
      <c r="C10" s="124">
        <v>1</v>
      </c>
      <c r="D10" s="187"/>
      <c r="E10" s="187"/>
      <c r="F10" s="140" t="s">
        <v>61</v>
      </c>
      <c r="G10" s="67"/>
      <c r="H10" s="67">
        <f>H11+H12+H13+H15+H16</f>
        <v>0</v>
      </c>
      <c r="I10" s="67"/>
      <c r="J10" s="67"/>
      <c r="K10" s="67"/>
      <c r="L10" s="67"/>
      <c r="M10" s="67"/>
      <c r="N10" s="71"/>
      <c r="Q10" s="173"/>
      <c r="R10" s="173"/>
      <c r="S10" s="175"/>
    </row>
    <row r="11" spans="1:19" ht="24.95" customHeight="1">
      <c r="A11" s="72" t="s">
        <v>99</v>
      </c>
      <c r="B11" s="150" t="s">
        <v>105</v>
      </c>
      <c r="C11" s="124">
        <v>1</v>
      </c>
      <c r="D11" s="187"/>
      <c r="E11" s="187"/>
      <c r="F11" s="150" t="s">
        <v>92</v>
      </c>
      <c r="G11" s="67"/>
      <c r="H11" s="67">
        <f>C11*G11</f>
        <v>0</v>
      </c>
      <c r="I11" s="67"/>
      <c r="J11" s="67"/>
      <c r="K11" s="67"/>
      <c r="L11" s="67"/>
      <c r="M11" s="67"/>
      <c r="N11" s="71"/>
      <c r="Q11" s="173"/>
      <c r="R11" s="173"/>
      <c r="S11" s="175"/>
    </row>
    <row r="12" spans="1:19" ht="24.95" customHeight="1">
      <c r="A12" s="72" t="s">
        <v>100</v>
      </c>
      <c r="B12" s="73" t="s">
        <v>40</v>
      </c>
      <c r="C12" s="124">
        <v>1</v>
      </c>
      <c r="D12" s="187"/>
      <c r="E12" s="187"/>
      <c r="F12" s="139" t="s">
        <v>41</v>
      </c>
      <c r="G12" s="67"/>
      <c r="H12" s="67">
        <f>INT(J12*0.1)</f>
        <v>0</v>
      </c>
      <c r="I12" s="74" t="s">
        <v>7</v>
      </c>
      <c r="J12" s="69"/>
      <c r="K12" s="67" t="s">
        <v>42</v>
      </c>
      <c r="L12" s="67"/>
      <c r="M12" s="67"/>
      <c r="N12" s="71"/>
      <c r="Q12" s="173"/>
      <c r="R12" s="173"/>
      <c r="S12" s="175"/>
    </row>
    <row r="13" spans="1:19" ht="24.95" customHeight="1">
      <c r="A13" s="142" t="s">
        <v>101</v>
      </c>
      <c r="B13" s="143"/>
      <c r="C13" s="144"/>
      <c r="D13" s="209"/>
      <c r="E13" s="209"/>
      <c r="F13" s="143"/>
      <c r="G13" s="145"/>
      <c r="H13" s="145">
        <f>H14</f>
        <v>0</v>
      </c>
      <c r="I13" s="146"/>
      <c r="J13" s="147"/>
      <c r="K13" s="145"/>
      <c r="L13" s="145"/>
      <c r="M13" s="145"/>
      <c r="N13" s="148"/>
      <c r="Q13" s="173"/>
      <c r="R13" s="173"/>
      <c r="S13" s="175"/>
    </row>
    <row r="14" spans="1:19" ht="24.95" customHeight="1">
      <c r="A14" s="72" t="s">
        <v>44</v>
      </c>
      <c r="B14" s="150" t="s">
        <v>94</v>
      </c>
      <c r="C14" s="124">
        <v>1</v>
      </c>
      <c r="D14" s="186"/>
      <c r="E14" s="186"/>
      <c r="F14" s="139" t="s">
        <v>41</v>
      </c>
      <c r="G14" s="67"/>
      <c r="H14" s="67">
        <f>C14*G14</f>
        <v>0</v>
      </c>
      <c r="I14" s="74"/>
      <c r="J14" s="69"/>
      <c r="K14" s="67"/>
      <c r="L14" s="67"/>
      <c r="M14" s="67"/>
      <c r="N14" s="71"/>
      <c r="Q14" s="173"/>
      <c r="R14" s="173"/>
      <c r="S14" s="175"/>
    </row>
    <row r="15" spans="1:19" ht="24.95" customHeight="1">
      <c r="A15" s="142" t="s">
        <v>102</v>
      </c>
      <c r="B15" s="138"/>
      <c r="C15" s="124">
        <v>1</v>
      </c>
      <c r="D15" s="187"/>
      <c r="E15" s="187"/>
      <c r="F15" s="150" t="s">
        <v>41</v>
      </c>
      <c r="G15" s="67"/>
      <c r="H15" s="67"/>
      <c r="I15" s="74"/>
      <c r="J15" s="69"/>
      <c r="K15" s="67"/>
      <c r="L15" s="67"/>
      <c r="M15" s="67"/>
      <c r="N15" s="71"/>
      <c r="Q15" s="173"/>
      <c r="R15" s="173"/>
      <c r="S15" s="175"/>
    </row>
    <row r="16" spans="1:19" ht="24.95" hidden="1" customHeight="1">
      <c r="A16" s="142"/>
      <c r="B16" s="153"/>
      <c r="C16" s="141"/>
      <c r="D16" s="187"/>
      <c r="E16" s="169"/>
      <c r="F16" s="150"/>
      <c r="G16" s="67"/>
      <c r="H16" s="67"/>
      <c r="I16" s="67"/>
      <c r="J16" s="67"/>
      <c r="K16" s="67"/>
      <c r="L16" s="67"/>
      <c r="M16" s="67"/>
      <c r="N16" s="71"/>
      <c r="Q16" s="173"/>
      <c r="R16" s="173"/>
      <c r="S16" s="175"/>
    </row>
    <row r="17" spans="1:18" ht="24.95" customHeight="1">
      <c r="A17" s="72"/>
      <c r="B17" s="138"/>
      <c r="C17" s="124"/>
      <c r="D17" s="168"/>
      <c r="E17" s="168"/>
      <c r="F17" s="138"/>
      <c r="G17" s="67"/>
      <c r="H17" s="67"/>
      <c r="I17" s="74"/>
      <c r="J17" s="69"/>
      <c r="K17" s="67"/>
      <c r="L17" s="67"/>
      <c r="M17" s="67"/>
      <c r="N17" s="71"/>
      <c r="Q17" s="173"/>
      <c r="R17" s="173"/>
    </row>
    <row r="18" spans="1:18" ht="24.95" customHeight="1">
      <c r="A18" s="83" t="s">
        <v>66</v>
      </c>
      <c r="B18" s="185" t="s">
        <v>129</v>
      </c>
      <c r="C18" s="64"/>
      <c r="D18" s="170"/>
      <c r="E18" s="170"/>
      <c r="F18" s="64"/>
      <c r="G18" s="149"/>
      <c r="H18" s="151">
        <f>ROUNDDOWN(H4+H8+H9+H10, -3)</f>
        <v>0</v>
      </c>
      <c r="I18" s="67"/>
      <c r="J18" s="67"/>
      <c r="K18" s="67"/>
      <c r="L18" s="67"/>
      <c r="M18" s="67"/>
      <c r="N18" s="71"/>
      <c r="Q18" s="173"/>
      <c r="R18" s="173"/>
    </row>
    <row r="19" spans="1:18" ht="24.95" customHeight="1">
      <c r="A19" s="83" t="s">
        <v>68</v>
      </c>
      <c r="B19" s="64" t="s">
        <v>69</v>
      </c>
      <c r="C19" s="64"/>
      <c r="D19" s="170"/>
      <c r="E19" s="170"/>
      <c r="F19" s="64"/>
      <c r="G19" s="149"/>
      <c r="H19" s="151">
        <f>H18*0.1</f>
        <v>0</v>
      </c>
      <c r="I19" s="82"/>
      <c r="J19" s="67"/>
      <c r="K19" s="67"/>
      <c r="L19" s="67"/>
      <c r="M19" s="67"/>
      <c r="N19" s="71"/>
      <c r="Q19" s="173"/>
      <c r="R19" s="173"/>
    </row>
    <row r="20" spans="1:18" ht="24.95" customHeight="1">
      <c r="A20" s="83"/>
      <c r="B20" s="215"/>
      <c r="C20" s="215"/>
      <c r="D20" s="170"/>
      <c r="E20" s="170"/>
      <c r="F20" s="215"/>
      <c r="G20" s="149"/>
      <c r="H20" s="151"/>
      <c r="I20" s="82"/>
      <c r="J20" s="67"/>
      <c r="K20" s="67"/>
      <c r="L20" s="67"/>
      <c r="M20" s="67"/>
      <c r="N20" s="71"/>
      <c r="Q20" s="173"/>
      <c r="R20" s="173"/>
    </row>
    <row r="21" spans="1:18" ht="24.95" customHeight="1" thickBot="1">
      <c r="A21" s="201" t="s">
        <v>70</v>
      </c>
      <c r="B21" s="202"/>
      <c r="C21" s="202"/>
      <c r="D21" s="203"/>
      <c r="E21" s="203"/>
      <c r="F21" s="202"/>
      <c r="G21" s="204"/>
      <c r="H21" s="205">
        <f>SUM(H18:H20)</f>
        <v>0</v>
      </c>
      <c r="I21" s="206"/>
      <c r="J21" s="206"/>
      <c r="K21" s="206"/>
      <c r="L21" s="206"/>
      <c r="M21" s="206"/>
      <c r="N21" s="207"/>
      <c r="Q21" s="173"/>
      <c r="R21" s="173"/>
    </row>
    <row r="23" spans="1:18">
      <c r="D23" s="189"/>
      <c r="E23" s="189"/>
      <c r="F23" s="190"/>
      <c r="G23" s="191"/>
      <c r="H23" s="191"/>
    </row>
    <row r="24" spans="1:18">
      <c r="D24" s="193"/>
      <c r="E24" s="193"/>
      <c r="H24" s="192"/>
    </row>
    <row r="25" spans="1:18">
      <c r="H25" s="192"/>
    </row>
  </sheetData>
  <mergeCells count="10">
    <mergeCell ref="K1:L1"/>
    <mergeCell ref="M1:N1"/>
    <mergeCell ref="A1:A2"/>
    <mergeCell ref="B1:B2"/>
    <mergeCell ref="C1:C2"/>
    <mergeCell ref="F1:F2"/>
    <mergeCell ref="G1:H1"/>
    <mergeCell ref="I1:J1"/>
    <mergeCell ref="D1:D2"/>
    <mergeCell ref="E1:E2"/>
  </mergeCells>
  <phoneticPr fontId="1" type="noConversion"/>
  <printOptions horizontalCentered="1"/>
  <pageMargins left="0.47244094488188981" right="0.23622047244094491" top="0.6692913385826772" bottom="0.28000000000000003" header="0.19685039370078741" footer="0.19685039370078741"/>
  <pageSetup paperSize="9" scale="98" fitToHeight="0" orientation="landscape" r:id="rId1"/>
  <ignoredErrors>
    <ignoredError sqref="H13:H14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L34"/>
  <sheetViews>
    <sheetView showGridLines="0" view="pageBreakPreview" zoomScaleNormal="100" zoomScaleSheetLayoutView="100" workbookViewId="0">
      <pane xSplit="4" ySplit="3" topLeftCell="E19" activePane="bottomRight" state="frozen"/>
      <selection activeCell="I20" sqref="I20"/>
      <selection pane="topRight" activeCell="I20" sqref="I20"/>
      <selection pane="bottomLeft" activeCell="I20" sqref="I20"/>
      <selection pane="bottomRight" activeCell="H31" sqref="H31"/>
    </sheetView>
  </sheetViews>
  <sheetFormatPr defaultRowHeight="16.5"/>
  <cols>
    <col min="1" max="1" width="22.125" style="60" customWidth="1"/>
    <col min="2" max="2" width="12.625" style="61" customWidth="1"/>
    <col min="3" max="3" width="7.25" style="60" customWidth="1"/>
    <col min="4" max="4" width="5.375" style="61" customWidth="1"/>
    <col min="5" max="5" width="10.125" style="60" customWidth="1"/>
    <col min="6" max="6" width="12.125" style="60" customWidth="1"/>
    <col min="7" max="7" width="8.625" style="60" customWidth="1"/>
    <col min="8" max="8" width="10.625" style="60" customWidth="1"/>
    <col min="9" max="9" width="8.625" style="60" customWidth="1"/>
    <col min="10" max="10" width="10.625" style="60" customWidth="1"/>
    <col min="11" max="11" width="8.625" style="60" customWidth="1"/>
    <col min="12" max="12" width="10.625" style="60" customWidth="1"/>
  </cols>
  <sheetData>
    <row r="1" spans="1:12" ht="24.95" customHeight="1">
      <c r="A1" s="286" t="s">
        <v>32</v>
      </c>
      <c r="B1" s="284" t="s">
        <v>33</v>
      </c>
      <c r="C1" s="284" t="s">
        <v>85</v>
      </c>
      <c r="D1" s="284" t="s">
        <v>1</v>
      </c>
      <c r="E1" s="284" t="s">
        <v>34</v>
      </c>
      <c r="F1" s="284"/>
      <c r="G1" s="284" t="s">
        <v>4</v>
      </c>
      <c r="H1" s="284"/>
      <c r="I1" s="284" t="s">
        <v>5</v>
      </c>
      <c r="J1" s="284"/>
      <c r="K1" s="284" t="s">
        <v>6</v>
      </c>
      <c r="L1" s="285"/>
    </row>
    <row r="2" spans="1:12" ht="24.95" customHeight="1">
      <c r="A2" s="287"/>
      <c r="B2" s="288"/>
      <c r="C2" s="288"/>
      <c r="D2" s="288"/>
      <c r="E2" s="172" t="s">
        <v>54</v>
      </c>
      <c r="F2" s="172" t="s">
        <v>55</v>
      </c>
      <c r="G2" s="172" t="s">
        <v>54</v>
      </c>
      <c r="H2" s="172" t="s">
        <v>55</v>
      </c>
      <c r="I2" s="172" t="s">
        <v>54</v>
      </c>
      <c r="J2" s="172" t="s">
        <v>55</v>
      </c>
      <c r="K2" s="172" t="s">
        <v>54</v>
      </c>
      <c r="L2" s="156" t="s">
        <v>55</v>
      </c>
    </row>
    <row r="3" spans="1:12" ht="35.1" customHeight="1">
      <c r="A3" s="164" t="s">
        <v>87</v>
      </c>
      <c r="B3" s="165"/>
      <c r="C3" s="165"/>
      <c r="D3" s="165"/>
      <c r="E3" s="165"/>
      <c r="F3" s="165"/>
      <c r="G3" s="166"/>
      <c r="H3" s="62"/>
      <c r="I3" s="62"/>
      <c r="J3" s="62"/>
      <c r="K3" s="62"/>
      <c r="L3" s="63"/>
    </row>
    <row r="4" spans="1:12" ht="27.2" customHeight="1">
      <c r="A4" s="70" t="s">
        <v>71</v>
      </c>
      <c r="B4" s="150" t="s">
        <v>56</v>
      </c>
      <c r="C4" s="124"/>
      <c r="D4" s="150" t="s">
        <v>57</v>
      </c>
      <c r="E4" s="67"/>
      <c r="F4" s="67" t="e">
        <f>F5+F6</f>
        <v>#REF!</v>
      </c>
      <c r="G4" s="67"/>
      <c r="H4" s="67"/>
      <c r="I4" s="67"/>
      <c r="J4" s="67"/>
      <c r="K4" s="67"/>
      <c r="L4" s="71"/>
    </row>
    <row r="5" spans="1:12" ht="27.2" customHeight="1">
      <c r="A5" s="70" t="s">
        <v>72</v>
      </c>
      <c r="B5" s="150" t="s">
        <v>31</v>
      </c>
      <c r="C5" s="124">
        <f>내역!D5</f>
        <v>0</v>
      </c>
      <c r="D5" s="150" t="s">
        <v>30</v>
      </c>
      <c r="E5" s="67" t="e">
        <f>#REF!</f>
        <v>#REF!</v>
      </c>
      <c r="F5" s="67" t="e">
        <f>C5*E5</f>
        <v>#REF!</v>
      </c>
      <c r="G5" s="67"/>
      <c r="H5" s="67"/>
      <c r="I5" s="67"/>
      <c r="J5" s="67"/>
      <c r="K5" s="67"/>
      <c r="L5" s="71"/>
    </row>
    <row r="6" spans="1:12" ht="27.2" customHeight="1">
      <c r="A6" s="70" t="s">
        <v>73</v>
      </c>
      <c r="B6" s="150" t="s">
        <v>31</v>
      </c>
      <c r="C6" s="124">
        <f>내역!D6</f>
        <v>0</v>
      </c>
      <c r="D6" s="150" t="s">
        <v>30</v>
      </c>
      <c r="E6" s="67" t="e">
        <f>#REF!</f>
        <v>#REF!</v>
      </c>
      <c r="F6" s="67" t="e">
        <f>C6*E6</f>
        <v>#REF!</v>
      </c>
      <c r="G6" s="67"/>
      <c r="H6" s="67"/>
      <c r="I6" s="67"/>
      <c r="J6" s="67"/>
      <c r="K6" s="67"/>
      <c r="L6" s="71"/>
    </row>
    <row r="7" spans="1:12" ht="27.2" customHeight="1">
      <c r="A7" s="72" t="s">
        <v>64</v>
      </c>
      <c r="B7" s="73" t="s">
        <v>60</v>
      </c>
      <c r="C7" s="124">
        <v>1</v>
      </c>
      <c r="D7" s="150" t="s">
        <v>41</v>
      </c>
      <c r="E7" s="67"/>
      <c r="F7" s="67" t="e">
        <f>INT(H7*1.1)</f>
        <v>#REF!</v>
      </c>
      <c r="G7" s="74" t="s">
        <v>7</v>
      </c>
      <c r="H7" s="69" t="e">
        <f>F4</f>
        <v>#REF!</v>
      </c>
      <c r="I7" s="67" t="s">
        <v>78</v>
      </c>
      <c r="J7" s="67"/>
      <c r="K7" s="67"/>
      <c r="L7" s="71"/>
    </row>
    <row r="8" spans="1:12" ht="27.2" customHeight="1">
      <c r="A8" s="72" t="s">
        <v>65</v>
      </c>
      <c r="B8" s="73" t="s">
        <v>62</v>
      </c>
      <c r="C8" s="124">
        <v>1</v>
      </c>
      <c r="D8" s="150" t="s">
        <v>41</v>
      </c>
      <c r="E8" s="67"/>
      <c r="F8" s="67" t="e">
        <f>L8</f>
        <v>#REF!</v>
      </c>
      <c r="G8" s="74" t="s">
        <v>7</v>
      </c>
      <c r="H8" s="69" t="e">
        <f>F4</f>
        <v>#REF!</v>
      </c>
      <c r="I8" s="69" t="s">
        <v>79</v>
      </c>
      <c r="J8" s="69" t="e">
        <f>F7</f>
        <v>#REF!</v>
      </c>
      <c r="K8" s="67" t="s">
        <v>80</v>
      </c>
      <c r="L8" s="71" t="e">
        <f>(H8+J8)*0.2</f>
        <v>#REF!</v>
      </c>
    </row>
    <row r="9" spans="1:12" ht="27.2" customHeight="1">
      <c r="A9" s="72" t="s">
        <v>74</v>
      </c>
      <c r="B9" s="150"/>
      <c r="C9" s="124">
        <v>1</v>
      </c>
      <c r="D9" s="150" t="s">
        <v>41</v>
      </c>
      <c r="E9" s="67"/>
      <c r="F9" s="67" t="e">
        <f>F10+F12+F15+F16+F17+F19+F21</f>
        <v>#REF!</v>
      </c>
      <c r="G9" s="67"/>
      <c r="H9" s="67"/>
      <c r="I9" s="67"/>
      <c r="J9" s="67"/>
      <c r="K9" s="67"/>
      <c r="L9" s="71"/>
    </row>
    <row r="10" spans="1:12" ht="27.2" customHeight="1">
      <c r="A10" s="72" t="s">
        <v>75</v>
      </c>
      <c r="B10" s="150"/>
      <c r="C10" s="124"/>
      <c r="D10" s="150"/>
      <c r="E10" s="67"/>
      <c r="F10" s="67" t="e">
        <f>F11</f>
        <v>#REF!</v>
      </c>
      <c r="G10" s="67"/>
      <c r="H10" s="67"/>
      <c r="I10" s="67"/>
      <c r="J10" s="67"/>
      <c r="K10" s="67"/>
      <c r="L10" s="71"/>
    </row>
    <row r="11" spans="1:12" ht="27.2" customHeight="1">
      <c r="A11" s="72" t="s">
        <v>76</v>
      </c>
      <c r="B11" s="150"/>
      <c r="C11" s="124" t="e">
        <f>내역!#REF!</f>
        <v>#REF!</v>
      </c>
      <c r="D11" s="150" t="s">
        <v>0</v>
      </c>
      <c r="E11" s="67" t="e">
        <f>#REF!</f>
        <v>#REF!</v>
      </c>
      <c r="F11" s="67" t="e">
        <f>C11*E11</f>
        <v>#REF!</v>
      </c>
      <c r="G11" s="67"/>
      <c r="H11" s="67"/>
      <c r="I11" s="67"/>
      <c r="J11" s="67"/>
      <c r="K11" s="67"/>
      <c r="L11" s="71"/>
    </row>
    <row r="12" spans="1:12" ht="27.2" customHeight="1">
      <c r="A12" s="72" t="s">
        <v>77</v>
      </c>
      <c r="B12" s="150"/>
      <c r="C12" s="124"/>
      <c r="D12" s="150"/>
      <c r="E12" s="67"/>
      <c r="F12" s="67" t="e">
        <f>SUM(F13:F14)</f>
        <v>#REF!</v>
      </c>
      <c r="G12" s="67"/>
      <c r="H12" s="67"/>
      <c r="I12" s="67"/>
      <c r="J12" s="67"/>
      <c r="K12" s="67"/>
      <c r="L12" s="71"/>
    </row>
    <row r="13" spans="1:12" ht="27.2" customHeight="1">
      <c r="A13" s="72" t="s">
        <v>81</v>
      </c>
      <c r="B13" s="150" t="s">
        <v>63</v>
      </c>
      <c r="C13" s="124" t="e">
        <f>내역!#REF!</f>
        <v>#REF!</v>
      </c>
      <c r="D13" s="150" t="s">
        <v>35</v>
      </c>
      <c r="E13" s="67" t="e">
        <f>#REF!</f>
        <v>#REF!</v>
      </c>
      <c r="F13" s="67" t="e">
        <f>C13*E13</f>
        <v>#REF!</v>
      </c>
      <c r="G13" s="67"/>
      <c r="H13" s="67"/>
      <c r="I13" s="67"/>
      <c r="J13" s="67"/>
      <c r="K13" s="67"/>
      <c r="L13" s="71"/>
    </row>
    <row r="14" spans="1:12" ht="27.2" customHeight="1">
      <c r="A14" s="72" t="s">
        <v>36</v>
      </c>
      <c r="B14" s="150"/>
      <c r="C14" s="124" t="e">
        <f>내역!#REF!</f>
        <v>#REF!</v>
      </c>
      <c r="D14" s="150" t="s">
        <v>35</v>
      </c>
      <c r="E14" s="67" t="e">
        <f>#REF!</f>
        <v>#REF!</v>
      </c>
      <c r="F14" s="67" t="e">
        <f>C14*E14</f>
        <v>#REF!</v>
      </c>
      <c r="G14" s="67"/>
      <c r="H14" s="67"/>
      <c r="I14" s="67"/>
      <c r="J14" s="67"/>
      <c r="K14" s="67"/>
      <c r="L14" s="71"/>
    </row>
    <row r="15" spans="1:12" ht="27.2" customHeight="1">
      <c r="A15" s="72" t="s">
        <v>37</v>
      </c>
      <c r="B15" s="150" t="s">
        <v>38</v>
      </c>
      <c r="C15" s="124">
        <f>내역!D11</f>
        <v>0</v>
      </c>
      <c r="D15" s="150" t="s">
        <v>0</v>
      </c>
      <c r="E15" s="67" t="e">
        <f>#REF!</f>
        <v>#REF!</v>
      </c>
      <c r="F15" s="67" t="e">
        <f>C15*E15</f>
        <v>#REF!</v>
      </c>
      <c r="G15" s="67"/>
      <c r="H15" s="67"/>
      <c r="I15" s="67"/>
      <c r="J15" s="67"/>
      <c r="K15" s="67"/>
      <c r="L15" s="71"/>
    </row>
    <row r="16" spans="1:12" ht="27.2" customHeight="1">
      <c r="A16" s="72" t="s">
        <v>39</v>
      </c>
      <c r="B16" s="73" t="s">
        <v>40</v>
      </c>
      <c r="C16" s="124">
        <v>1</v>
      </c>
      <c r="D16" s="150" t="s">
        <v>41</v>
      </c>
      <c r="E16" s="67"/>
      <c r="F16" s="67" t="e">
        <f>INT(H16*0.1)</f>
        <v>#REF!</v>
      </c>
      <c r="G16" s="74" t="s">
        <v>7</v>
      </c>
      <c r="H16" s="69" t="e">
        <f>F6</f>
        <v>#REF!</v>
      </c>
      <c r="I16" s="67" t="s">
        <v>42</v>
      </c>
      <c r="J16" s="67"/>
      <c r="K16" s="67"/>
      <c r="L16" s="71"/>
    </row>
    <row r="17" spans="1:12" ht="27.2" customHeight="1">
      <c r="A17" s="72" t="s">
        <v>43</v>
      </c>
      <c r="B17" s="150"/>
      <c r="C17" s="124"/>
      <c r="D17" s="150"/>
      <c r="E17" s="67"/>
      <c r="F17" s="67" t="e">
        <f>F18</f>
        <v>#REF!</v>
      </c>
      <c r="G17" s="67"/>
      <c r="H17" s="67"/>
      <c r="I17" s="67"/>
      <c r="J17" s="67"/>
      <c r="K17" s="67"/>
      <c r="L17" s="71"/>
    </row>
    <row r="18" spans="1:12" ht="27.2" customHeight="1" thickBot="1">
      <c r="A18" s="75" t="s">
        <v>44</v>
      </c>
      <c r="B18" s="76" t="s">
        <v>45</v>
      </c>
      <c r="C18" s="125">
        <v>1</v>
      </c>
      <c r="D18" s="78" t="s">
        <v>8</v>
      </c>
      <c r="E18" s="77"/>
      <c r="F18" s="77" t="e">
        <f>INT(H18*0.05)</f>
        <v>#REF!</v>
      </c>
      <c r="G18" s="79" t="s">
        <v>7</v>
      </c>
      <c r="H18" s="80" t="e">
        <f>F4</f>
        <v>#REF!</v>
      </c>
      <c r="I18" s="77" t="s">
        <v>46</v>
      </c>
      <c r="J18" s="77"/>
      <c r="K18" s="77"/>
      <c r="L18" s="81"/>
    </row>
    <row r="19" spans="1:12" ht="27.2" customHeight="1">
      <c r="A19" s="142" t="s">
        <v>47</v>
      </c>
      <c r="B19" s="143"/>
      <c r="C19" s="144"/>
      <c r="D19" s="143"/>
      <c r="E19" s="145"/>
      <c r="F19" s="145" t="e">
        <f>F20</f>
        <v>#REF!</v>
      </c>
      <c r="G19" s="146"/>
      <c r="H19" s="147"/>
      <c r="I19" s="145"/>
      <c r="J19" s="145"/>
      <c r="K19" s="145"/>
      <c r="L19" s="148"/>
    </row>
    <row r="20" spans="1:12" ht="27.2" customHeight="1">
      <c r="A20" s="72" t="s">
        <v>44</v>
      </c>
      <c r="B20" s="150" t="s">
        <v>82</v>
      </c>
      <c r="C20" s="124">
        <v>1</v>
      </c>
      <c r="D20" s="150" t="s">
        <v>41</v>
      </c>
      <c r="E20" s="67" t="e">
        <f>#REF!</f>
        <v>#REF!</v>
      </c>
      <c r="F20" s="67" t="e">
        <f>C20*E20</f>
        <v>#REF!</v>
      </c>
      <c r="G20" s="74"/>
      <c r="H20" s="69"/>
      <c r="I20" s="67"/>
      <c r="J20" s="67"/>
      <c r="K20" s="67"/>
      <c r="L20" s="71"/>
    </row>
    <row r="21" spans="1:12" ht="27.2" customHeight="1">
      <c r="A21" s="72" t="s">
        <v>48</v>
      </c>
      <c r="B21" s="150"/>
      <c r="C21" s="124"/>
      <c r="D21" s="150"/>
      <c r="E21" s="67"/>
      <c r="F21" s="67" t="e">
        <f>SUM(F22:F24)</f>
        <v>#REF!</v>
      </c>
      <c r="G21" s="74"/>
      <c r="H21" s="69"/>
      <c r="I21" s="67"/>
      <c r="J21" s="67"/>
      <c r="K21" s="67"/>
      <c r="L21" s="71"/>
    </row>
    <row r="22" spans="1:12" ht="27.2" customHeight="1">
      <c r="A22" s="72" t="s">
        <v>83</v>
      </c>
      <c r="B22" s="153"/>
      <c r="C22" s="141">
        <v>1</v>
      </c>
      <c r="D22" s="150" t="s">
        <v>41</v>
      </c>
      <c r="E22" s="67" t="e">
        <f>#REF!</f>
        <v>#REF!</v>
      </c>
      <c r="F22" s="67" t="e">
        <f>C22*E22</f>
        <v>#REF!</v>
      </c>
      <c r="G22" s="67"/>
      <c r="H22" s="67"/>
      <c r="I22" s="67"/>
      <c r="J22" s="67"/>
      <c r="K22" s="67"/>
      <c r="L22" s="71"/>
    </row>
    <row r="23" spans="1:12" ht="27.2" customHeight="1">
      <c r="A23" s="72"/>
      <c r="B23" s="150"/>
      <c r="C23" s="124"/>
      <c r="D23" s="150"/>
      <c r="E23" s="67"/>
      <c r="F23" s="67"/>
      <c r="G23" s="74"/>
      <c r="H23" s="69"/>
      <c r="I23" s="67"/>
      <c r="J23" s="67"/>
      <c r="K23" s="67"/>
      <c r="L23" s="71"/>
    </row>
    <row r="24" spans="1:12" ht="27.2" customHeight="1">
      <c r="A24" s="72"/>
      <c r="B24" s="150"/>
      <c r="C24" s="124"/>
      <c r="D24" s="150"/>
      <c r="E24" s="67"/>
      <c r="F24" s="67"/>
      <c r="G24" s="67"/>
      <c r="H24" s="67"/>
      <c r="I24" s="67"/>
      <c r="J24" s="67"/>
      <c r="K24" s="67"/>
      <c r="L24" s="71"/>
    </row>
    <row r="25" spans="1:12" ht="27.2" customHeight="1">
      <c r="A25" s="72"/>
      <c r="B25" s="150"/>
      <c r="C25" s="124"/>
      <c r="D25" s="150"/>
      <c r="E25" s="67"/>
      <c r="F25" s="67"/>
      <c r="G25" s="67"/>
      <c r="H25" s="67"/>
      <c r="I25" s="67"/>
      <c r="J25" s="67"/>
      <c r="K25" s="67"/>
      <c r="L25" s="71"/>
    </row>
    <row r="26" spans="1:12" ht="27.2" customHeight="1">
      <c r="A26" s="72"/>
      <c r="B26" s="150"/>
      <c r="C26" s="124"/>
      <c r="D26" s="150"/>
      <c r="E26" s="67"/>
      <c r="F26" s="67"/>
      <c r="G26" s="67"/>
      <c r="H26" s="67"/>
      <c r="I26" s="67"/>
      <c r="J26" s="67"/>
      <c r="K26" s="67"/>
      <c r="L26" s="71"/>
    </row>
    <row r="27" spans="1:12" ht="27.2" customHeight="1">
      <c r="A27" s="72"/>
      <c r="B27" s="150"/>
      <c r="C27" s="124"/>
      <c r="D27" s="150"/>
      <c r="E27" s="67"/>
      <c r="F27" s="67"/>
      <c r="G27" s="67"/>
      <c r="H27" s="67"/>
      <c r="I27" s="67"/>
      <c r="J27" s="67"/>
      <c r="K27" s="67"/>
      <c r="L27" s="71"/>
    </row>
    <row r="28" spans="1:12" ht="27.2" customHeight="1">
      <c r="A28" s="72"/>
      <c r="B28" s="150"/>
      <c r="C28" s="124"/>
      <c r="D28" s="150"/>
      <c r="E28" s="67"/>
      <c r="F28" s="67"/>
      <c r="G28" s="67"/>
      <c r="H28" s="67"/>
      <c r="I28" s="67"/>
      <c r="J28" s="67"/>
      <c r="K28" s="67"/>
      <c r="L28" s="71"/>
    </row>
    <row r="29" spans="1:12" ht="27.2" customHeight="1">
      <c r="A29" s="72"/>
      <c r="B29" s="150"/>
      <c r="C29" s="124"/>
      <c r="D29" s="150"/>
      <c r="E29" s="67"/>
      <c r="F29" s="67"/>
      <c r="G29" s="67"/>
      <c r="H29" s="67"/>
      <c r="I29" s="67"/>
      <c r="J29" s="67"/>
      <c r="K29" s="67"/>
      <c r="L29" s="71"/>
    </row>
    <row r="30" spans="1:12" ht="27.2" customHeight="1">
      <c r="A30" s="72"/>
      <c r="B30" s="150"/>
      <c r="C30" s="124"/>
      <c r="D30" s="150"/>
      <c r="E30" s="67"/>
      <c r="F30" s="67"/>
      <c r="G30" s="67"/>
      <c r="H30" s="67"/>
      <c r="I30" s="67"/>
      <c r="J30" s="67"/>
      <c r="K30" s="67"/>
      <c r="L30" s="71"/>
    </row>
    <row r="31" spans="1:12" ht="27.2" customHeight="1">
      <c r="A31" s="83" t="s">
        <v>66</v>
      </c>
      <c r="B31" s="172" t="s">
        <v>67</v>
      </c>
      <c r="C31" s="172"/>
      <c r="D31" s="172"/>
      <c r="E31" s="149"/>
      <c r="F31" s="151" t="e">
        <f>ROUNDDOWN(F4+F7+F8+F9, -5)</f>
        <v>#REF!</v>
      </c>
      <c r="G31" s="67"/>
      <c r="H31" s="67"/>
      <c r="I31" s="67"/>
      <c r="J31" s="67"/>
      <c r="K31" s="67"/>
      <c r="L31" s="71"/>
    </row>
    <row r="32" spans="1:12" ht="27.2" customHeight="1">
      <c r="A32" s="83" t="s">
        <v>68</v>
      </c>
      <c r="B32" s="172" t="s">
        <v>69</v>
      </c>
      <c r="C32" s="172"/>
      <c r="D32" s="172"/>
      <c r="E32" s="149"/>
      <c r="F32" s="151" t="e">
        <f>F31*0.1</f>
        <v>#REF!</v>
      </c>
      <c r="G32" s="82"/>
      <c r="H32" s="67"/>
      <c r="I32" s="67"/>
      <c r="J32" s="67"/>
      <c r="K32" s="67"/>
      <c r="L32" s="71"/>
    </row>
    <row r="33" spans="1:12" ht="27.2" customHeight="1">
      <c r="A33" s="157" t="s">
        <v>70</v>
      </c>
      <c r="B33" s="158"/>
      <c r="C33" s="158"/>
      <c r="D33" s="158"/>
      <c r="E33" s="159"/>
      <c r="F33" s="160" t="e">
        <f>SUM(F31:F32)</f>
        <v>#REF!</v>
      </c>
      <c r="G33" s="161"/>
      <c r="H33" s="161"/>
      <c r="I33" s="161"/>
      <c r="J33" s="161"/>
      <c r="K33" s="161"/>
      <c r="L33" s="162"/>
    </row>
    <row r="34" spans="1:12" ht="27.2" customHeight="1" thickBot="1">
      <c r="A34" s="84"/>
      <c r="B34" s="65"/>
      <c r="C34" s="126"/>
      <c r="D34" s="65"/>
      <c r="E34" s="66"/>
      <c r="F34" s="66"/>
      <c r="G34" s="66"/>
      <c r="H34" s="66"/>
      <c r="I34" s="66"/>
      <c r="J34" s="66"/>
      <c r="K34" s="66"/>
      <c r="L34" s="68"/>
    </row>
  </sheetData>
  <mergeCells count="8">
    <mergeCell ref="E1:F1"/>
    <mergeCell ref="G1:H1"/>
    <mergeCell ref="I1:J1"/>
    <mergeCell ref="K1:L1"/>
    <mergeCell ref="A1:A2"/>
    <mergeCell ref="B1:B2"/>
    <mergeCell ref="C1:C2"/>
    <mergeCell ref="D1:D2"/>
  </mergeCells>
  <phoneticPr fontId="1" type="noConversion"/>
  <printOptions horizontalCentered="1"/>
  <pageMargins left="0.49" right="0.23622047244094491" top="0.6692913385826772" bottom="0.59055118110236227" header="0.19685039370078741" footer="0.19685039370078741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S23"/>
  <sheetViews>
    <sheetView view="pageBreakPreview" zoomScaleNormal="100" zoomScaleSheetLayoutView="100" workbookViewId="0">
      <pane xSplit="6" ySplit="3" topLeftCell="G7" activePane="bottomRight" state="frozen"/>
      <selection activeCell="D21" sqref="D21:H21"/>
      <selection pane="topRight" activeCell="D21" sqref="D21:H21"/>
      <selection pane="bottomLeft" activeCell="D21" sqref="D21:H21"/>
      <selection pane="bottomRight" activeCell="D21" sqref="D21:H21"/>
    </sheetView>
  </sheetViews>
  <sheetFormatPr defaultRowHeight="16.5" outlineLevelCol="1"/>
  <cols>
    <col min="1" max="1" width="22.125" style="60" customWidth="1"/>
    <col min="2" max="2" width="12.625" style="61" customWidth="1"/>
    <col min="3" max="3" width="7.25" style="60" customWidth="1"/>
    <col min="4" max="4" width="9.75" style="171" hidden="1" customWidth="1" outlineLevel="1"/>
    <col min="5" max="5" width="9.5" style="171" hidden="1" customWidth="1" outlineLevel="1"/>
    <col min="6" max="6" width="5.375" style="61" customWidth="1" collapsed="1"/>
    <col min="7" max="7" width="10.125" style="60" customWidth="1"/>
    <col min="8" max="8" width="12.125" style="60" customWidth="1"/>
    <col min="9" max="9" width="8.625" style="60" customWidth="1"/>
    <col min="10" max="10" width="10.625" style="60" customWidth="1"/>
    <col min="11" max="11" width="8.625" style="60" customWidth="1"/>
    <col min="12" max="12" width="10.625" style="60" customWidth="1"/>
    <col min="13" max="13" width="8.625" style="60" customWidth="1"/>
    <col min="14" max="14" width="10.625" style="60" customWidth="1"/>
    <col min="15" max="16" width="10.875" bestFit="1" customWidth="1"/>
    <col min="17" max="17" width="11.875" bestFit="1" customWidth="1"/>
    <col min="18" max="18" width="16.375" bestFit="1" customWidth="1"/>
    <col min="19" max="19" width="11.875" bestFit="1" customWidth="1"/>
  </cols>
  <sheetData>
    <row r="1" spans="1:19" ht="24.95" customHeight="1">
      <c r="A1" s="286" t="s">
        <v>32</v>
      </c>
      <c r="B1" s="284" t="s">
        <v>33</v>
      </c>
      <c r="C1" s="284" t="s">
        <v>85</v>
      </c>
      <c r="D1" s="289" t="s">
        <v>90</v>
      </c>
      <c r="E1" s="289" t="s">
        <v>91</v>
      </c>
      <c r="F1" s="284" t="s">
        <v>1</v>
      </c>
      <c r="G1" s="284" t="s">
        <v>34</v>
      </c>
      <c r="H1" s="284"/>
      <c r="I1" s="284" t="s">
        <v>4</v>
      </c>
      <c r="J1" s="284"/>
      <c r="K1" s="284" t="s">
        <v>5</v>
      </c>
      <c r="L1" s="284"/>
      <c r="M1" s="284" t="s">
        <v>6</v>
      </c>
      <c r="N1" s="285"/>
    </row>
    <row r="2" spans="1:19" ht="24.95" customHeight="1">
      <c r="A2" s="287"/>
      <c r="B2" s="288"/>
      <c r="C2" s="288"/>
      <c r="D2" s="290"/>
      <c r="E2" s="290"/>
      <c r="F2" s="288"/>
      <c r="G2" s="208" t="s">
        <v>54</v>
      </c>
      <c r="H2" s="208" t="s">
        <v>55</v>
      </c>
      <c r="I2" s="208" t="s">
        <v>54</v>
      </c>
      <c r="J2" s="208" t="s">
        <v>55</v>
      </c>
      <c r="K2" s="208" t="s">
        <v>54</v>
      </c>
      <c r="L2" s="208" t="s">
        <v>55</v>
      </c>
      <c r="M2" s="208" t="s">
        <v>54</v>
      </c>
      <c r="N2" s="156" t="s">
        <v>55</v>
      </c>
      <c r="Q2" s="176"/>
    </row>
    <row r="3" spans="1:19" ht="35.1" customHeight="1">
      <c r="A3" s="164" t="s">
        <v>107</v>
      </c>
      <c r="B3" s="165"/>
      <c r="C3" s="165"/>
      <c r="D3" s="167"/>
      <c r="E3" s="167"/>
      <c r="F3" s="165"/>
      <c r="G3" s="165"/>
      <c r="H3" s="165"/>
      <c r="I3" s="166"/>
      <c r="J3" s="62"/>
      <c r="K3" s="62"/>
      <c r="L3" s="62"/>
      <c r="M3" s="62"/>
      <c r="N3" s="63"/>
      <c r="Q3" s="174"/>
      <c r="S3" s="174"/>
    </row>
    <row r="4" spans="1:19" ht="24.95" customHeight="1">
      <c r="A4" s="70" t="s">
        <v>71</v>
      </c>
      <c r="B4" s="150" t="s">
        <v>56</v>
      </c>
      <c r="C4" s="124"/>
      <c r="D4" s="168"/>
      <c r="E4" s="168"/>
      <c r="F4" s="150" t="s">
        <v>57</v>
      </c>
      <c r="G4" s="67"/>
      <c r="H4" s="67" t="e">
        <f>H5+H6</f>
        <v>#REF!</v>
      </c>
      <c r="I4" s="67"/>
      <c r="J4" s="67"/>
      <c r="K4" s="67"/>
      <c r="L4" s="67"/>
      <c r="M4" s="67"/>
      <c r="N4" s="71"/>
      <c r="O4" t="s">
        <v>93</v>
      </c>
      <c r="P4" t="s">
        <v>93</v>
      </c>
      <c r="Q4" s="173"/>
      <c r="R4" s="173"/>
      <c r="S4" s="175"/>
    </row>
    <row r="5" spans="1:19" ht="24.95" customHeight="1">
      <c r="A5" s="70" t="s">
        <v>72</v>
      </c>
      <c r="B5" s="150" t="s">
        <v>58</v>
      </c>
      <c r="C5" s="124" t="e">
        <f>D5+E5</f>
        <v>#REF!</v>
      </c>
      <c r="D5" s="187" t="e">
        <f>#REF!-#REF!</f>
        <v>#REF!</v>
      </c>
      <c r="E5" s="187"/>
      <c r="F5" s="150" t="s">
        <v>59</v>
      </c>
      <c r="G5" s="67" t="e">
        <f>#REF!</f>
        <v>#REF!</v>
      </c>
      <c r="H5" s="67" t="e">
        <f>INT(C5*G5)</f>
        <v>#REF!</v>
      </c>
      <c r="I5" s="67"/>
      <c r="J5" s="67"/>
      <c r="K5" s="67"/>
      <c r="L5" s="67"/>
      <c r="M5" s="67"/>
      <c r="N5" s="71"/>
      <c r="O5" s="175" t="e">
        <f>#REF!</f>
        <v>#REF!</v>
      </c>
      <c r="P5" s="175" t="e">
        <f>#REF!</f>
        <v>#REF!</v>
      </c>
      <c r="Q5" s="173"/>
      <c r="R5" s="173"/>
      <c r="S5" s="175"/>
    </row>
    <row r="6" spans="1:19" ht="24.95" customHeight="1">
      <c r="A6" s="70" t="s">
        <v>73</v>
      </c>
      <c r="B6" s="150" t="s">
        <v>58</v>
      </c>
      <c r="C6" s="124" t="e">
        <f>D6+E6</f>
        <v>#REF!</v>
      </c>
      <c r="D6" s="188" t="e">
        <f>#REF!</f>
        <v>#REF!</v>
      </c>
      <c r="E6" s="187"/>
      <c r="F6" s="150" t="s">
        <v>59</v>
      </c>
      <c r="G6" s="67" t="e">
        <f>#REF!</f>
        <v>#REF!</v>
      </c>
      <c r="H6" s="67" t="e">
        <f>INT(C6*G6)</f>
        <v>#REF!</v>
      </c>
      <c r="I6" s="67"/>
      <c r="J6" s="67"/>
      <c r="K6" s="67"/>
      <c r="L6" s="67"/>
      <c r="M6" s="67"/>
      <c r="N6" s="71"/>
      <c r="Q6" s="173"/>
      <c r="R6" s="173"/>
      <c r="S6" s="175"/>
    </row>
    <row r="7" spans="1:19" ht="24.95" customHeight="1">
      <c r="A7" s="72" t="s">
        <v>64</v>
      </c>
      <c r="B7" s="73" t="s">
        <v>60</v>
      </c>
      <c r="C7" s="124">
        <v>1</v>
      </c>
      <c r="D7" s="187" t="e">
        <f>#REF!</f>
        <v>#REF!</v>
      </c>
      <c r="E7" s="187"/>
      <c r="F7" s="150" t="s">
        <v>61</v>
      </c>
      <c r="G7" s="67" t="e">
        <f>D7+E7</f>
        <v>#REF!</v>
      </c>
      <c r="H7" s="67" t="e">
        <f>INT(J7*1.1)</f>
        <v>#REF!</v>
      </c>
      <c r="I7" s="74" t="s">
        <v>7</v>
      </c>
      <c r="J7" s="69" t="e">
        <f>H4</f>
        <v>#REF!</v>
      </c>
      <c r="K7" s="67" t="s">
        <v>78</v>
      </c>
      <c r="L7" s="67"/>
      <c r="M7" s="67"/>
      <c r="N7" s="71"/>
      <c r="Q7" s="173"/>
      <c r="R7" s="173"/>
      <c r="S7" s="175"/>
    </row>
    <row r="8" spans="1:19" ht="24.95" customHeight="1">
      <c r="A8" s="72" t="s">
        <v>65</v>
      </c>
      <c r="B8" s="73" t="s">
        <v>62</v>
      </c>
      <c r="C8" s="124">
        <v>1</v>
      </c>
      <c r="D8" s="187" t="e">
        <f>#REF!</f>
        <v>#REF!</v>
      </c>
      <c r="E8" s="187"/>
      <c r="F8" s="150" t="s">
        <v>61</v>
      </c>
      <c r="G8" s="67" t="e">
        <f>INT(D8+E8)</f>
        <v>#REF!</v>
      </c>
      <c r="H8" s="67" t="e">
        <f>N8</f>
        <v>#REF!</v>
      </c>
      <c r="I8" s="74" t="s">
        <v>7</v>
      </c>
      <c r="J8" s="69" t="e">
        <f>H4</f>
        <v>#REF!</v>
      </c>
      <c r="K8" s="69" t="s">
        <v>79</v>
      </c>
      <c r="L8" s="69" t="e">
        <f>H7</f>
        <v>#REF!</v>
      </c>
      <c r="M8" s="67" t="s">
        <v>80</v>
      </c>
      <c r="N8" s="71" t="e">
        <f>INT((J8+L8)*0.2)</f>
        <v>#REF!</v>
      </c>
      <c r="Q8" s="173"/>
      <c r="R8" s="173"/>
      <c r="S8" s="175"/>
    </row>
    <row r="9" spans="1:19" ht="24.95" customHeight="1">
      <c r="A9" s="72" t="s">
        <v>74</v>
      </c>
      <c r="B9" s="150"/>
      <c r="C9" s="124">
        <v>1</v>
      </c>
      <c r="D9" s="187" t="e">
        <f>+D10+D11+D12+D14+D15</f>
        <v>#REF!</v>
      </c>
      <c r="E9" s="187"/>
      <c r="F9" s="150" t="s">
        <v>61</v>
      </c>
      <c r="G9" s="67"/>
      <c r="H9" s="67" t="e">
        <f>H10+H11+H12+H14+H15</f>
        <v>#REF!</v>
      </c>
      <c r="I9" s="67"/>
      <c r="J9" s="67"/>
      <c r="K9" s="67"/>
      <c r="L9" s="67"/>
      <c r="M9" s="67"/>
      <c r="N9" s="71"/>
      <c r="Q9" s="173"/>
      <c r="R9" s="173"/>
      <c r="S9" s="175"/>
    </row>
    <row r="10" spans="1:19" ht="24.95" customHeight="1">
      <c r="A10" s="72" t="s">
        <v>99</v>
      </c>
      <c r="B10" s="150" t="s">
        <v>105</v>
      </c>
      <c r="C10" s="124">
        <v>1</v>
      </c>
      <c r="D10" s="187" t="e">
        <f>#REF!</f>
        <v>#REF!</v>
      </c>
      <c r="E10" s="187"/>
      <c r="F10" s="150" t="s">
        <v>92</v>
      </c>
      <c r="G10" s="67" t="e">
        <f>D10+E10</f>
        <v>#REF!</v>
      </c>
      <c r="H10" s="67" t="e">
        <f>C10*G10</f>
        <v>#REF!</v>
      </c>
      <c r="I10" s="67"/>
      <c r="J10" s="67"/>
      <c r="K10" s="67"/>
      <c r="L10" s="67"/>
      <c r="M10" s="67"/>
      <c r="N10" s="71"/>
      <c r="Q10" s="173"/>
      <c r="R10" s="173"/>
      <c r="S10" s="175"/>
    </row>
    <row r="11" spans="1:19" ht="24.95" customHeight="1">
      <c r="A11" s="72" t="s">
        <v>100</v>
      </c>
      <c r="B11" s="73" t="s">
        <v>40</v>
      </c>
      <c r="C11" s="124">
        <v>1</v>
      </c>
      <c r="D11" s="187" t="e">
        <f>#REF!</f>
        <v>#REF!</v>
      </c>
      <c r="E11" s="187"/>
      <c r="F11" s="150" t="s">
        <v>41</v>
      </c>
      <c r="G11" s="67" t="e">
        <f>D11+E11</f>
        <v>#REF!</v>
      </c>
      <c r="H11" s="67" t="e">
        <f>INT(J11*0.1)</f>
        <v>#REF!</v>
      </c>
      <c r="I11" s="74" t="s">
        <v>7</v>
      </c>
      <c r="J11" s="69" t="e">
        <f>#REF!*#REF!</f>
        <v>#REF!</v>
      </c>
      <c r="K11" s="67" t="s">
        <v>42</v>
      </c>
      <c r="L11" s="67"/>
      <c r="M11" s="67"/>
      <c r="N11" s="71"/>
      <c r="Q11" s="173"/>
      <c r="R11" s="173"/>
      <c r="S11" s="175"/>
    </row>
    <row r="12" spans="1:19" ht="24.95" customHeight="1">
      <c r="A12" s="142" t="s">
        <v>101</v>
      </c>
      <c r="B12" s="143"/>
      <c r="C12" s="144"/>
      <c r="D12" s="209" t="e">
        <f t="shared" ref="D12" si="0">D13</f>
        <v>#REF!</v>
      </c>
      <c r="E12" s="209"/>
      <c r="F12" s="143"/>
      <c r="G12" s="145"/>
      <c r="H12" s="145" t="e">
        <f>H13</f>
        <v>#REF!</v>
      </c>
      <c r="I12" s="146"/>
      <c r="J12" s="147"/>
      <c r="K12" s="145"/>
      <c r="L12" s="145"/>
      <c r="M12" s="145"/>
      <c r="N12" s="148"/>
      <c r="Q12" s="173"/>
      <c r="R12" s="173"/>
      <c r="S12" s="175"/>
    </row>
    <row r="13" spans="1:19" ht="24.95" customHeight="1">
      <c r="A13" s="72" t="s">
        <v>44</v>
      </c>
      <c r="B13" s="150" t="s">
        <v>94</v>
      </c>
      <c r="C13" s="124">
        <v>1</v>
      </c>
      <c r="D13" s="186" t="e">
        <f>#REF!</f>
        <v>#REF!</v>
      </c>
      <c r="E13" s="186"/>
      <c r="F13" s="150" t="s">
        <v>41</v>
      </c>
      <c r="G13" s="67" t="e">
        <f>D13+E13</f>
        <v>#REF!</v>
      </c>
      <c r="H13" s="67" t="e">
        <f>C13*G13</f>
        <v>#REF!</v>
      </c>
      <c r="I13" s="74"/>
      <c r="J13" s="69"/>
      <c r="K13" s="67"/>
      <c r="L13" s="67"/>
      <c r="M13" s="67"/>
      <c r="N13" s="71"/>
      <c r="Q13" s="173"/>
      <c r="R13" s="173"/>
      <c r="S13" s="175"/>
    </row>
    <row r="14" spans="1:19" ht="24.95" customHeight="1">
      <c r="A14" s="142" t="s">
        <v>102</v>
      </c>
      <c r="B14" s="150"/>
      <c r="C14" s="124">
        <v>1</v>
      </c>
      <c r="D14" s="187" t="e">
        <f>INT((O5+D7+D8+D10+D11+D13)*0.05)</f>
        <v>#REF!</v>
      </c>
      <c r="E14" s="187"/>
      <c r="F14" s="150" t="s">
        <v>41</v>
      </c>
      <c r="G14" s="67"/>
      <c r="H14" s="67" t="e">
        <f>D14+E14</f>
        <v>#REF!</v>
      </c>
      <c r="I14" s="74"/>
      <c r="J14" s="69"/>
      <c r="K14" s="67"/>
      <c r="L14" s="67"/>
      <c r="M14" s="67"/>
      <c r="N14" s="71"/>
      <c r="Q14" s="173"/>
      <c r="R14" s="173"/>
      <c r="S14" s="175"/>
    </row>
    <row r="15" spans="1:19" ht="24.95" customHeight="1">
      <c r="A15" s="142"/>
      <c r="B15" s="153"/>
      <c r="C15" s="141"/>
      <c r="D15" s="169"/>
      <c r="E15" s="169"/>
      <c r="F15" s="150"/>
      <c r="G15" s="67"/>
      <c r="H15" s="67"/>
      <c r="I15" s="67"/>
      <c r="J15" s="67"/>
      <c r="K15" s="67"/>
      <c r="L15" s="67"/>
      <c r="M15" s="67"/>
      <c r="N15" s="71"/>
      <c r="Q15" s="173"/>
      <c r="R15" s="173"/>
      <c r="S15" s="175"/>
    </row>
    <row r="16" spans="1:19" ht="24.95" customHeight="1">
      <c r="A16" s="72"/>
      <c r="B16" s="150"/>
      <c r="C16" s="124"/>
      <c r="D16" s="168"/>
      <c r="E16" s="168"/>
      <c r="F16" s="150"/>
      <c r="G16" s="67"/>
      <c r="H16" s="67"/>
      <c r="I16" s="74"/>
      <c r="J16" s="69"/>
      <c r="K16" s="67"/>
      <c r="L16" s="67"/>
      <c r="M16" s="67"/>
      <c r="N16" s="71"/>
      <c r="Q16" s="173"/>
      <c r="R16" s="173"/>
    </row>
    <row r="17" spans="1:18" ht="24.95" customHeight="1">
      <c r="A17" s="83" t="s">
        <v>66</v>
      </c>
      <c r="B17" s="208" t="s">
        <v>95</v>
      </c>
      <c r="C17" s="208"/>
      <c r="D17" s="170"/>
      <c r="E17" s="170"/>
      <c r="F17" s="208"/>
      <c r="G17" s="149"/>
      <c r="H17" s="151" t="e">
        <f>ROUNDDOWN(H4+H7+H8+H9, -3)</f>
        <v>#REF!</v>
      </c>
      <c r="I17" s="67"/>
      <c r="J17" s="67"/>
      <c r="K17" s="67"/>
      <c r="L17" s="67"/>
      <c r="M17" s="67"/>
      <c r="N17" s="71"/>
      <c r="Q17" s="173"/>
      <c r="R17" s="173"/>
    </row>
    <row r="18" spans="1:18" ht="24.95" customHeight="1">
      <c r="A18" s="83" t="s">
        <v>68</v>
      </c>
      <c r="B18" s="208" t="s">
        <v>69</v>
      </c>
      <c r="C18" s="208"/>
      <c r="D18" s="170"/>
      <c r="E18" s="170"/>
      <c r="F18" s="208"/>
      <c r="G18" s="149"/>
      <c r="H18" s="151" t="e">
        <f>H17*0.1</f>
        <v>#REF!</v>
      </c>
      <c r="I18" s="82"/>
      <c r="J18" s="67"/>
      <c r="K18" s="67"/>
      <c r="L18" s="67"/>
      <c r="M18" s="67"/>
      <c r="N18" s="71"/>
      <c r="Q18" s="173"/>
      <c r="R18" s="173"/>
    </row>
    <row r="19" spans="1:18" ht="24.95" customHeight="1" thickBot="1">
      <c r="A19" s="201" t="s">
        <v>70</v>
      </c>
      <c r="B19" s="202"/>
      <c r="C19" s="202"/>
      <c r="D19" s="203"/>
      <c r="E19" s="203"/>
      <c r="F19" s="202"/>
      <c r="G19" s="204"/>
      <c r="H19" s="205" t="e">
        <f>SUM(H17:H18)</f>
        <v>#REF!</v>
      </c>
      <c r="I19" s="206"/>
      <c r="J19" s="206"/>
      <c r="K19" s="206"/>
      <c r="L19" s="206"/>
      <c r="M19" s="206"/>
      <c r="N19" s="207"/>
      <c r="Q19" s="173"/>
      <c r="R19" s="173"/>
    </row>
    <row r="21" spans="1:18">
      <c r="C21" s="60" t="s">
        <v>104</v>
      </c>
      <c r="D21" s="189" t="e">
        <f>#REF!</f>
        <v>#REF!</v>
      </c>
      <c r="E21" s="189" t="e">
        <f>#REF!</f>
        <v>#REF!</v>
      </c>
      <c r="F21" s="190"/>
      <c r="G21" s="191"/>
      <c r="H21" s="191" t="e">
        <f>TRUNC(D21+E21,0)</f>
        <v>#REF!</v>
      </c>
    </row>
    <row r="22" spans="1:18">
      <c r="D22" s="193" t="e">
        <f>#REF!</f>
        <v>#REF!</v>
      </c>
      <c r="E22" s="193" t="e">
        <f>#REF!</f>
        <v>#REF!</v>
      </c>
      <c r="H22" s="192" t="e">
        <f>D22+E22</f>
        <v>#REF!</v>
      </c>
    </row>
    <row r="23" spans="1:18">
      <c r="D23" s="171" t="e">
        <f>O5+D7+D8+D9</f>
        <v>#REF!</v>
      </c>
      <c r="E23" s="171" t="e">
        <f>P5+E7+E8+E9</f>
        <v>#REF!</v>
      </c>
      <c r="H23" s="192" t="e">
        <f>D23+E23</f>
        <v>#REF!</v>
      </c>
    </row>
  </sheetData>
  <mergeCells count="10">
    <mergeCell ref="G1:H1"/>
    <mergeCell ref="I1:J1"/>
    <mergeCell ref="K1:L1"/>
    <mergeCell ref="M1:N1"/>
    <mergeCell ref="A1:A2"/>
    <mergeCell ref="B1:B2"/>
    <mergeCell ref="C1:C2"/>
    <mergeCell ref="D1:D2"/>
    <mergeCell ref="E1:E2"/>
    <mergeCell ref="F1:F2"/>
  </mergeCells>
  <phoneticPr fontId="1" type="noConversion"/>
  <printOptions horizontalCentered="1"/>
  <pageMargins left="0.47244094488188981" right="0.23622047244094491" top="0.6692913385826772" bottom="0.59055118110236227" header="0.19685039370078741" footer="0.19685039370078741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S23"/>
  <sheetViews>
    <sheetView view="pageBreakPreview" zoomScaleNormal="100" zoomScaleSheetLayoutView="100" workbookViewId="0">
      <pane xSplit="6" ySplit="3" topLeftCell="G4" activePane="bottomRight" state="frozen"/>
      <selection activeCell="D21" sqref="D21:H21"/>
      <selection pane="topRight" activeCell="D21" sqref="D21:H21"/>
      <selection pane="bottomLeft" activeCell="D21" sqref="D21:H21"/>
      <selection pane="bottomRight" activeCell="E16" sqref="E16"/>
    </sheetView>
  </sheetViews>
  <sheetFormatPr defaultRowHeight="16.5" outlineLevelCol="1"/>
  <cols>
    <col min="1" max="1" width="22.125" style="60" customWidth="1"/>
    <col min="2" max="2" width="12.625" style="61" customWidth="1"/>
    <col min="3" max="3" width="7.25" style="60" customWidth="1"/>
    <col min="4" max="4" width="9.75" style="171" hidden="1" customWidth="1" outlineLevel="1"/>
    <col min="5" max="5" width="9.5" style="171" hidden="1" customWidth="1" outlineLevel="1"/>
    <col min="6" max="6" width="5.375" style="61" customWidth="1" collapsed="1"/>
    <col min="7" max="7" width="10.125" style="60" customWidth="1"/>
    <col min="8" max="8" width="12.125" style="60" customWidth="1"/>
    <col min="9" max="9" width="8.625" style="60" customWidth="1"/>
    <col min="10" max="10" width="10.625" style="60" customWidth="1"/>
    <col min="11" max="11" width="8.625" style="60" customWidth="1"/>
    <col min="12" max="12" width="10.625" style="60" customWidth="1"/>
    <col min="13" max="13" width="8.625" style="60" customWidth="1"/>
    <col min="14" max="14" width="10.625" style="60" customWidth="1"/>
    <col min="15" max="16" width="10.875" bestFit="1" customWidth="1"/>
    <col min="17" max="17" width="11.875" bestFit="1" customWidth="1"/>
    <col min="18" max="18" width="16.375" bestFit="1" customWidth="1"/>
    <col min="19" max="19" width="11.875" bestFit="1" customWidth="1"/>
  </cols>
  <sheetData>
    <row r="1" spans="1:19" ht="24.95" customHeight="1">
      <c r="A1" s="286" t="s">
        <v>32</v>
      </c>
      <c r="B1" s="284" t="s">
        <v>33</v>
      </c>
      <c r="C1" s="284" t="s">
        <v>85</v>
      </c>
      <c r="D1" s="289" t="s">
        <v>90</v>
      </c>
      <c r="E1" s="289" t="s">
        <v>91</v>
      </c>
      <c r="F1" s="284" t="s">
        <v>1</v>
      </c>
      <c r="G1" s="284" t="s">
        <v>34</v>
      </c>
      <c r="H1" s="284"/>
      <c r="I1" s="284" t="s">
        <v>4</v>
      </c>
      <c r="J1" s="284"/>
      <c r="K1" s="284" t="s">
        <v>5</v>
      </c>
      <c r="L1" s="284"/>
      <c r="M1" s="284" t="s">
        <v>6</v>
      </c>
      <c r="N1" s="285"/>
    </row>
    <row r="2" spans="1:19" ht="24.95" customHeight="1">
      <c r="A2" s="287"/>
      <c r="B2" s="288"/>
      <c r="C2" s="288"/>
      <c r="D2" s="290"/>
      <c r="E2" s="290"/>
      <c r="F2" s="288"/>
      <c r="G2" s="208" t="s">
        <v>54</v>
      </c>
      <c r="H2" s="208" t="s">
        <v>55</v>
      </c>
      <c r="I2" s="208" t="s">
        <v>54</v>
      </c>
      <c r="J2" s="208" t="s">
        <v>55</v>
      </c>
      <c r="K2" s="208" t="s">
        <v>54</v>
      </c>
      <c r="L2" s="208" t="s">
        <v>55</v>
      </c>
      <c r="M2" s="208" t="s">
        <v>54</v>
      </c>
      <c r="N2" s="156" t="s">
        <v>55</v>
      </c>
      <c r="Q2" s="176"/>
    </row>
    <row r="3" spans="1:19" ht="35.1" customHeight="1">
      <c r="A3" s="164" t="s">
        <v>106</v>
      </c>
      <c r="B3" s="165"/>
      <c r="C3" s="165"/>
      <c r="D3" s="167"/>
      <c r="E3" s="167"/>
      <c r="F3" s="165"/>
      <c r="G3" s="165"/>
      <c r="H3" s="165"/>
      <c r="I3" s="166"/>
      <c r="J3" s="62"/>
      <c r="K3" s="62"/>
      <c r="L3" s="62"/>
      <c r="M3" s="62"/>
      <c r="N3" s="63"/>
      <c r="Q3" s="174"/>
      <c r="S3" s="174"/>
    </row>
    <row r="4" spans="1:19" ht="24.95" customHeight="1">
      <c r="A4" s="70" t="s">
        <v>71</v>
      </c>
      <c r="B4" s="150" t="s">
        <v>56</v>
      </c>
      <c r="C4" s="124"/>
      <c r="D4" s="168"/>
      <c r="E4" s="168"/>
      <c r="F4" s="150" t="s">
        <v>57</v>
      </c>
      <c r="G4" s="67"/>
      <c r="H4" s="67" t="e">
        <f>H5+H6</f>
        <v>#REF!</v>
      </c>
      <c r="I4" s="67"/>
      <c r="J4" s="67"/>
      <c r="K4" s="67"/>
      <c r="L4" s="67"/>
      <c r="M4" s="67"/>
      <c r="N4" s="71"/>
      <c r="O4" t="s">
        <v>93</v>
      </c>
      <c r="P4" t="s">
        <v>93</v>
      </c>
      <c r="Q4" s="173"/>
      <c r="R4" s="173"/>
      <c r="S4" s="175"/>
    </row>
    <row r="5" spans="1:19" ht="24.95" customHeight="1">
      <c r="A5" s="70" t="s">
        <v>72</v>
      </c>
      <c r="B5" s="150" t="s">
        <v>58</v>
      </c>
      <c r="C5" s="124" t="e">
        <f>D5+E5</f>
        <v>#REF!</v>
      </c>
      <c r="D5" s="187"/>
      <c r="E5" s="187" t="e">
        <f>#REF!</f>
        <v>#REF!</v>
      </c>
      <c r="F5" s="150" t="s">
        <v>59</v>
      </c>
      <c r="G5" s="67" t="e">
        <f>#REF!</f>
        <v>#REF!</v>
      </c>
      <c r="H5" s="67" t="e">
        <f>INT(C5*G5)</f>
        <v>#REF!</v>
      </c>
      <c r="I5" s="67"/>
      <c r="J5" s="67"/>
      <c r="K5" s="67"/>
      <c r="L5" s="67"/>
      <c r="M5" s="67"/>
      <c r="N5" s="71"/>
      <c r="O5" s="175" t="e">
        <f>#REF!</f>
        <v>#REF!</v>
      </c>
      <c r="P5" s="175" t="e">
        <f>#REF!</f>
        <v>#REF!</v>
      </c>
      <c r="Q5" s="173"/>
      <c r="R5" s="173"/>
      <c r="S5" s="175"/>
    </row>
    <row r="6" spans="1:19" ht="24.95" customHeight="1">
      <c r="A6" s="70" t="s">
        <v>73</v>
      </c>
      <c r="B6" s="150" t="s">
        <v>58</v>
      </c>
      <c r="C6" s="212">
        <f>D6+E6</f>
        <v>0</v>
      </c>
      <c r="D6" s="188"/>
      <c r="E6" s="187">
        <v>0</v>
      </c>
      <c r="F6" s="150" t="s">
        <v>59</v>
      </c>
      <c r="G6" s="67" t="e">
        <f>#REF!</f>
        <v>#REF!</v>
      </c>
      <c r="H6" s="211" t="e">
        <f>INT(C6*G6)</f>
        <v>#REF!</v>
      </c>
      <c r="I6" s="67"/>
      <c r="J6" s="67"/>
      <c r="K6" s="67"/>
      <c r="L6" s="67"/>
      <c r="M6" s="67"/>
      <c r="N6" s="71"/>
      <c r="Q6" s="173"/>
      <c r="R6" s="173"/>
      <c r="S6" s="175"/>
    </row>
    <row r="7" spans="1:19" ht="24.95" customHeight="1">
      <c r="A7" s="72" t="s">
        <v>64</v>
      </c>
      <c r="B7" s="73" t="s">
        <v>60</v>
      </c>
      <c r="C7" s="124">
        <v>1</v>
      </c>
      <c r="D7" s="187"/>
      <c r="E7" s="187" t="e">
        <f>#REF!</f>
        <v>#REF!</v>
      </c>
      <c r="F7" s="150" t="s">
        <v>61</v>
      </c>
      <c r="G7" s="67" t="e">
        <f>D7+E7</f>
        <v>#REF!</v>
      </c>
      <c r="H7" s="67" t="e">
        <f>INT(J7*1.1)</f>
        <v>#REF!</v>
      </c>
      <c r="I7" s="74" t="s">
        <v>7</v>
      </c>
      <c r="J7" s="69" t="e">
        <f>H4</f>
        <v>#REF!</v>
      </c>
      <c r="K7" s="67" t="s">
        <v>78</v>
      </c>
      <c r="L7" s="67"/>
      <c r="M7" s="67"/>
      <c r="N7" s="71"/>
      <c r="Q7" s="173"/>
      <c r="R7" s="173"/>
      <c r="S7" s="175"/>
    </row>
    <row r="8" spans="1:19" ht="24.95" customHeight="1">
      <c r="A8" s="72" t="s">
        <v>65</v>
      </c>
      <c r="B8" s="73" t="s">
        <v>62</v>
      </c>
      <c r="C8" s="124">
        <v>1</v>
      </c>
      <c r="D8" s="187"/>
      <c r="E8" s="187" t="e">
        <f>#REF!</f>
        <v>#REF!</v>
      </c>
      <c r="F8" s="150" t="s">
        <v>61</v>
      </c>
      <c r="G8" s="67" t="e">
        <f>INT(D8+E8)</f>
        <v>#REF!</v>
      </c>
      <c r="H8" s="67" t="e">
        <f>N8</f>
        <v>#REF!</v>
      </c>
      <c r="I8" s="74" t="s">
        <v>7</v>
      </c>
      <c r="J8" s="69" t="e">
        <f>H4</f>
        <v>#REF!</v>
      </c>
      <c r="K8" s="69" t="s">
        <v>79</v>
      </c>
      <c r="L8" s="69" t="e">
        <f>H7</f>
        <v>#REF!</v>
      </c>
      <c r="M8" s="67" t="s">
        <v>80</v>
      </c>
      <c r="N8" s="71" t="e">
        <f>INT((J8+L8)*0.2)</f>
        <v>#REF!</v>
      </c>
      <c r="Q8" s="173"/>
      <c r="R8" s="173"/>
      <c r="S8" s="175"/>
    </row>
    <row r="9" spans="1:19" ht="24.95" customHeight="1">
      <c r="A9" s="72" t="s">
        <v>74</v>
      </c>
      <c r="B9" s="150"/>
      <c r="C9" s="124">
        <v>1</v>
      </c>
      <c r="D9" s="187"/>
      <c r="E9" s="187" t="e">
        <f>+E10+E11+E12+E14+E15</f>
        <v>#REF!</v>
      </c>
      <c r="F9" s="150" t="s">
        <v>61</v>
      </c>
      <c r="G9" s="67"/>
      <c r="H9" s="67" t="e">
        <f>H10+H11+H12+H14+H15</f>
        <v>#REF!</v>
      </c>
      <c r="I9" s="67"/>
      <c r="J9" s="67"/>
      <c r="K9" s="67"/>
      <c r="L9" s="67"/>
      <c r="M9" s="67"/>
      <c r="N9" s="71"/>
      <c r="Q9" s="173"/>
      <c r="R9" s="173"/>
      <c r="S9" s="175"/>
    </row>
    <row r="10" spans="1:19" ht="24.95" customHeight="1">
      <c r="A10" s="72" t="s">
        <v>99</v>
      </c>
      <c r="B10" s="150" t="s">
        <v>105</v>
      </c>
      <c r="C10" s="124">
        <v>1</v>
      </c>
      <c r="D10" s="187"/>
      <c r="E10" s="187">
        <v>0</v>
      </c>
      <c r="F10" s="150" t="s">
        <v>92</v>
      </c>
      <c r="G10" s="211">
        <f>D10+E10</f>
        <v>0</v>
      </c>
      <c r="H10" s="211">
        <f>C10*G10</f>
        <v>0</v>
      </c>
      <c r="I10" s="67"/>
      <c r="J10" s="67"/>
      <c r="K10" s="67"/>
      <c r="L10" s="67"/>
      <c r="M10" s="67"/>
      <c r="N10" s="71"/>
      <c r="Q10" s="173"/>
      <c r="R10" s="173"/>
      <c r="S10" s="175"/>
    </row>
    <row r="11" spans="1:19" ht="24.95" customHeight="1">
      <c r="A11" s="72" t="s">
        <v>100</v>
      </c>
      <c r="B11" s="73" t="s">
        <v>40</v>
      </c>
      <c r="C11" s="124">
        <v>1</v>
      </c>
      <c r="D11" s="187"/>
      <c r="E11" s="187">
        <v>0</v>
      </c>
      <c r="F11" s="150" t="s">
        <v>41</v>
      </c>
      <c r="G11" s="211">
        <f>D11+E11</f>
        <v>0</v>
      </c>
      <c r="H11" s="211" t="e">
        <f>INT(J11*0.1)</f>
        <v>#REF!</v>
      </c>
      <c r="I11" s="74" t="s">
        <v>7</v>
      </c>
      <c r="J11" s="210" t="e">
        <f>H6</f>
        <v>#REF!</v>
      </c>
      <c r="K11" s="67" t="s">
        <v>42</v>
      </c>
      <c r="L11" s="67"/>
      <c r="M11" s="67"/>
      <c r="N11" s="71"/>
      <c r="Q11" s="173"/>
      <c r="R11" s="173"/>
      <c r="S11" s="175"/>
    </row>
    <row r="12" spans="1:19" ht="24.95" customHeight="1">
      <c r="A12" s="142" t="s">
        <v>101</v>
      </c>
      <c r="B12" s="143"/>
      <c r="C12" s="144"/>
      <c r="D12" s="209"/>
      <c r="E12" s="209" t="e">
        <f t="shared" ref="E12" si="0">E13</f>
        <v>#REF!</v>
      </c>
      <c r="F12" s="143"/>
      <c r="G12" s="145"/>
      <c r="H12" s="145" t="e">
        <f>H13</f>
        <v>#REF!</v>
      </c>
      <c r="I12" s="146"/>
      <c r="J12" s="147"/>
      <c r="K12" s="145"/>
      <c r="L12" s="145"/>
      <c r="M12" s="145"/>
      <c r="N12" s="148"/>
      <c r="Q12" s="173"/>
      <c r="R12" s="173"/>
      <c r="S12" s="175"/>
    </row>
    <row r="13" spans="1:19" ht="24.95" customHeight="1">
      <c r="A13" s="72" t="s">
        <v>44</v>
      </c>
      <c r="B13" s="150" t="s">
        <v>94</v>
      </c>
      <c r="C13" s="124">
        <v>1</v>
      </c>
      <c r="D13" s="186"/>
      <c r="E13" s="186" t="e">
        <f>#REF!</f>
        <v>#REF!</v>
      </c>
      <c r="F13" s="150" t="s">
        <v>41</v>
      </c>
      <c r="G13" s="67" t="e">
        <f>D13+E13</f>
        <v>#REF!</v>
      </c>
      <c r="H13" s="67" t="e">
        <f>C13*G13</f>
        <v>#REF!</v>
      </c>
      <c r="I13" s="74"/>
      <c r="J13" s="69"/>
      <c r="K13" s="67"/>
      <c r="L13" s="67"/>
      <c r="M13" s="67"/>
      <c r="N13" s="71"/>
      <c r="Q13" s="173"/>
      <c r="R13" s="173"/>
      <c r="S13" s="175"/>
    </row>
    <row r="14" spans="1:19" ht="24.95" customHeight="1">
      <c r="A14" s="142" t="s">
        <v>102</v>
      </c>
      <c r="B14" s="150"/>
      <c r="C14" s="124">
        <v>1</v>
      </c>
      <c r="D14" s="187"/>
      <c r="E14" s="187" t="e">
        <f>INT(#REF!-#REF!)</f>
        <v>#REF!</v>
      </c>
      <c r="F14" s="150" t="s">
        <v>41</v>
      </c>
      <c r="G14" s="67"/>
      <c r="H14" s="67" t="e">
        <f>D14+E14</f>
        <v>#REF!</v>
      </c>
      <c r="I14" s="74"/>
      <c r="J14" s="69"/>
      <c r="K14" s="67"/>
      <c r="L14" s="67"/>
      <c r="M14" s="67"/>
      <c r="N14" s="71"/>
      <c r="Q14" s="173"/>
      <c r="R14" s="173"/>
      <c r="S14" s="175"/>
    </row>
    <row r="15" spans="1:19" ht="24.95" customHeight="1">
      <c r="A15" s="142" t="s">
        <v>103</v>
      </c>
      <c r="B15" s="153"/>
      <c r="C15" s="141">
        <v>1</v>
      </c>
      <c r="D15" s="169"/>
      <c r="E15" s="169" t="e">
        <f>#REF!</f>
        <v>#REF!</v>
      </c>
      <c r="F15" s="150" t="s">
        <v>41</v>
      </c>
      <c r="G15" s="67" t="e">
        <f>D15+E15</f>
        <v>#REF!</v>
      </c>
      <c r="H15" s="67" t="e">
        <f>C15*G15</f>
        <v>#REF!</v>
      </c>
      <c r="I15" s="67"/>
      <c r="J15" s="67"/>
      <c r="K15" s="67"/>
      <c r="L15" s="67"/>
      <c r="M15" s="67"/>
      <c r="N15" s="71"/>
      <c r="Q15" s="173"/>
      <c r="R15" s="173"/>
      <c r="S15" s="175"/>
    </row>
    <row r="16" spans="1:19" ht="24.95" customHeight="1">
      <c r="A16" s="72"/>
      <c r="B16" s="150"/>
      <c r="C16" s="124"/>
      <c r="D16" s="168"/>
      <c r="E16" s="168"/>
      <c r="F16" s="150"/>
      <c r="G16" s="67"/>
      <c r="H16" s="67"/>
      <c r="I16" s="74"/>
      <c r="J16" s="69"/>
      <c r="K16" s="67"/>
      <c r="L16" s="67"/>
      <c r="M16" s="67"/>
      <c r="N16" s="71"/>
      <c r="Q16" s="173"/>
      <c r="R16" s="173"/>
    </row>
    <row r="17" spans="1:18" ht="24.95" customHeight="1">
      <c r="A17" s="83" t="s">
        <v>66</v>
      </c>
      <c r="B17" s="208" t="s">
        <v>95</v>
      </c>
      <c r="C17" s="208"/>
      <c r="D17" s="170"/>
      <c r="E17" s="170"/>
      <c r="F17" s="208"/>
      <c r="G17" s="149"/>
      <c r="H17" s="151" t="e">
        <f>ROUNDDOWN(H4+H7+H8+H9, -3)</f>
        <v>#REF!</v>
      </c>
      <c r="I17" s="67"/>
      <c r="J17" s="67"/>
      <c r="K17" s="67"/>
      <c r="L17" s="67"/>
      <c r="M17" s="67"/>
      <c r="N17" s="71"/>
      <c r="Q17" s="173"/>
      <c r="R17" s="173"/>
    </row>
    <row r="18" spans="1:18" ht="24.95" customHeight="1">
      <c r="A18" s="83" t="s">
        <v>68</v>
      </c>
      <c r="B18" s="208" t="s">
        <v>69</v>
      </c>
      <c r="C18" s="208"/>
      <c r="D18" s="170"/>
      <c r="E18" s="170"/>
      <c r="F18" s="208"/>
      <c r="G18" s="149"/>
      <c r="H18" s="151" t="e">
        <f>H17*0.1</f>
        <v>#REF!</v>
      </c>
      <c r="I18" s="82"/>
      <c r="J18" s="67"/>
      <c r="K18" s="67"/>
      <c r="L18" s="67"/>
      <c r="M18" s="67"/>
      <c r="N18" s="71"/>
      <c r="Q18" s="173"/>
      <c r="R18" s="173"/>
    </row>
    <row r="19" spans="1:18" ht="24.95" customHeight="1" thickBot="1">
      <c r="A19" s="201" t="s">
        <v>70</v>
      </c>
      <c r="B19" s="202"/>
      <c r="C19" s="202"/>
      <c r="D19" s="203"/>
      <c r="E19" s="203"/>
      <c r="F19" s="202"/>
      <c r="G19" s="204"/>
      <c r="H19" s="205" t="e">
        <f>SUM(H17:H18)</f>
        <v>#REF!</v>
      </c>
      <c r="I19" s="206"/>
      <c r="J19" s="206"/>
      <c r="K19" s="206"/>
      <c r="L19" s="206"/>
      <c r="M19" s="206"/>
      <c r="N19" s="207"/>
      <c r="Q19" s="173"/>
      <c r="R19" s="173"/>
    </row>
    <row r="21" spans="1:18">
      <c r="C21" s="60" t="s">
        <v>104</v>
      </c>
      <c r="D21" s="189" t="e">
        <f>#REF!</f>
        <v>#REF!</v>
      </c>
      <c r="E21" s="189" t="e">
        <f>#REF!</f>
        <v>#REF!</v>
      </c>
      <c r="F21" s="190"/>
      <c r="G21" s="191"/>
      <c r="H21" s="191" t="e">
        <f>TRUNC(D21+E21,0)</f>
        <v>#REF!</v>
      </c>
    </row>
    <row r="22" spans="1:18">
      <c r="D22" s="193" t="e">
        <f>#REF!</f>
        <v>#REF!</v>
      </c>
      <c r="E22" s="193" t="e">
        <f>#REF!</f>
        <v>#REF!</v>
      </c>
      <c r="H22" s="192" t="e">
        <f>D22+E22</f>
        <v>#REF!</v>
      </c>
    </row>
    <row r="23" spans="1:18">
      <c r="D23" s="171" t="e">
        <f>O5+D7+D8+D9</f>
        <v>#REF!</v>
      </c>
      <c r="E23" s="171" t="e">
        <f>P5+E7+E8+E9</f>
        <v>#REF!</v>
      </c>
      <c r="H23" s="192" t="e">
        <f>D23+E23</f>
        <v>#REF!</v>
      </c>
    </row>
  </sheetData>
  <mergeCells count="10">
    <mergeCell ref="G1:H1"/>
    <mergeCell ref="I1:J1"/>
    <mergeCell ref="K1:L1"/>
    <mergeCell ref="M1:N1"/>
    <mergeCell ref="A1:A2"/>
    <mergeCell ref="B1:B2"/>
    <mergeCell ref="C1:C2"/>
    <mergeCell ref="D1:D2"/>
    <mergeCell ref="E1:E2"/>
    <mergeCell ref="F1:F2"/>
  </mergeCells>
  <phoneticPr fontId="1" type="noConversion"/>
  <printOptions horizontalCentered="1"/>
  <pageMargins left="0.47244094488188981" right="0.23622047244094491" top="0.6692913385826772" bottom="0.59055118110236227" header="0.19685039370078741" footer="0.19685039370078741"/>
  <pageSetup paperSize="9" orientation="landscape" r:id="rId1"/>
  <ignoredErrors>
    <ignoredError sqref="H14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L34"/>
  <sheetViews>
    <sheetView view="pageBreakPreview" zoomScaleNormal="100" zoomScaleSheetLayoutView="100" workbookViewId="0">
      <pane xSplit="4" ySplit="3" topLeftCell="E4" activePane="bottomRight" state="frozen"/>
      <selection activeCell="I20" sqref="I20"/>
      <selection pane="topRight" activeCell="I20" sqref="I20"/>
      <selection pane="bottomLeft" activeCell="I20" sqref="I20"/>
      <selection pane="bottomRight" activeCell="J21" sqref="J21"/>
    </sheetView>
  </sheetViews>
  <sheetFormatPr defaultRowHeight="16.5"/>
  <cols>
    <col min="1" max="1" width="22.125" style="60" customWidth="1"/>
    <col min="2" max="2" width="12.625" style="61" customWidth="1"/>
    <col min="3" max="3" width="7.25" style="60" customWidth="1"/>
    <col min="4" max="4" width="5.375" style="61" customWidth="1"/>
    <col min="5" max="5" width="10.125" style="60" customWidth="1"/>
    <col min="6" max="6" width="12.125" style="60" customWidth="1"/>
    <col min="7" max="7" width="8.625" style="60" customWidth="1"/>
    <col min="8" max="8" width="10.625" style="60" customWidth="1"/>
    <col min="9" max="9" width="8.625" style="60" customWidth="1"/>
    <col min="10" max="10" width="10.625" style="60" customWidth="1"/>
    <col min="11" max="11" width="8.625" style="60" customWidth="1"/>
    <col min="12" max="12" width="10.625" style="60" customWidth="1"/>
  </cols>
  <sheetData>
    <row r="1" spans="1:12" ht="24.95" customHeight="1">
      <c r="A1" s="286" t="s">
        <v>32</v>
      </c>
      <c r="B1" s="284" t="s">
        <v>33</v>
      </c>
      <c r="C1" s="284" t="s">
        <v>85</v>
      </c>
      <c r="D1" s="284" t="s">
        <v>1</v>
      </c>
      <c r="E1" s="284" t="s">
        <v>34</v>
      </c>
      <c r="F1" s="284"/>
      <c r="G1" s="284" t="s">
        <v>4</v>
      </c>
      <c r="H1" s="284"/>
      <c r="I1" s="284" t="s">
        <v>5</v>
      </c>
      <c r="J1" s="284"/>
      <c r="K1" s="284" t="s">
        <v>6</v>
      </c>
      <c r="L1" s="285"/>
    </row>
    <row r="2" spans="1:12" ht="24.95" customHeight="1">
      <c r="A2" s="287"/>
      <c r="B2" s="288"/>
      <c r="C2" s="288"/>
      <c r="D2" s="288"/>
      <c r="E2" s="172" t="s">
        <v>54</v>
      </c>
      <c r="F2" s="172" t="s">
        <v>55</v>
      </c>
      <c r="G2" s="172" t="s">
        <v>54</v>
      </c>
      <c r="H2" s="172" t="s">
        <v>55</v>
      </c>
      <c r="I2" s="172" t="s">
        <v>54</v>
      </c>
      <c r="J2" s="172" t="s">
        <v>55</v>
      </c>
      <c r="K2" s="172" t="s">
        <v>54</v>
      </c>
      <c r="L2" s="156" t="s">
        <v>55</v>
      </c>
    </row>
    <row r="3" spans="1:12" ht="35.1" customHeight="1">
      <c r="A3" s="164" t="s">
        <v>86</v>
      </c>
      <c r="B3" s="165"/>
      <c r="C3" s="165"/>
      <c r="D3" s="165"/>
      <c r="E3" s="165"/>
      <c r="F3" s="165"/>
      <c r="G3" s="166"/>
      <c r="H3" s="62"/>
      <c r="I3" s="62"/>
      <c r="J3" s="62"/>
      <c r="K3" s="62"/>
      <c r="L3" s="63"/>
    </row>
    <row r="4" spans="1:12" ht="27.2" customHeight="1">
      <c r="A4" s="70" t="s">
        <v>71</v>
      </c>
      <c r="B4" s="150" t="s">
        <v>56</v>
      </c>
      <c r="C4" s="124"/>
      <c r="D4" s="150" t="s">
        <v>57</v>
      </c>
      <c r="E4" s="67"/>
      <c r="F4" s="67" t="e">
        <f>F5+F6</f>
        <v>#REF!</v>
      </c>
      <c r="G4" s="67"/>
      <c r="H4" s="67"/>
      <c r="I4" s="67"/>
      <c r="J4" s="67"/>
      <c r="K4" s="67"/>
      <c r="L4" s="71"/>
    </row>
    <row r="5" spans="1:12" ht="27.2" customHeight="1">
      <c r="A5" s="70" t="s">
        <v>72</v>
      </c>
      <c r="B5" s="150" t="s">
        <v>31</v>
      </c>
      <c r="C5" s="124">
        <f>내역!E5</f>
        <v>0</v>
      </c>
      <c r="D5" s="150" t="s">
        <v>30</v>
      </c>
      <c r="E5" s="67" t="e">
        <f>#REF!</f>
        <v>#REF!</v>
      </c>
      <c r="F5" s="67" t="e">
        <f>C5*E5</f>
        <v>#REF!</v>
      </c>
      <c r="G5" s="67"/>
      <c r="H5" s="67"/>
      <c r="I5" s="67"/>
      <c r="J5" s="67"/>
      <c r="K5" s="67"/>
      <c r="L5" s="71"/>
    </row>
    <row r="6" spans="1:12" ht="27.2" customHeight="1">
      <c r="A6" s="70" t="s">
        <v>73</v>
      </c>
      <c r="B6" s="150" t="s">
        <v>31</v>
      </c>
      <c r="C6" s="124">
        <f>내역!E6</f>
        <v>0</v>
      </c>
      <c r="D6" s="150" t="s">
        <v>30</v>
      </c>
      <c r="E6" s="67" t="e">
        <f>#REF!</f>
        <v>#REF!</v>
      </c>
      <c r="F6" s="67" t="e">
        <f>C6*E6</f>
        <v>#REF!</v>
      </c>
      <c r="G6" s="67"/>
      <c r="H6" s="67"/>
      <c r="I6" s="67"/>
      <c r="J6" s="67"/>
      <c r="K6" s="67"/>
      <c r="L6" s="71"/>
    </row>
    <row r="7" spans="1:12" ht="27.2" customHeight="1">
      <c r="A7" s="72" t="s">
        <v>64</v>
      </c>
      <c r="B7" s="73" t="s">
        <v>60</v>
      </c>
      <c r="C7" s="124">
        <v>1</v>
      </c>
      <c r="D7" s="150" t="s">
        <v>41</v>
      </c>
      <c r="E7" s="67"/>
      <c r="F7" s="67" t="e">
        <f>INT(H7*1.1)</f>
        <v>#REF!</v>
      </c>
      <c r="G7" s="74" t="s">
        <v>7</v>
      </c>
      <c r="H7" s="69" t="e">
        <f>F4</f>
        <v>#REF!</v>
      </c>
      <c r="I7" s="67" t="s">
        <v>78</v>
      </c>
      <c r="J7" s="67"/>
      <c r="K7" s="67"/>
      <c r="L7" s="71"/>
    </row>
    <row r="8" spans="1:12" ht="27.2" customHeight="1">
      <c r="A8" s="72" t="s">
        <v>65</v>
      </c>
      <c r="B8" s="73" t="s">
        <v>62</v>
      </c>
      <c r="C8" s="124">
        <v>1</v>
      </c>
      <c r="D8" s="150" t="s">
        <v>41</v>
      </c>
      <c r="E8" s="67"/>
      <c r="F8" s="67" t="e">
        <f>L8</f>
        <v>#REF!</v>
      </c>
      <c r="G8" s="74" t="s">
        <v>7</v>
      </c>
      <c r="H8" s="69" t="e">
        <f>F4</f>
        <v>#REF!</v>
      </c>
      <c r="I8" s="69" t="s">
        <v>79</v>
      </c>
      <c r="J8" s="69" t="e">
        <f>F7</f>
        <v>#REF!</v>
      </c>
      <c r="K8" s="67" t="s">
        <v>80</v>
      </c>
      <c r="L8" s="71" t="e">
        <f>(H8+J8)*0.2</f>
        <v>#REF!</v>
      </c>
    </row>
    <row r="9" spans="1:12" ht="27.2" customHeight="1">
      <c r="A9" s="72" t="s">
        <v>74</v>
      </c>
      <c r="B9" s="150"/>
      <c r="C9" s="124">
        <v>1</v>
      </c>
      <c r="D9" s="150" t="s">
        <v>41</v>
      </c>
      <c r="E9" s="67"/>
      <c r="F9" s="67" t="e">
        <f>F10+F12+F15+F16+F17+F19+F21</f>
        <v>#REF!</v>
      </c>
      <c r="G9" s="67"/>
      <c r="H9" s="67"/>
      <c r="I9" s="67"/>
      <c r="J9" s="67"/>
      <c r="K9" s="67"/>
      <c r="L9" s="71"/>
    </row>
    <row r="10" spans="1:12" ht="27.2" customHeight="1">
      <c r="A10" s="72" t="s">
        <v>75</v>
      </c>
      <c r="B10" s="150"/>
      <c r="C10" s="124"/>
      <c r="D10" s="150"/>
      <c r="E10" s="67"/>
      <c r="F10" s="67" t="e">
        <f>F11</f>
        <v>#REF!</v>
      </c>
      <c r="G10" s="67"/>
      <c r="H10" s="67"/>
      <c r="I10" s="67"/>
      <c r="J10" s="67"/>
      <c r="K10" s="67"/>
      <c r="L10" s="71"/>
    </row>
    <row r="11" spans="1:12" ht="27.2" customHeight="1">
      <c r="A11" s="72" t="s">
        <v>76</v>
      </c>
      <c r="B11" s="150"/>
      <c r="C11" s="124" t="e">
        <f>내역!#REF!</f>
        <v>#REF!</v>
      </c>
      <c r="D11" s="150" t="s">
        <v>0</v>
      </c>
      <c r="E11" s="67" t="e">
        <f>#REF!</f>
        <v>#REF!</v>
      </c>
      <c r="F11" s="67" t="e">
        <f>C11*E11</f>
        <v>#REF!</v>
      </c>
      <c r="G11" s="67"/>
      <c r="H11" s="67"/>
      <c r="I11" s="67"/>
      <c r="J11" s="67"/>
      <c r="K11" s="67"/>
      <c r="L11" s="71"/>
    </row>
    <row r="12" spans="1:12" ht="27.2" customHeight="1">
      <c r="A12" s="72" t="s">
        <v>77</v>
      </c>
      <c r="B12" s="150"/>
      <c r="C12" s="124"/>
      <c r="D12" s="150"/>
      <c r="E12" s="67"/>
      <c r="F12" s="67" t="e">
        <f>SUM(F13:F14)</f>
        <v>#REF!</v>
      </c>
      <c r="G12" s="67"/>
      <c r="H12" s="67"/>
      <c r="I12" s="67"/>
      <c r="J12" s="67"/>
      <c r="K12" s="67"/>
      <c r="L12" s="71"/>
    </row>
    <row r="13" spans="1:12" ht="27.2" customHeight="1">
      <c r="A13" s="72" t="s">
        <v>81</v>
      </c>
      <c r="B13" s="150" t="s">
        <v>63</v>
      </c>
      <c r="C13" s="124" t="e">
        <f>내역!#REF!</f>
        <v>#REF!</v>
      </c>
      <c r="D13" s="150" t="s">
        <v>35</v>
      </c>
      <c r="E13" s="67" t="e">
        <f>#REF!</f>
        <v>#REF!</v>
      </c>
      <c r="F13" s="67" t="e">
        <f>C13*E13</f>
        <v>#REF!</v>
      </c>
      <c r="G13" s="67"/>
      <c r="H13" s="67"/>
      <c r="I13" s="67"/>
      <c r="J13" s="67"/>
      <c r="K13" s="67"/>
      <c r="L13" s="71"/>
    </row>
    <row r="14" spans="1:12" ht="27.2" customHeight="1">
      <c r="A14" s="72" t="s">
        <v>36</v>
      </c>
      <c r="B14" s="150"/>
      <c r="C14" s="124" t="e">
        <f>내역!#REF!</f>
        <v>#REF!</v>
      </c>
      <c r="D14" s="150" t="s">
        <v>35</v>
      </c>
      <c r="E14" s="67" t="e">
        <f>#REF!</f>
        <v>#REF!</v>
      </c>
      <c r="F14" s="67" t="e">
        <f>C14*E14</f>
        <v>#REF!</v>
      </c>
      <c r="G14" s="67"/>
      <c r="H14" s="67"/>
      <c r="I14" s="67"/>
      <c r="J14" s="67"/>
      <c r="K14" s="67"/>
      <c r="L14" s="71"/>
    </row>
    <row r="15" spans="1:12" ht="27.2" customHeight="1">
      <c r="A15" s="72" t="s">
        <v>37</v>
      </c>
      <c r="B15" s="150" t="s">
        <v>38</v>
      </c>
      <c r="C15" s="124">
        <f>내역!E11</f>
        <v>0</v>
      </c>
      <c r="D15" s="150" t="s">
        <v>0</v>
      </c>
      <c r="E15" s="67" t="e">
        <f>#REF!</f>
        <v>#REF!</v>
      </c>
      <c r="F15" s="67" t="e">
        <f>C15*E15</f>
        <v>#REF!</v>
      </c>
      <c r="G15" s="67"/>
      <c r="H15" s="67"/>
      <c r="I15" s="67"/>
      <c r="J15" s="67"/>
      <c r="K15" s="67"/>
      <c r="L15" s="71"/>
    </row>
    <row r="16" spans="1:12" ht="27.2" customHeight="1">
      <c r="A16" s="72" t="s">
        <v>39</v>
      </c>
      <c r="B16" s="73" t="s">
        <v>40</v>
      </c>
      <c r="C16" s="124">
        <v>1</v>
      </c>
      <c r="D16" s="150" t="s">
        <v>41</v>
      </c>
      <c r="E16" s="67"/>
      <c r="F16" s="67" t="e">
        <f>INT(H16*0.1)</f>
        <v>#REF!</v>
      </c>
      <c r="G16" s="74" t="s">
        <v>7</v>
      </c>
      <c r="H16" s="69" t="e">
        <f>F6</f>
        <v>#REF!</v>
      </c>
      <c r="I16" s="67" t="s">
        <v>42</v>
      </c>
      <c r="J16" s="67"/>
      <c r="K16" s="67"/>
      <c r="L16" s="71"/>
    </row>
    <row r="17" spans="1:12" ht="27.2" customHeight="1">
      <c r="A17" s="72" t="s">
        <v>43</v>
      </c>
      <c r="B17" s="150"/>
      <c r="C17" s="124"/>
      <c r="D17" s="150"/>
      <c r="E17" s="67"/>
      <c r="F17" s="67" t="e">
        <f>F18</f>
        <v>#REF!</v>
      </c>
      <c r="G17" s="67"/>
      <c r="H17" s="67"/>
      <c r="I17" s="67"/>
      <c r="J17" s="67"/>
      <c r="K17" s="67"/>
      <c r="L17" s="71"/>
    </row>
    <row r="18" spans="1:12" ht="27.2" customHeight="1" thickBot="1">
      <c r="A18" s="75" t="s">
        <v>44</v>
      </c>
      <c r="B18" s="76" t="s">
        <v>45</v>
      </c>
      <c r="C18" s="125">
        <v>1</v>
      </c>
      <c r="D18" s="78" t="s">
        <v>8</v>
      </c>
      <c r="E18" s="77"/>
      <c r="F18" s="77" t="e">
        <f>INT(H18*0.05)</f>
        <v>#REF!</v>
      </c>
      <c r="G18" s="79" t="s">
        <v>7</v>
      </c>
      <c r="H18" s="80" t="e">
        <f>F4</f>
        <v>#REF!</v>
      </c>
      <c r="I18" s="77" t="s">
        <v>46</v>
      </c>
      <c r="J18" s="77"/>
      <c r="K18" s="77"/>
      <c r="L18" s="81"/>
    </row>
    <row r="19" spans="1:12" ht="27.2" customHeight="1">
      <c r="A19" s="142" t="s">
        <v>47</v>
      </c>
      <c r="B19" s="143"/>
      <c r="C19" s="144"/>
      <c r="D19" s="143"/>
      <c r="E19" s="145"/>
      <c r="F19" s="145" t="e">
        <f>F20</f>
        <v>#REF!</v>
      </c>
      <c r="G19" s="146"/>
      <c r="H19" s="147"/>
      <c r="I19" s="145"/>
      <c r="J19" s="145"/>
      <c r="K19" s="145"/>
      <c r="L19" s="148"/>
    </row>
    <row r="20" spans="1:12" ht="27.2" customHeight="1">
      <c r="A20" s="72" t="s">
        <v>44</v>
      </c>
      <c r="B20" s="150" t="s">
        <v>82</v>
      </c>
      <c r="C20" s="124">
        <v>1</v>
      </c>
      <c r="D20" s="150" t="s">
        <v>41</v>
      </c>
      <c r="E20" s="67" t="e">
        <f>#REF!</f>
        <v>#REF!</v>
      </c>
      <c r="F20" s="67" t="e">
        <f>C20*E20</f>
        <v>#REF!</v>
      </c>
      <c r="G20" s="74"/>
      <c r="H20" s="69"/>
      <c r="I20" s="67"/>
      <c r="J20" s="67"/>
      <c r="K20" s="67"/>
      <c r="L20" s="71"/>
    </row>
    <row r="21" spans="1:12" ht="27.2" customHeight="1">
      <c r="A21" s="72" t="s">
        <v>48</v>
      </c>
      <c r="B21" s="150"/>
      <c r="C21" s="124"/>
      <c r="D21" s="150"/>
      <c r="E21" s="67"/>
      <c r="F21" s="67" t="e">
        <f>SUM(F22:F24)</f>
        <v>#REF!</v>
      </c>
      <c r="G21" s="74"/>
      <c r="H21" s="69"/>
      <c r="I21" s="67"/>
      <c r="J21" s="67"/>
      <c r="K21" s="67"/>
      <c r="L21" s="71"/>
    </row>
    <row r="22" spans="1:12" ht="27.2" customHeight="1">
      <c r="A22" s="72" t="s">
        <v>83</v>
      </c>
      <c r="B22" s="153"/>
      <c r="C22" s="141">
        <v>1</v>
      </c>
      <c r="D22" s="150" t="s">
        <v>41</v>
      </c>
      <c r="E22" s="67" t="e">
        <f>#REF!</f>
        <v>#REF!</v>
      </c>
      <c r="F22" s="67" t="e">
        <f>C22*E22</f>
        <v>#REF!</v>
      </c>
      <c r="G22" s="67"/>
      <c r="H22" s="67"/>
      <c r="I22" s="67"/>
      <c r="J22" s="67"/>
      <c r="K22" s="67"/>
      <c r="L22" s="71"/>
    </row>
    <row r="23" spans="1:12" ht="27.2" customHeight="1">
      <c r="A23" s="72"/>
      <c r="B23" s="150"/>
      <c r="C23" s="124"/>
      <c r="D23" s="150"/>
      <c r="E23" s="67"/>
      <c r="F23" s="67"/>
      <c r="G23" s="74"/>
      <c r="H23" s="69"/>
      <c r="I23" s="67"/>
      <c r="J23" s="67"/>
      <c r="K23" s="67"/>
      <c r="L23" s="71"/>
    </row>
    <row r="24" spans="1:12" ht="27.2" customHeight="1">
      <c r="A24" s="72"/>
      <c r="B24" s="150"/>
      <c r="C24" s="124"/>
      <c r="D24" s="150"/>
      <c r="E24" s="67"/>
      <c r="F24" s="67"/>
      <c r="G24" s="67"/>
      <c r="H24" s="67"/>
      <c r="I24" s="67"/>
      <c r="J24" s="67"/>
      <c r="K24" s="67"/>
      <c r="L24" s="71"/>
    </row>
    <row r="25" spans="1:12" ht="27.2" customHeight="1">
      <c r="A25" s="72"/>
      <c r="B25" s="150"/>
      <c r="C25" s="124"/>
      <c r="D25" s="150"/>
      <c r="E25" s="67"/>
      <c r="F25" s="67"/>
      <c r="G25" s="67"/>
      <c r="H25" s="67"/>
      <c r="I25" s="67"/>
      <c r="J25" s="67"/>
      <c r="K25" s="67"/>
      <c r="L25" s="71"/>
    </row>
    <row r="26" spans="1:12" ht="27.2" customHeight="1">
      <c r="A26" s="72"/>
      <c r="B26" s="150"/>
      <c r="C26" s="124"/>
      <c r="D26" s="150"/>
      <c r="E26" s="67"/>
      <c r="F26" s="67"/>
      <c r="G26" s="67"/>
      <c r="H26" s="67"/>
      <c r="I26" s="67"/>
      <c r="J26" s="67"/>
      <c r="K26" s="67"/>
      <c r="L26" s="71"/>
    </row>
    <row r="27" spans="1:12" ht="27.2" customHeight="1">
      <c r="A27" s="72"/>
      <c r="B27" s="150"/>
      <c r="C27" s="124"/>
      <c r="D27" s="150"/>
      <c r="E27" s="67"/>
      <c r="F27" s="67"/>
      <c r="G27" s="67"/>
      <c r="H27" s="67"/>
      <c r="I27" s="67"/>
      <c r="J27" s="67"/>
      <c r="K27" s="67"/>
      <c r="L27" s="71"/>
    </row>
    <row r="28" spans="1:12" ht="27.2" customHeight="1">
      <c r="A28" s="72"/>
      <c r="B28" s="150"/>
      <c r="C28" s="124"/>
      <c r="D28" s="150"/>
      <c r="E28" s="67"/>
      <c r="F28" s="67"/>
      <c r="G28" s="67"/>
      <c r="H28" s="67"/>
      <c r="I28" s="67"/>
      <c r="J28" s="67"/>
      <c r="K28" s="67"/>
      <c r="L28" s="71"/>
    </row>
    <row r="29" spans="1:12" ht="27.2" customHeight="1">
      <c r="A29" s="72"/>
      <c r="B29" s="150"/>
      <c r="C29" s="124"/>
      <c r="D29" s="150"/>
      <c r="E29" s="67"/>
      <c r="F29" s="67"/>
      <c r="G29" s="67"/>
      <c r="H29" s="67"/>
      <c r="I29" s="67"/>
      <c r="J29" s="67"/>
      <c r="K29" s="67"/>
      <c r="L29" s="71"/>
    </row>
    <row r="30" spans="1:12" ht="27.2" customHeight="1">
      <c r="A30" s="72"/>
      <c r="B30" s="150"/>
      <c r="C30" s="124"/>
      <c r="D30" s="150"/>
      <c r="E30" s="67"/>
      <c r="F30" s="67"/>
      <c r="G30" s="67"/>
      <c r="H30" s="67"/>
      <c r="I30" s="67"/>
      <c r="J30" s="67"/>
      <c r="K30" s="67"/>
      <c r="L30" s="71"/>
    </row>
    <row r="31" spans="1:12" ht="27.2" customHeight="1">
      <c r="A31" s="83" t="s">
        <v>66</v>
      </c>
      <c r="B31" s="172" t="s">
        <v>67</v>
      </c>
      <c r="C31" s="172"/>
      <c r="D31" s="172"/>
      <c r="E31" s="149"/>
      <c r="F31" s="151" t="e">
        <f>ROUNDDOWN(F4+F7+F8+F9, -5)</f>
        <v>#REF!</v>
      </c>
      <c r="G31" s="67"/>
      <c r="H31" s="67"/>
      <c r="I31" s="67"/>
      <c r="J31" s="67"/>
      <c r="K31" s="67"/>
      <c r="L31" s="71"/>
    </row>
    <row r="32" spans="1:12" ht="27.2" customHeight="1">
      <c r="A32" s="83" t="s">
        <v>68</v>
      </c>
      <c r="B32" s="172" t="s">
        <v>69</v>
      </c>
      <c r="C32" s="172"/>
      <c r="D32" s="172"/>
      <c r="E32" s="149"/>
      <c r="F32" s="151" t="e">
        <f>F31*0.1</f>
        <v>#REF!</v>
      </c>
      <c r="G32" s="82"/>
      <c r="H32" s="67"/>
      <c r="I32" s="67"/>
      <c r="J32" s="67"/>
      <c r="K32" s="67"/>
      <c r="L32" s="71"/>
    </row>
    <row r="33" spans="1:12" ht="27.2" customHeight="1">
      <c r="A33" s="157" t="s">
        <v>70</v>
      </c>
      <c r="B33" s="158"/>
      <c r="C33" s="158"/>
      <c r="D33" s="158"/>
      <c r="E33" s="159"/>
      <c r="F33" s="160" t="e">
        <f>SUM(F31:F32)</f>
        <v>#REF!</v>
      </c>
      <c r="G33" s="161"/>
      <c r="H33" s="161"/>
      <c r="I33" s="161"/>
      <c r="J33" s="161"/>
      <c r="K33" s="161"/>
      <c r="L33" s="162"/>
    </row>
    <row r="34" spans="1:12" ht="27.2" customHeight="1" thickBot="1">
      <c r="A34" s="84"/>
      <c r="B34" s="65"/>
      <c r="C34" s="126"/>
      <c r="D34" s="65"/>
      <c r="E34" s="66"/>
      <c r="F34" s="66"/>
      <c r="G34" s="66"/>
      <c r="H34" s="66"/>
      <c r="I34" s="66"/>
      <c r="J34" s="66"/>
      <c r="K34" s="66"/>
      <c r="L34" s="68"/>
    </row>
  </sheetData>
  <mergeCells count="8">
    <mergeCell ref="E1:F1"/>
    <mergeCell ref="G1:H1"/>
    <mergeCell ref="I1:J1"/>
    <mergeCell ref="K1:L1"/>
    <mergeCell ref="A1:A2"/>
    <mergeCell ref="B1:B2"/>
    <mergeCell ref="C1:C2"/>
    <mergeCell ref="D1:D2"/>
  </mergeCells>
  <phoneticPr fontId="1" type="noConversion"/>
  <printOptions horizontalCentered="1"/>
  <pageMargins left="0.49" right="0.23622047244094491" top="0.6692913385826772" bottom="0.59055118110236227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이름이 지정된 범위</vt:lpstr>
      </vt:variant>
      <vt:variant>
        <vt:i4>12</vt:i4>
      </vt:variant>
    </vt:vector>
  </HeadingPairs>
  <TitlesOfParts>
    <vt:vector size="21" baseType="lpstr">
      <vt:lpstr>표지</vt:lpstr>
      <vt:lpstr>설명서</vt:lpstr>
      <vt:lpstr>위치도</vt:lpstr>
      <vt:lpstr>갑지</vt:lpstr>
      <vt:lpstr>내역</vt:lpstr>
      <vt:lpstr>내역(북대구1)</vt:lpstr>
      <vt:lpstr>내역(범물)</vt:lpstr>
      <vt:lpstr>내역(상인)</vt:lpstr>
      <vt:lpstr>내역(서대구)</vt:lpstr>
      <vt:lpstr>갑지!Print_Area</vt:lpstr>
      <vt:lpstr>내역!Print_Area</vt:lpstr>
      <vt:lpstr>'내역(범물)'!Print_Area</vt:lpstr>
      <vt:lpstr>'내역(상인)'!Print_Area</vt:lpstr>
      <vt:lpstr>설명서!Print_Area</vt:lpstr>
      <vt:lpstr>위치도!Print_Area</vt:lpstr>
      <vt:lpstr>표지!Print_Area</vt:lpstr>
      <vt:lpstr>내역!Print_Titles</vt:lpstr>
      <vt:lpstr>'내역(범물)'!Print_Titles</vt:lpstr>
      <vt:lpstr>'내역(북대구1)'!Print_Titles</vt:lpstr>
      <vt:lpstr>'내역(상인)'!Print_Titles</vt:lpstr>
      <vt:lpstr>'내역(서대구)'!Print_Titles</vt:lpstr>
    </vt:vector>
  </TitlesOfParts>
  <Company>Samsung Electronics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user</cp:lastModifiedBy>
  <cp:lastPrinted>2019-07-17T05:50:02Z</cp:lastPrinted>
  <dcterms:created xsi:type="dcterms:W3CDTF">2012-01-19T00:38:52Z</dcterms:created>
  <dcterms:modified xsi:type="dcterms:W3CDTF">2019-07-20T06:02:43Z</dcterms:modified>
</cp:coreProperties>
</file>