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9"/>
  <c r="M49"/>
  <c r="I5" i="73" s="1"/>
  <c r="H45" i="74"/>
  <c r="F45"/>
  <c r="K45" s="1"/>
  <c r="H44"/>
  <c r="F44"/>
  <c r="O44" s="1"/>
  <c r="O43"/>
  <c r="H43"/>
  <c r="F43"/>
  <c r="K43" s="1"/>
  <c r="H42"/>
  <c r="F42"/>
  <c r="O42" s="1"/>
  <c r="H41"/>
  <c r="F40"/>
  <c r="F39"/>
  <c r="H38"/>
  <c r="F38"/>
  <c r="K38" s="1"/>
  <c r="K37"/>
  <c r="H37"/>
  <c r="F37"/>
  <c r="O37" s="1"/>
  <c r="H36"/>
  <c r="F36"/>
  <c r="K36" s="1"/>
  <c r="H35"/>
  <c r="F35"/>
  <c r="O35" s="1"/>
  <c r="O34"/>
  <c r="H34"/>
  <c r="F34"/>
  <c r="K34" s="1"/>
  <c r="K33"/>
  <c r="H33"/>
  <c r="F33"/>
  <c r="O33" s="1"/>
  <c r="F32"/>
  <c r="F31"/>
  <c r="K30"/>
  <c r="H30"/>
  <c r="F30"/>
  <c r="O30" s="1"/>
  <c r="O29"/>
  <c r="H29"/>
  <c r="F29"/>
  <c r="K29" s="1"/>
  <c r="F28"/>
  <c r="F27"/>
  <c r="O26"/>
  <c r="H26"/>
  <c r="F26"/>
  <c r="K26" s="1"/>
  <c r="K25"/>
  <c r="H25"/>
  <c r="F25"/>
  <c r="O25" s="1"/>
  <c r="H24"/>
  <c r="F24"/>
  <c r="K24" s="1"/>
  <c r="H23"/>
  <c r="F23"/>
  <c r="O23" s="1"/>
  <c r="O22"/>
  <c r="H22"/>
  <c r="F22"/>
  <c r="K22" s="1"/>
  <c r="K21"/>
  <c r="H21"/>
  <c r="F21"/>
  <c r="O21" s="1"/>
  <c r="H20"/>
  <c r="F20"/>
  <c r="K20" s="1"/>
  <c r="H19"/>
  <c r="F19"/>
  <c r="O19" s="1"/>
  <c r="H12"/>
  <c r="F12"/>
  <c r="K12" s="1"/>
  <c r="H11"/>
  <c r="F11"/>
  <c r="O11" s="1"/>
  <c r="O8"/>
  <c r="H8"/>
  <c r="F8"/>
  <c r="M8" s="1"/>
  <c r="O7"/>
  <c r="H7"/>
  <c r="F7"/>
  <c r="M7" s="1"/>
  <c r="O6"/>
  <c r="H6"/>
  <c r="F6"/>
  <c r="M6" s="1"/>
  <c r="O5"/>
  <c r="H5"/>
  <c r="F5"/>
  <c r="M5" s="1"/>
  <c r="G12" i="73"/>
  <c r="G11"/>
  <c r="G10"/>
  <c r="J5"/>
  <c r="H5"/>
  <c r="K5" i="74" l="1"/>
  <c r="K6"/>
  <c r="I6" s="1"/>
  <c r="K7"/>
  <c r="I7" s="1"/>
  <c r="K8"/>
  <c r="I8" s="1"/>
  <c r="K11"/>
  <c r="K19"/>
  <c r="K23"/>
  <c r="K35"/>
  <c r="O45"/>
  <c r="O12"/>
  <c r="O20"/>
  <c r="O24"/>
  <c r="O36"/>
  <c r="K42"/>
  <c r="O38"/>
  <c r="K44"/>
  <c r="P63"/>
  <c r="G5" i="73"/>
  <c r="M11" i="74"/>
  <c r="M19"/>
  <c r="M21"/>
  <c r="I21" s="1"/>
  <c r="M23"/>
  <c r="I23" s="1"/>
  <c r="M25"/>
  <c r="I25" s="1"/>
  <c r="M30"/>
  <c r="I30" s="1"/>
  <c r="M33"/>
  <c r="I33" s="1"/>
  <c r="M35"/>
  <c r="I35" s="1"/>
  <c r="M37"/>
  <c r="I37" s="1"/>
  <c r="M42"/>
  <c r="M44"/>
  <c r="I44" s="1"/>
  <c r="I5"/>
  <c r="M12"/>
  <c r="M20"/>
  <c r="M22"/>
  <c r="I22" s="1"/>
  <c r="M24"/>
  <c r="I24" s="1"/>
  <c r="M26"/>
  <c r="I26" s="1"/>
  <c r="M29"/>
  <c r="I29" s="1"/>
  <c r="M34"/>
  <c r="I34" s="1"/>
  <c r="M36"/>
  <c r="M38"/>
  <c r="I38" s="1"/>
  <c r="M43"/>
  <c r="I43" s="1"/>
  <c r="M45"/>
  <c r="I45" s="1"/>
  <c r="K49"/>
  <c r="I49" s="1"/>
  <c r="I36" l="1"/>
  <c r="I12"/>
  <c r="I11"/>
  <c r="I20"/>
  <c r="I42"/>
  <c r="I19"/>
  <c r="F41"/>
  <c r="K41" l="1"/>
  <c r="O41"/>
  <c r="M41"/>
  <c r="I4" i="73" l="1"/>
  <c r="I41" i="74"/>
  <c r="K50" l="1"/>
  <c r="O50"/>
  <c r="J6" i="73" s="1"/>
  <c r="F11" i="72" s="1"/>
  <c r="M50" i="74"/>
  <c r="I6" i="73" s="1"/>
  <c r="F4" i="72" s="1"/>
  <c r="F7" s="1"/>
  <c r="H4" i="73" l="1"/>
  <c r="J4"/>
  <c r="H6"/>
  <c r="K52" i="74"/>
  <c r="O52" s="1"/>
  <c r="I52" s="1"/>
  <c r="K57" s="1"/>
  <c r="O57" s="1"/>
  <c r="I57" s="1"/>
  <c r="K59"/>
  <c r="P59" s="1"/>
  <c r="K61"/>
  <c r="P61" s="1"/>
  <c r="K65"/>
  <c r="O65" s="1"/>
  <c r="I65" s="1"/>
  <c r="I50"/>
  <c r="G4" i="73" l="1"/>
  <c r="G6"/>
  <c r="F8" i="72"/>
  <c r="G9" i="73"/>
  <c r="G7"/>
  <c r="G13"/>
  <c r="K67" i="74"/>
  <c r="O67" s="1"/>
  <c r="I67" s="1"/>
  <c r="K55"/>
  <c r="O55" s="1"/>
  <c r="I55" s="1"/>
  <c r="F9" i="72" l="1"/>
  <c r="F10" s="1"/>
  <c r="F19"/>
  <c r="G14" i="73"/>
  <c r="G8"/>
  <c r="I53" i="74"/>
  <c r="F13" i="72" l="1"/>
  <c r="F12"/>
  <c r="F23"/>
  <c r="K69" i="74"/>
  <c r="F24" i="72" l="1"/>
  <c r="F25" s="1"/>
  <c r="F26" s="1"/>
  <c r="G15" i="73"/>
  <c r="O69" i="74"/>
  <c r="I69" s="1"/>
  <c r="G16" i="73" l="1"/>
  <c r="K71" i="74"/>
  <c r="O71" s="1"/>
  <c r="I71" s="1"/>
  <c r="F27" i="72" s="1"/>
  <c r="F28" s="1"/>
  <c r="B52" s="1"/>
  <c r="F29" s="1"/>
  <c r="F30" s="1"/>
  <c r="F33" s="1"/>
  <c r="I72" i="74" l="1"/>
  <c r="G17" i="73"/>
  <c r="K74" i="74" l="1"/>
  <c r="O74" s="1"/>
  <c r="I74" s="1"/>
  <c r="G18" i="73"/>
  <c r="I75" i="74" l="1"/>
  <c r="G19" i="73"/>
  <c r="G20" l="1"/>
  <c r="I76" i="74"/>
  <c r="G21" i="73" s="1"/>
</calcChain>
</file>

<file path=xl/sharedStrings.xml><?xml version="1.0" encoding="utf-8"?>
<sst xmlns="http://schemas.openxmlformats.org/spreadsheetml/2006/main" count="448" uniqueCount="191">
  <si>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</si>
  <si>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</si>
  <si>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</si>
  <si>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</si>
  <si>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</si>
  <si>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</si>
  <si>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</si>
  <si>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</si>
  <si>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</si>
  <si>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</si>
  <si>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</si>
  <si>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</si>
  <si>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</si>
  <si>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</si>
  <si>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</si>
  <si>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</si>
  <si>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</si>
  <si>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</si>
  <si>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</si>
  <si>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</si>
  <si>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</si>
  <si>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</si>
  <si>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</si>
  <si>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</si>
  <si>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</si>
  <si>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</si>
  <si>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</si>
  <si>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</si>
  <si>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</si>
  <si>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</si>
  <si>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</si>
  <si>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</si>
  <si>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</si>
  <si>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</si>
  <si>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</si>
  <si>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</si>
  <si>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</si>
  <si>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</si>
  <si>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</si>
  <si>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</si>
  <si>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</si>
  <si>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</si>
  <si>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</si>
  <si>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</si>
  <si>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</si>
  <si>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</si>
  <si>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</si>
  <si>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</si>
  <si>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</si>
  <si>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</si>
  <si>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</si>
  <si>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</si>
  <si>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</si>
  <si>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</si>
  <si>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</si>
  <si>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</si>
  <si>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</si>
  <si>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</si>
  <si>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</si>
  <si>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</si>
  <si>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</si>
  <si>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</si>
  <si>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</si>
  <si>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</si>
  <si>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</si>
  <si>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</si>
  <si>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</si>
  <si>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</si>
  <si>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</si>
  <si>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</si>
  <si>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</si>
  <si>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</si>
  <si>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</si>
  <si>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</si>
  <si>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</si>
  <si>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</si>
  <si>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</si>
  <si>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</si>
  <si>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</si>
  <si>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</si>
  <si>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</si>
  <si>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</si>
  <si>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</si>
  <si>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</si>
  <si>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</si>
  <si>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</si>
  <si>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</si>
  <si>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</si>
  <si>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</si>
  <si>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</si>
  <si>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</si>
  <si>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</si>
  <si>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</si>
  <si>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</si>
  <si>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</si>
  <si>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</si>
  <si>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</si>
  <si>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</si>
  <si>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</si>
  <si>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</si>
  <si>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</si>
  <si>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</si>
  <si>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</si>
  <si>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</si>
  <si>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</si>
  <si>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</si>
  <si>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</si>
  <si>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</si>
  <si>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</si>
  <si>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</si>
  <si>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</si>
  <si>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</si>
  <si>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</si>
  <si>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</si>
  <si>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</si>
  <si>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</si>
  <si>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</si>
  <si>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</si>
  <si>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</si>
  <si>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</si>
  <si>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</si>
  <si>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</si>
  <si>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</si>
  <si>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</si>
  <si>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</si>
  <si>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</si>
  <si>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</si>
  <si>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</si>
  <si>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</si>
  <si>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</si>
  <si>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</si>
  <si>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</si>
  <si>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</si>
  <si>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</si>
  <si>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</si>
  <si>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</si>
  <si>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</si>
  <si>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</si>
  <si>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</si>
  <si>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</si>
  <si>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</si>
  <si>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</si>
  <si>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</si>
  <si>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</si>
  <si>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</si>
  <si>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</si>
  <si>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</si>
  <si>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</si>
  <si>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</si>
  <si>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</si>
  <si>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</si>
  <si>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</si>
  <si>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</si>
  <si>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</si>
  <si>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</si>
  <si>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</si>
  <si>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</si>
  <si>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</si>
  <si>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</si>
  <si>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</si>
  <si>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</si>
  <si>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</si>
  <si>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</si>
  <si>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</si>
  <si>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</si>
  <si>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</si>
  <si>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</si>
  <si>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</si>
  <si>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</si>
  <si>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</si>
  <si>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</si>
  <si>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</si>
  <si>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</si>
  <si>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</si>
  <si>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</si>
  <si>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</si>
  <si>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</si>
  <si>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</si>
  <si>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</si>
  <si>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</si>
  <si>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</si>
  <si>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</si>
  <si>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</si>
  <si>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</si>
  <si>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</si>
  <si>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</si>
  <si>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</si>
  <si>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</si>
  <si>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</si>
  <si>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</si>
  <si>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동북로(유통단지삼거리~산격중학교교차로) 등 4개소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</si>
</sst>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SheetLayoutView="85" workbookViewId="0">
      <selection activeCell="F18" sqref="F18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01" t="s">
        <v>144</v>
      </c>
      <c r="C1" s="203" t="s">
        <v>145</v>
      </c>
      <c r="D1" s="203" t="s">
        <v>146</v>
      </c>
      <c r="E1" s="203" t="s">
        <v>147</v>
      </c>
      <c r="F1" s="205" t="s">
        <v>19</v>
      </c>
      <c r="G1" s="205" t="s">
        <v>20</v>
      </c>
      <c r="H1" s="205" t="s">
        <v>148</v>
      </c>
      <c r="I1" s="205"/>
      <c r="J1" s="205" t="s">
        <v>0</v>
      </c>
      <c r="K1" s="205"/>
      <c r="L1" s="205" t="s">
        <v>1</v>
      </c>
      <c r="M1" s="205"/>
      <c r="N1" s="205" t="s">
        <v>149</v>
      </c>
      <c r="O1" s="205"/>
      <c r="P1" s="207" t="s">
        <v>2</v>
      </c>
    </row>
    <row r="2" spans="1:19" ht="26.1" customHeight="1">
      <c r="A2" s="44">
        <v>1</v>
      </c>
      <c r="B2" s="202"/>
      <c r="C2" s="204"/>
      <c r="D2" s="204"/>
      <c r="E2" s="204"/>
      <c r="F2" s="206"/>
      <c r="G2" s="206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08"/>
    </row>
    <row r="3" spans="1:19" ht="26.1" customHeight="1" thickBot="1">
      <c r="A3" s="44">
        <v>1</v>
      </c>
      <c r="B3" s="197" t="s">
        <v>190</v>
      </c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</row>
    <row r="4" spans="1:19" ht="26.1" customHeight="1" thickTop="1">
      <c r="A4" s="46">
        <v>1</v>
      </c>
      <c r="B4" s="209" t="s">
        <v>152</v>
      </c>
      <c r="C4" s="210"/>
      <c r="D4" s="210"/>
      <c r="E4" s="211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12" t="s">
        <v>153</v>
      </c>
      <c r="C5" s="215" t="s">
        <v>154</v>
      </c>
      <c r="D5" s="215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13"/>
      <c r="C6" s="216"/>
      <c r="D6" s="216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13"/>
      <c r="C7" s="216"/>
      <c r="D7" s="216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13"/>
      <c r="C8" s="216"/>
      <c r="D8" s="216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customHeight="1">
      <c r="A9" s="46">
        <v>1</v>
      </c>
      <c r="B9" s="213"/>
      <c r="C9" s="216" t="s">
        <v>163</v>
      </c>
      <c r="D9" s="216" t="s">
        <v>5</v>
      </c>
      <c r="E9" s="59" t="s">
        <v>155</v>
      </c>
      <c r="F9" s="60">
        <v>273</v>
      </c>
      <c r="G9" s="59" t="s">
        <v>156</v>
      </c>
      <c r="H9" s="61"/>
      <c r="I9" s="62"/>
      <c r="J9" s="63"/>
      <c r="K9" s="64"/>
      <c r="L9" s="63"/>
      <c r="M9" s="64"/>
      <c r="N9" s="63"/>
      <c r="O9" s="64"/>
      <c r="P9" s="65">
        <v>1</v>
      </c>
      <c r="S9" s="60"/>
    </row>
    <row r="10" spans="1:19" ht="26.1" customHeight="1">
      <c r="A10" s="46">
        <v>1</v>
      </c>
      <c r="B10" s="213"/>
      <c r="C10" s="216"/>
      <c r="D10" s="216"/>
      <c r="E10" s="59" t="s">
        <v>158</v>
      </c>
      <c r="F10" s="60">
        <v>159</v>
      </c>
      <c r="G10" s="59" t="s">
        <v>156</v>
      </c>
      <c r="H10" s="61"/>
      <c r="I10" s="62"/>
      <c r="J10" s="63"/>
      <c r="K10" s="64"/>
      <c r="L10" s="63"/>
      <c r="M10" s="64"/>
      <c r="N10" s="63"/>
      <c r="O10" s="64"/>
      <c r="P10" s="65">
        <v>2</v>
      </c>
      <c r="S10" s="60"/>
    </row>
    <row r="11" spans="1:19" ht="26.1" hidden="1" customHeight="1">
      <c r="A11" s="46">
        <v>2</v>
      </c>
      <c r="B11" s="213"/>
      <c r="C11" s="216"/>
      <c r="D11" s="216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164</v>
      </c>
      <c r="S11" s="60"/>
    </row>
    <row r="12" spans="1:19" ht="26.1" hidden="1" customHeight="1">
      <c r="A12" s="46">
        <v>2</v>
      </c>
      <c r="B12" s="214"/>
      <c r="C12" s="217"/>
      <c r="D12" s="217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165</v>
      </c>
      <c r="S12" s="60"/>
    </row>
    <row r="13" spans="1:19" ht="26.1" customHeight="1">
      <c r="A13" s="46">
        <v>1</v>
      </c>
      <c r="B13" s="212" t="s">
        <v>166</v>
      </c>
      <c r="C13" s="215" t="s">
        <v>154</v>
      </c>
      <c r="D13" s="215" t="s">
        <v>6</v>
      </c>
      <c r="E13" s="52" t="s">
        <v>155</v>
      </c>
      <c r="F13" s="53">
        <v>371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3</v>
      </c>
      <c r="S13" s="53"/>
    </row>
    <row r="14" spans="1:19" ht="26.1" customHeight="1">
      <c r="A14" s="46">
        <v>1</v>
      </c>
      <c r="B14" s="213"/>
      <c r="C14" s="216"/>
      <c r="D14" s="216"/>
      <c r="E14" s="59" t="s">
        <v>158</v>
      </c>
      <c r="F14" s="60">
        <v>3572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4</v>
      </c>
      <c r="S14" s="60"/>
    </row>
    <row r="15" spans="1:19" ht="26.1" customHeight="1">
      <c r="A15" s="46">
        <v>1</v>
      </c>
      <c r="B15" s="213"/>
      <c r="C15" s="216"/>
      <c r="D15" s="216"/>
      <c r="E15" s="66" t="s">
        <v>3</v>
      </c>
      <c r="F15" s="60">
        <v>9017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5</v>
      </c>
      <c r="S15" s="60"/>
    </row>
    <row r="16" spans="1:19" ht="26.1" customHeight="1">
      <c r="A16" s="46">
        <v>1</v>
      </c>
      <c r="B16" s="213"/>
      <c r="C16" s="216"/>
      <c r="D16" s="216"/>
      <c r="E16" s="59" t="s">
        <v>161</v>
      </c>
      <c r="F16" s="60">
        <v>2836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6</v>
      </c>
      <c r="S16" s="60"/>
    </row>
    <row r="17" spans="1:19" ht="26.1" customHeight="1">
      <c r="A17" s="46">
        <v>1</v>
      </c>
      <c r="B17" s="213"/>
      <c r="C17" s="216" t="s">
        <v>163</v>
      </c>
      <c r="D17" s="216" t="s">
        <v>5</v>
      </c>
      <c r="E17" s="59" t="s">
        <v>155</v>
      </c>
      <c r="F17" s="60">
        <v>4754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7</v>
      </c>
      <c r="S17" s="60"/>
    </row>
    <row r="18" spans="1:19" ht="26.1" customHeight="1">
      <c r="A18" s="46">
        <v>1</v>
      </c>
      <c r="B18" s="213"/>
      <c r="C18" s="216"/>
      <c r="D18" s="216"/>
      <c r="E18" s="59" t="s">
        <v>158</v>
      </c>
      <c r="F18" s="60">
        <v>1173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8</v>
      </c>
      <c r="S18" s="60"/>
    </row>
    <row r="19" spans="1:19" ht="26.1" hidden="1" customHeight="1">
      <c r="A19" s="46">
        <v>2</v>
      </c>
      <c r="B19" s="213"/>
      <c r="C19" s="216"/>
      <c r="D19" s="216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9:H45" si="5">SUM(J19,L19,N19)</f>
        <v>0</v>
      </c>
      <c r="I19" s="62">
        <f t="shared" ref="I19:I45" si="6">K19+M19+O19</f>
        <v>0</v>
      </c>
      <c r="J19" s="63"/>
      <c r="K19" s="64">
        <f t="shared" ref="K19:K45" si="7">F19*J19</f>
        <v>0</v>
      </c>
      <c r="L19" s="63"/>
      <c r="M19" s="64">
        <f t="shared" ref="M19:M45" si="8">L19*F19</f>
        <v>0</v>
      </c>
      <c r="N19" s="63"/>
      <c r="O19" s="64">
        <f t="shared" ref="O19:O45" si="9">N19*F19</f>
        <v>0</v>
      </c>
      <c r="P19" s="65" t="s">
        <v>167</v>
      </c>
      <c r="S19" s="60"/>
    </row>
    <row r="20" spans="1:19" ht="26.1" hidden="1" customHeight="1">
      <c r="A20" s="46">
        <v>2</v>
      </c>
      <c r="B20" s="214"/>
      <c r="C20" s="217"/>
      <c r="D20" s="217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168</v>
      </c>
      <c r="S20" s="60"/>
    </row>
    <row r="21" spans="1:19" ht="26.1" hidden="1" customHeight="1">
      <c r="A21" s="46">
        <v>2</v>
      </c>
      <c r="B21" s="212" t="s">
        <v>169</v>
      </c>
      <c r="C21" s="215" t="s">
        <v>170</v>
      </c>
      <c r="D21" s="215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13"/>
      <c r="C22" s="216"/>
      <c r="D22" s="216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13"/>
      <c r="C23" s="216"/>
      <c r="D23" s="216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13"/>
      <c r="C24" s="216"/>
      <c r="D24" s="216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13"/>
      <c r="C25" s="216" t="s">
        <v>171</v>
      </c>
      <c r="D25" s="216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13"/>
      <c r="C26" s="216"/>
      <c r="D26" s="216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13"/>
      <c r="C27" s="216"/>
      <c r="D27" s="216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14"/>
      <c r="C28" s="217"/>
      <c r="D28" s="217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12" t="s">
        <v>172</v>
      </c>
      <c r="C29" s="218" t="s">
        <v>170</v>
      </c>
      <c r="D29" s="218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13"/>
      <c r="C30" s="219"/>
      <c r="D30" s="219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13"/>
      <c r="C31" s="219"/>
      <c r="D31" s="219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13"/>
      <c r="C32" s="220"/>
      <c r="D32" s="220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13"/>
      <c r="C33" s="216" t="s">
        <v>171</v>
      </c>
      <c r="D33" s="216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13"/>
      <c r="C34" s="216"/>
      <c r="D34" s="216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13"/>
      <c r="C35" s="216"/>
      <c r="D35" s="216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14"/>
      <c r="C36" s="217"/>
      <c r="D36" s="217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12" t="s">
        <v>173</v>
      </c>
      <c r="C37" s="215" t="s">
        <v>7</v>
      </c>
      <c r="D37" s="215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13"/>
      <c r="C38" s="216"/>
      <c r="D38" s="216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13"/>
      <c r="C39" s="216"/>
      <c r="D39" s="216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13"/>
      <c r="C40" s="216"/>
      <c r="D40" s="216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13"/>
      <c r="C41" s="216" t="s">
        <v>8</v>
      </c>
      <c r="D41" s="216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13"/>
      <c r="C42" s="216"/>
      <c r="D42" s="216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13"/>
      <c r="C43" s="216"/>
      <c r="D43" s="216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14"/>
      <c r="C44" s="217"/>
      <c r="D44" s="217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24" t="s">
        <v>9</v>
      </c>
      <c r="C45" s="225"/>
      <c r="D45" s="225"/>
      <c r="E45" s="226"/>
      <c r="F45" s="81">
        <f>[6]수량집계표!R7</f>
        <v>0</v>
      </c>
      <c r="G45" s="82" t="s">
        <v>156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27" t="s">
        <v>174</v>
      </c>
      <c r="C46" s="228"/>
      <c r="D46" s="228"/>
      <c r="E46" s="228"/>
      <c r="F46" s="89"/>
      <c r="G46" s="90"/>
      <c r="H46" s="91"/>
      <c r="I46" s="92"/>
      <c r="J46" s="93"/>
      <c r="K46" s="94"/>
      <c r="L46" s="93"/>
      <c r="M46" s="94"/>
      <c r="N46" s="93"/>
      <c r="O46" s="94"/>
      <c r="P46" s="95"/>
    </row>
    <row r="47" spans="1:16" ht="26.1" customHeight="1">
      <c r="A47" s="46">
        <v>1</v>
      </c>
      <c r="B47" s="229" t="s">
        <v>175</v>
      </c>
      <c r="C47" s="230"/>
      <c r="D47" s="230"/>
      <c r="E47" s="231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32" t="s">
        <v>176</v>
      </c>
      <c r="C48" s="233"/>
      <c r="D48" s="233"/>
      <c r="E48" s="233"/>
      <c r="F48" s="53">
        <v>2</v>
      </c>
      <c r="G48" s="52" t="s">
        <v>177</v>
      </c>
      <c r="H48" s="54"/>
      <c r="I48" s="55"/>
      <c r="J48" s="105"/>
      <c r="K48" s="57"/>
      <c r="L48" s="57"/>
      <c r="M48" s="57"/>
      <c r="N48" s="57"/>
      <c r="O48" s="57"/>
      <c r="P48" s="106"/>
    </row>
    <row r="49" spans="1:16" ht="26.1" customHeight="1">
      <c r="A49" s="46">
        <v>1</v>
      </c>
      <c r="B49" s="227" t="s">
        <v>174</v>
      </c>
      <c r="C49" s="228"/>
      <c r="D49" s="228"/>
      <c r="E49" s="228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21" t="s">
        <v>178</v>
      </c>
      <c r="C50" s="222"/>
      <c r="D50" s="222"/>
      <c r="E50" s="223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40" t="s">
        <v>179</v>
      </c>
      <c r="C51" s="241"/>
      <c r="D51" s="241"/>
      <c r="E51" s="242"/>
      <c r="F51" s="246">
        <v>1</v>
      </c>
      <c r="G51" s="248" t="s">
        <v>10</v>
      </c>
      <c r="H51" s="250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43"/>
      <c r="C52" s="244"/>
      <c r="D52" s="244"/>
      <c r="E52" s="245"/>
      <c r="F52" s="247"/>
      <c r="G52" s="249"/>
      <c r="H52" s="251"/>
      <c r="I52" s="119">
        <f>O52</f>
        <v>0</v>
      </c>
      <c r="J52" s="120"/>
      <c r="K52" s="121">
        <f>K50</f>
        <v>0</v>
      </c>
      <c r="L52" s="122" t="s">
        <v>180</v>
      </c>
      <c r="M52" s="123">
        <v>0.126</v>
      </c>
      <c r="N52" s="124" t="s">
        <v>181</v>
      </c>
      <c r="O52" s="125">
        <f>INT(K52*M52)</f>
        <v>0</v>
      </c>
      <c r="P52" s="126"/>
    </row>
    <row r="53" spans="1:16" ht="30" customHeight="1">
      <c r="A53" s="46">
        <v>1</v>
      </c>
      <c r="B53" s="252" t="s">
        <v>182</v>
      </c>
      <c r="C53" s="253"/>
      <c r="D53" s="254"/>
      <c r="E53" s="254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55" t="s">
        <v>11</v>
      </c>
      <c r="C54" s="256"/>
      <c r="D54" s="256"/>
      <c r="E54" s="257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58"/>
      <c r="C55" s="259"/>
      <c r="D55" s="259"/>
      <c r="E55" s="260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180</v>
      </c>
      <c r="M55" s="148">
        <v>3.7499999999999999E-2</v>
      </c>
      <c r="N55" s="149" t="s">
        <v>181</v>
      </c>
      <c r="O55" s="150">
        <f>INT(K55*M55)</f>
        <v>0</v>
      </c>
      <c r="P55" s="151"/>
    </row>
    <row r="56" spans="1:16" ht="30" customHeight="1">
      <c r="A56" s="46">
        <v>1</v>
      </c>
      <c r="B56" s="261" t="s">
        <v>12</v>
      </c>
      <c r="C56" s="262"/>
      <c r="D56" s="262"/>
      <c r="E56" s="263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58"/>
      <c r="C57" s="259"/>
      <c r="D57" s="259"/>
      <c r="E57" s="260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180</v>
      </c>
      <c r="M57" s="148">
        <v>8.6999999999999994E-3</v>
      </c>
      <c r="N57" s="149" t="s">
        <v>181</v>
      </c>
      <c r="O57" s="150">
        <f>INT(K57*M57)</f>
        <v>0</v>
      </c>
      <c r="P57" s="151"/>
    </row>
    <row r="58" spans="1:16" ht="30" hidden="1" customHeight="1">
      <c r="A58" s="46">
        <v>2</v>
      </c>
      <c r="B58" s="261" t="s">
        <v>13</v>
      </c>
      <c r="C58" s="262"/>
      <c r="D58" s="262"/>
      <c r="E58" s="263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58"/>
      <c r="C59" s="259"/>
      <c r="D59" s="259"/>
      <c r="E59" s="260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180</v>
      </c>
      <c r="M59" s="148">
        <v>1.7000000000000001E-2</v>
      </c>
      <c r="N59" s="149" t="s">
        <v>181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61" t="s">
        <v>132</v>
      </c>
      <c r="C60" s="262"/>
      <c r="D60" s="262"/>
      <c r="E60" s="263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58"/>
      <c r="C61" s="259"/>
      <c r="D61" s="259"/>
      <c r="E61" s="260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180</v>
      </c>
      <c r="M61" s="148">
        <v>2.4899999999999999E-2</v>
      </c>
      <c r="N61" s="149" t="s">
        <v>181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61" t="s">
        <v>183</v>
      </c>
      <c r="C62" s="262"/>
      <c r="D62" s="262"/>
      <c r="E62" s="263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58"/>
      <c r="C63" s="259"/>
      <c r="D63" s="259"/>
      <c r="E63" s="260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180</v>
      </c>
      <c r="M63" s="148">
        <v>6.5500000000000003E-2</v>
      </c>
      <c r="N63" s="149" t="s">
        <v>181</v>
      </c>
      <c r="O63" s="150"/>
      <c r="P63" s="151" t="e">
        <f>I63/K63</f>
        <v>#DIV/0!</v>
      </c>
    </row>
    <row r="64" spans="1:16" ht="30" customHeight="1">
      <c r="A64" s="46">
        <v>1</v>
      </c>
      <c r="B64" s="261" t="s">
        <v>14</v>
      </c>
      <c r="C64" s="262"/>
      <c r="D64" s="262"/>
      <c r="E64" s="263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58"/>
      <c r="C65" s="259"/>
      <c r="D65" s="259"/>
      <c r="E65" s="260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180</v>
      </c>
      <c r="M65" s="148">
        <v>2.93E-2</v>
      </c>
      <c r="N65" s="149" t="s">
        <v>181</v>
      </c>
      <c r="O65" s="150">
        <f>INT(K65*M65)</f>
        <v>0</v>
      </c>
      <c r="P65" s="151"/>
    </row>
    <row r="66" spans="1:16" ht="30" customHeight="1">
      <c r="A66" s="46">
        <v>1</v>
      </c>
      <c r="B66" s="234" t="s">
        <v>15</v>
      </c>
      <c r="C66" s="235"/>
      <c r="D66" s="235"/>
      <c r="E66" s="236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37"/>
      <c r="C67" s="238"/>
      <c r="D67" s="238"/>
      <c r="E67" s="239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180</v>
      </c>
      <c r="M67" s="123">
        <v>7.9000000000000001E-2</v>
      </c>
      <c r="N67" s="124" t="s">
        <v>181</v>
      </c>
      <c r="O67" s="172">
        <f>INT(K67*M67)</f>
        <v>0</v>
      </c>
      <c r="P67" s="126"/>
    </row>
    <row r="68" spans="1:16" ht="30" customHeight="1">
      <c r="A68" s="46">
        <v>1</v>
      </c>
      <c r="B68" s="268" t="s">
        <v>184</v>
      </c>
      <c r="C68" s="269"/>
      <c r="D68" s="269"/>
      <c r="E68" s="270"/>
      <c r="F68" s="271">
        <v>1</v>
      </c>
      <c r="G68" s="273" t="s">
        <v>10</v>
      </c>
      <c r="H68" s="264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29"/>
      <c r="C69" s="230"/>
      <c r="D69" s="230"/>
      <c r="E69" s="231"/>
      <c r="F69" s="272"/>
      <c r="G69" s="274"/>
      <c r="H69" s="265"/>
      <c r="I69" s="171">
        <f>O69</f>
        <v>0</v>
      </c>
      <c r="J69" s="120"/>
      <c r="K69" s="121">
        <f>I50+I52+I53</f>
        <v>0</v>
      </c>
      <c r="L69" s="122" t="s">
        <v>180</v>
      </c>
      <c r="M69" s="123">
        <v>0.06</v>
      </c>
      <c r="N69" s="124" t="s">
        <v>181</v>
      </c>
      <c r="O69" s="172">
        <f>INT(K69*M69)</f>
        <v>0</v>
      </c>
      <c r="P69" s="126"/>
    </row>
    <row r="70" spans="1:16" ht="30" customHeight="1">
      <c r="A70" s="46">
        <v>1</v>
      </c>
      <c r="B70" s="268" t="s">
        <v>185</v>
      </c>
      <c r="C70" s="269"/>
      <c r="D70" s="269"/>
      <c r="E70" s="270"/>
      <c r="F70" s="271">
        <v>1</v>
      </c>
      <c r="G70" s="273" t="s">
        <v>10</v>
      </c>
      <c r="H70" s="264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29"/>
      <c r="C71" s="230"/>
      <c r="D71" s="230"/>
      <c r="E71" s="231"/>
      <c r="F71" s="272"/>
      <c r="G71" s="274"/>
      <c r="H71" s="265"/>
      <c r="I71" s="171">
        <f>O71</f>
        <v>0</v>
      </c>
      <c r="J71" s="120"/>
      <c r="K71" s="121">
        <f>I50+I52+I53+I69-M50</f>
        <v>0</v>
      </c>
      <c r="L71" s="122" t="s">
        <v>180</v>
      </c>
      <c r="M71" s="176">
        <v>0.15</v>
      </c>
      <c r="N71" s="124" t="s">
        <v>181</v>
      </c>
      <c r="O71" s="172">
        <f>INT(K71*M71)</f>
        <v>0</v>
      </c>
      <c r="P71" s="126"/>
    </row>
    <row r="72" spans="1:16" ht="30" customHeight="1">
      <c r="A72" s="46">
        <v>1</v>
      </c>
      <c r="B72" s="234" t="s">
        <v>18</v>
      </c>
      <c r="C72" s="235"/>
      <c r="D72" s="235"/>
      <c r="E72" s="236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75" t="s">
        <v>16</v>
      </c>
      <c r="C73" s="248"/>
      <c r="D73" s="248"/>
      <c r="E73" s="248"/>
      <c r="F73" s="271">
        <v>1</v>
      </c>
      <c r="G73" s="273" t="s">
        <v>10</v>
      </c>
      <c r="H73" s="264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76"/>
      <c r="C74" s="249"/>
      <c r="D74" s="249"/>
      <c r="E74" s="249"/>
      <c r="F74" s="272"/>
      <c r="G74" s="274"/>
      <c r="H74" s="265"/>
      <c r="I74" s="171">
        <f>O74</f>
        <v>0</v>
      </c>
      <c r="J74" s="188"/>
      <c r="K74" s="121">
        <f>I72</f>
        <v>0</v>
      </c>
      <c r="L74" s="122" t="s">
        <v>180</v>
      </c>
      <c r="M74" s="189">
        <v>0.1</v>
      </c>
      <c r="N74" s="124" t="s">
        <v>181</v>
      </c>
      <c r="O74" s="190">
        <f>INT(K74*M74)</f>
        <v>0</v>
      </c>
      <c r="P74" s="126"/>
    </row>
    <row r="75" spans="1:16" ht="60" customHeight="1">
      <c r="A75" s="46">
        <v>1</v>
      </c>
      <c r="B75" s="266" t="s">
        <v>17</v>
      </c>
      <c r="C75" s="267"/>
      <c r="D75" s="267"/>
      <c r="E75" s="267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266" t="s">
        <v>186</v>
      </c>
      <c r="C76" s="267"/>
      <c r="D76" s="267"/>
      <c r="E76" s="267"/>
      <c r="F76" s="129"/>
      <c r="G76" s="82"/>
      <c r="H76" s="129"/>
      <c r="I76" s="191">
        <f>ROUNDDOWN(I75,-3)</f>
        <v>0</v>
      </c>
      <c r="J76" s="195" t="s">
        <v>187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76:E76"/>
    <mergeCell ref="B72:E72"/>
    <mergeCell ref="B73:E74"/>
    <mergeCell ref="F73:F74"/>
    <mergeCell ref="G73:G74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29:B36"/>
    <mergeCell ref="C29:C32"/>
    <mergeCell ref="D29:D32"/>
    <mergeCell ref="C33:C34"/>
    <mergeCell ref="D33:D34"/>
    <mergeCell ref="C35:C36"/>
    <mergeCell ref="D35:D36"/>
    <mergeCell ref="B21:B28"/>
    <mergeCell ref="C21:C24"/>
    <mergeCell ref="D21:D24"/>
    <mergeCell ref="C25:C26"/>
    <mergeCell ref="D25:D26"/>
    <mergeCell ref="C27:C28"/>
    <mergeCell ref="D27:D28"/>
    <mergeCell ref="B13:B20"/>
    <mergeCell ref="C13:C16"/>
    <mergeCell ref="D13:D16"/>
    <mergeCell ref="C17:C18"/>
    <mergeCell ref="D17:D18"/>
    <mergeCell ref="C19:C20"/>
    <mergeCell ref="D19:D20"/>
    <mergeCell ref="B4:E4"/>
    <mergeCell ref="B5:B12"/>
    <mergeCell ref="C5:C8"/>
    <mergeCell ref="D5:D8"/>
    <mergeCell ref="C9:C10"/>
    <mergeCell ref="D9:D10"/>
    <mergeCell ref="C11:C12"/>
    <mergeCell ref="D11:D12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G19" sqref="G19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189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188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>
        <f>내역서!I71</f>
        <v>0</v>
      </c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>
        <f>TRUNC((F25+F26+F27),0)</f>
        <v>0</v>
      </c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>
        <f>IF(B52&lt;&gt; "0.9",TRUNC(F28*0.1,0),TRUNC(F28*0.1,0)+1)</f>
        <v>0</v>
      </c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>
        <f>TRUNC((F28+F29),0)</f>
        <v>0</v>
      </c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>
        <f>ROUNDDOWN(TRUNC((F30+F31+F32),0),-3)</f>
        <v>0</v>
      </c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1" sqref="G21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114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>
        <f t="shared" ref="G4:G6" si="0">H4+I4+J4</f>
        <v>0</v>
      </c>
      <c r="H4" s="38">
        <f>내역서!K46</f>
        <v>0</v>
      </c>
      <c r="I4" s="38">
        <f>내역서!M46</f>
        <v>0</v>
      </c>
      <c r="J4" s="38">
        <f>내역서!O46</f>
        <v>0</v>
      </c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>
        <f t="shared" si="0"/>
        <v>0</v>
      </c>
      <c r="H5" s="38">
        <f>[6]내역서!K49</f>
        <v>0</v>
      </c>
      <c r="I5" s="38">
        <f>내역서!M49</f>
        <v>0</v>
      </c>
      <c r="J5" s="38">
        <f>[6]내역서!O49</f>
        <v>0</v>
      </c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>
        <f t="shared" si="0"/>
        <v>0</v>
      </c>
      <c r="H6" s="38">
        <f>내역서!K50</f>
        <v>0</v>
      </c>
      <c r="I6" s="38">
        <f>내역서!M50</f>
        <v>0</v>
      </c>
      <c r="J6" s="38">
        <f>내역서!O50</f>
        <v>0</v>
      </c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>
        <f>내역서!I52</f>
        <v>0</v>
      </c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>
        <f>내역서!I55</f>
        <v>0</v>
      </c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>
        <f>내역서!I57</f>
        <v>0</v>
      </c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>
        <f>[6]내역서!I59</f>
        <v>0</v>
      </c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>
        <f>[6]내역서!I61</f>
        <v>0</v>
      </c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>
        <f>[6]내역서!I63</f>
        <v>0</v>
      </c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>
        <f>내역서!I65</f>
        <v>0</v>
      </c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>
        <f>내역서!I67</f>
        <v>0</v>
      </c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>
        <f>내역서!K69</f>
        <v>0</v>
      </c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>
        <f>내역서!I69</f>
        <v>0</v>
      </c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>
        <f>내역서!I71</f>
        <v>0</v>
      </c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>
        <f>내역서!I72</f>
        <v>0</v>
      </c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>
        <f>내역서!I74</f>
        <v>0</v>
      </c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>
        <f>내역서!I75</f>
        <v>0</v>
      </c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>
        <f>내역서!I76</f>
        <v>0</v>
      </c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2019-02-14T08:05:23Z</cp:lastPrinted>
  <dcterms:created xsi:type="dcterms:W3CDTF">2012-03-07T02:46:43Z</dcterms:created>
  <dcterms:modified xsi:type="dcterms:W3CDTF">2019-05-15T00:16:28Z</dcterms:modified>
</cp:coreProperties>
</file>