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0" yWindow="105" windowWidth="14160" windowHeight="9795" tabRatio="865" firstSheet="1" activeTab="1"/>
  </bookViews>
  <sheets>
    <sheet name="포장보수단가 비교" sheetId="13" state="hidden" r:id="rId1"/>
    <sheet name="내역서" sheetId="37" r:id="rId2"/>
    <sheet name="시험비" sheetId="12" state="hidden" r:id="rId3"/>
    <sheet name="품질시험비" sheetId="42" state="hidden" r:id="rId4"/>
    <sheet name="공공요금" sheetId="41" state="hidden" r:id="rId5"/>
    <sheet name="장비운반횟수" sheetId="8" state="hidden" r:id="rId6"/>
    <sheet name="교통정리원" sheetId="9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_3_0Crite" localSheetId="2">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3_3_0Criteria" localSheetId="2">#REF!</definedName>
    <definedName name="_14_3_0Criteria" localSheetId="2">#REF!</definedName>
    <definedName name="_15_3_0Criteria" localSheetId="2">#REF!</definedName>
    <definedName name="_16_3__Criteria">#REF!</definedName>
    <definedName name="_18G_0Extr">#REF!</definedName>
    <definedName name="_19G_0Extr">#REF!</definedName>
    <definedName name="_2_3_0Crite" localSheetId="2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_3_0Crite" localSheetId="2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1" hidden="1">내역서!$A$1:$A$127</definedName>
    <definedName name="_xlnm._FilterDatabase" localSheetId="3" hidden="1">품질시험비!$A$1:$A$99</definedName>
    <definedName name="_Key1" hidden="1">#REF!</definedName>
    <definedName name="_Key2" hidden="1">#REF!</definedName>
    <definedName name="_LP1" localSheetId="2">'[2]부하(성남)'!#REF!</definedName>
    <definedName name="_LP1">'[2]부하(성남)'!#REF!</definedName>
    <definedName name="_LPB1" localSheetId="2">[4]부하계산서!#REF!</definedName>
    <definedName name="_LPB1">[4]부하계산서!#REF!</definedName>
    <definedName name="_LPK1" localSheetId="2">[4]부하계산서!#REF!</definedName>
    <definedName name="_LPK1">[4]부하계산서!#REF!</definedName>
    <definedName name="_LU1" localSheetId="2">'[2]부하(성남)'!#REF!</definedName>
    <definedName name="_LU1">'[2]부하(성남)'!#REF!</definedName>
    <definedName name="_LU2" localSheetId="2">'[2]부하(성남)'!#REF!</definedName>
    <definedName name="_LU2">'[2]부하(성남)'!#REF!</definedName>
    <definedName name="_LV01" localSheetId="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2">[4]부하계산서!#REF!</definedName>
    <definedName name="_UP1">[4]부하계산서!#REF!</definedName>
    <definedName name="_UP2" localSheetId="2">[4]부하계산서!#REF!</definedName>
    <definedName name="_UP2">[4]부하계산서!#REF!</definedName>
    <definedName name="\f" localSheetId="2">#N/A</definedName>
    <definedName name="\f">#N/A</definedName>
    <definedName name="\h" localSheetId="2">#N/A</definedName>
    <definedName name="\h">#N/A</definedName>
    <definedName name="\r" localSheetId="2">#N/A</definedName>
    <definedName name="\r">#N/A</definedName>
    <definedName name="A">#REF!</definedName>
    <definedName name="BOM_OF_ECP">#REF!</definedName>
    <definedName name="CG" localSheetId="6">교통정리원!CG</definedName>
    <definedName name="CG" localSheetId="2">시험비!CG</definedName>
    <definedName name="CG">교통정리원!CG</definedName>
    <definedName name="CODE">#REF!</definedName>
    <definedName name="D" localSheetId="2">[5]대치판정!#REF!</definedName>
    <definedName name="D">[6]대치판정!#REF!</definedName>
    <definedName name="DANGA" localSheetId="2">#REF!,#REF!</definedName>
    <definedName name="DANGA">#REF!,#REF!</definedName>
    <definedName name="_xlnm.Database">#REF!</definedName>
    <definedName name="E" localSheetId="2">#REF!</definedName>
    <definedName name="E">#REF!</definedName>
    <definedName name="ID" localSheetId="2">#REF!,#REF!</definedName>
    <definedName name="ID">#REF!,#REF!</definedName>
    <definedName name="k" localSheetId="2">#REF!</definedName>
    <definedName name="k">#REF!</definedName>
    <definedName name="KA" localSheetId="2">[7]MOTOR!$B$61:$E$68</definedName>
    <definedName name="KA">'[1]조도계산서 (도서)'!$B$61:$E$68</definedName>
    <definedName name="LLL" localSheetId="2">#REF!</definedName>
    <definedName name="LLL">#REF!</definedName>
    <definedName name="LP1A" localSheetId="2">'[2]부하(성남)'!#REF!</definedName>
    <definedName name="LP1A">'[2]부하(성남)'!#REF!</definedName>
    <definedName name="LP1B" localSheetId="2">[4]부하계산서!#REF!</definedName>
    <definedName name="LP1B">[4]부하계산서!#REF!</definedName>
    <definedName name="LP3A" localSheetId="2">'[2]부하(성남)'!#REF!</definedName>
    <definedName name="LP3A">'[2]부하(성남)'!#REF!</definedName>
    <definedName name="LPB" localSheetId="2">'[2]부하(성남)'!#REF!</definedName>
    <definedName name="LPB">'[2]부하(성남)'!#REF!</definedName>
    <definedName name="LPBA" localSheetId="2">[4]부하계산서!#REF!</definedName>
    <definedName name="LPBA">[4]부하계산서!#REF!</definedName>
    <definedName name="LPKA" localSheetId="2">[4]부하계산서!#REF!</definedName>
    <definedName name="LPKA">[4]부하계산서!#REF!</definedName>
    <definedName name="LPKB" localSheetId="2">[4]부하계산서!#REF!</definedName>
    <definedName name="LPKB">[4]부하계산서!#REF!</definedName>
    <definedName name="LPM" localSheetId="2">[4]부하계산서!#REF!</definedName>
    <definedName name="LPM">[4]부하계산서!#REF!</definedName>
    <definedName name="LPMA" localSheetId="2">[4]부하계산서!#REF!</definedName>
    <definedName name="LPMA">[4]부하계산서!#REF!</definedName>
    <definedName name="LPO" localSheetId="2">[4]부하계산서!#REF!</definedName>
    <definedName name="LPO">[4]부하계산서!#REF!</definedName>
    <definedName name="LPOA" localSheetId="2">[4]부하계산서!#REF!</definedName>
    <definedName name="LPOA">[4]부하계산서!#REF!</definedName>
    <definedName name="LV02A" localSheetId="2">[4]부하계산서!#REF!</definedName>
    <definedName name="LV02A">[4]부하계산서!#REF!</definedName>
    <definedName name="LV02B" localSheetId="2">[4]부하계산서!#REF!</definedName>
    <definedName name="LV02B">[4]부하계산서!#REF!</definedName>
    <definedName name="LV04A" localSheetId="2">[4]부하계산서!#REF!</definedName>
    <definedName name="LV04A">[4]부하계산서!#REF!</definedName>
    <definedName name="LV04B" localSheetId="2">[4]부하계산서!#REF!</definedName>
    <definedName name="LV04B">[4]부하계산서!#REF!</definedName>
    <definedName name="Macro10" localSheetId="2">[8]!Macro10</definedName>
    <definedName name="Macro10">[9]!Macro10</definedName>
    <definedName name="Macro12" localSheetId="2">[8]!Macro12</definedName>
    <definedName name="Macro12">[9]!Macro12</definedName>
    <definedName name="Macro13" localSheetId="2">[8]!Macro13</definedName>
    <definedName name="Macro13">[9]!Macro13</definedName>
    <definedName name="Macro14" localSheetId="2">[8]!Macro14</definedName>
    <definedName name="Macro14">[9]!Macro14</definedName>
    <definedName name="Macro2" localSheetId="2">[8]!Macro2</definedName>
    <definedName name="Macro2">[9]!Macro2</definedName>
    <definedName name="Macro5" localSheetId="2">[8]!Macro5</definedName>
    <definedName name="Macro5">[9]!Macro5</definedName>
    <definedName name="Macro6" localSheetId="2">[8]!Macro6</definedName>
    <definedName name="Macro6">[9]!Macro6</definedName>
    <definedName name="Macro7" localSheetId="2">[8]!Macro7</definedName>
    <definedName name="Macro7">[9]!Macro7</definedName>
    <definedName name="Macro8" localSheetId="2">[8]!Macro8</definedName>
    <definedName name="Macro8">[9]!Macro8</definedName>
    <definedName name="Macro9" localSheetId="2">[8]!Macro9</definedName>
    <definedName name="Macro9">[9]!Macro9</definedName>
    <definedName name="MCCEA" localSheetId="2">[4]부하계산서!#REF!</definedName>
    <definedName name="MCCEA">[4]부하계산서!#REF!</definedName>
    <definedName name="MCCEB" localSheetId="2">[4]부하계산서!#REF!</definedName>
    <definedName name="MCCEB">[4]부하계산서!#REF!</definedName>
    <definedName name="MCCF" localSheetId="2">[4]부하계산서!#REF!</definedName>
    <definedName name="MCCF">[4]부하계산서!#REF!</definedName>
    <definedName name="MCCN" localSheetId="2">'[2]부하(성남)'!#REF!</definedName>
    <definedName name="MCCN">'[2]부하(성남)'!#REF!</definedName>
    <definedName name="MCCP" localSheetId="2">[4]부하계산서!#REF!</definedName>
    <definedName name="MCCP">[4]부하계산서!#REF!</definedName>
    <definedName name="MCCS" localSheetId="2">[4]부하계산서!#REF!</definedName>
    <definedName name="MCCS">[4]부하계산서!#REF!</definedName>
    <definedName name="MONEY" localSheetId="2">#REF!,#REF!</definedName>
    <definedName name="MONEY">#REF!,#REF!</definedName>
    <definedName name="NI">[10]노임!$A$1:$B$65536</definedName>
    <definedName name="NOIM">[10]노임!$A$1:$B$17</definedName>
    <definedName name="PB" localSheetId="2">'[2]부하(성남)'!#REF!</definedName>
    <definedName name="PB">'[2]부하(성남)'!#REF!</definedName>
    <definedName name="PNLW10" localSheetId="2">[4]부하계산서!#REF!</definedName>
    <definedName name="PNLW10">[4]부하계산서!#REF!</definedName>
    <definedName name="PNLW8" localSheetId="2">[4]부하계산서!#REF!</definedName>
    <definedName name="PNLW8">[4]부하계산서!#REF!</definedName>
    <definedName name="PP" localSheetId="2">'[2]부하(성남)'!#REF!</definedName>
    <definedName name="PP">'[2]부하(성남)'!#REF!</definedName>
    <definedName name="_xlnm.Print_Area" localSheetId="4">공공요금!$B$1:$H$20</definedName>
    <definedName name="_xlnm.Print_Area" localSheetId="1">내역서!$B$1:$O$127</definedName>
    <definedName name="_xlnm.Print_Area" localSheetId="2">시험비!$A$1:$AT$70</definedName>
    <definedName name="_xlnm.Print_Area" localSheetId="3">품질시험비!$B$1:$X$99</definedName>
    <definedName name="PRINT_TITEL">#REF!</definedName>
    <definedName name="PRINT_TITLE">#REF!</definedName>
    <definedName name="_xlnm.Print_Titles" localSheetId="1">내역서!$1:$2</definedName>
    <definedName name="_xlnm.Print_Titles" localSheetId="3">품질시험비!$1:$4</definedName>
    <definedName name="_xlnm.Print_Titles">#REF!</definedName>
    <definedName name="qwe">#REF!</definedName>
    <definedName name="_xlnm.Recorder">#REF!</definedName>
    <definedName name="rkstjs" localSheetId="6">교통정리원!rkstjs</definedName>
    <definedName name="rkstjs" localSheetId="2">시험비!rkstjs</definedName>
    <definedName name="rkstjs">교통정리원!rkstjs</definedName>
    <definedName name="TLFTN" localSheetId="6">교통정리원!TLFTN</definedName>
    <definedName name="TLFTN" localSheetId="2">시험비!TLFTN</definedName>
    <definedName name="TLFTN">교통정리원!TLFTN</definedName>
    <definedName name="U" localSheetId="2">[5]대치판정!#REF!</definedName>
    <definedName name="U">[6]대치판정!#REF!</definedName>
    <definedName name="UNITA" localSheetId="2">[4]부하계산서!#REF!</definedName>
    <definedName name="UNITA">[4]부하계산서!#REF!</definedName>
    <definedName name="UNITAA" localSheetId="2">[4]부하계산서!#REF!</definedName>
    <definedName name="UNITAA">[4]부하계산서!#REF!</definedName>
    <definedName name="UNITB" localSheetId="2">[4]부하계산서!#REF!</definedName>
    <definedName name="UNITB">[4]부하계산서!#REF!</definedName>
    <definedName name="UNITBB" localSheetId="2">[4]부하계산서!#REF!</definedName>
    <definedName name="UNITBB">[4]부하계산서!#REF!</definedName>
    <definedName name="UNITC" localSheetId="2">[4]부하계산서!#REF!</definedName>
    <definedName name="UNITC">[4]부하계산서!#REF!</definedName>
    <definedName name="UNITC1" localSheetId="2">[4]부하계산서!#REF!</definedName>
    <definedName name="UNITC1">[4]부하계산서!#REF!</definedName>
    <definedName name="UNITCA" localSheetId="2">[4]부하계산서!#REF!</definedName>
    <definedName name="UNITCA">[4]부하계산서!#REF!</definedName>
    <definedName name="UNITD" localSheetId="2">[4]부하계산서!#REF!</definedName>
    <definedName name="UNITD">[4]부하계산서!#REF!</definedName>
    <definedName name="UNITDA" localSheetId="2">[4]부하계산서!#REF!</definedName>
    <definedName name="UNITDA">[4]부하계산서!#REF!</definedName>
    <definedName name="UPSR" localSheetId="2">[4]부하계산서!#REF!</definedName>
    <definedName name="UPSR">[4]부하계산서!#REF!</definedName>
    <definedName name="x" localSheetId="2">#REF!</definedName>
    <definedName name="x">#REF!</definedName>
    <definedName name="간접노무비">#REF!</definedName>
    <definedName name="갑">#REF!</definedName>
    <definedName name="경유가격" localSheetId="6">교통정리원!경유가격</definedName>
    <definedName name="경유가격" localSheetId="2">시험비!경유가격</definedName>
    <definedName name="경유가격">교통정리원!경유가격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 localSheetId="2">#REF!,#REF!,#REF!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 localSheetId="6">교통정리원!내선전공</definedName>
    <definedName name="내선전공" localSheetId="2">시험비!내선전공</definedName>
    <definedName name="내선전공">교통정리원!내선전공</definedName>
    <definedName name="내역서">#REF!</definedName>
    <definedName name="노무비">#REF!</definedName>
    <definedName name="노임">#REF!</definedName>
    <definedName name="노임단가">[10]노임단가!$A$3:$B$138</definedName>
    <definedName name="니여">#REF!,#REF!</definedName>
    <definedName name="단가">#REF!</definedName>
    <definedName name="단가비교표" localSheetId="2">#REF!,#REF!</definedName>
    <definedName name="단가비교표">#REF!,#REF!</definedName>
    <definedName name="단가조사">[10]단가조사!$A$1:$G$379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 localSheetId="6">교통정리원!등용구분</definedName>
    <definedName name="등용구분" localSheetId="2">시험비!등용구분</definedName>
    <definedName name="등용구분">교통정리원!등용구분</definedName>
    <definedName name="등주높이" localSheetId="6">교통정리원!등주높이</definedName>
    <definedName name="등주높이" localSheetId="2">시험비!등주높이</definedName>
    <definedName name="등주높이">교통정리원!등주높이</definedName>
    <definedName name="ㄹㄹㄹ" localSheetId="6">교통정리원!ㄹㄹㄹ</definedName>
    <definedName name="ㄹㄹㄹ" localSheetId="2">시험비!ㄹㄹㄹ</definedName>
    <definedName name="ㄹㄹㄹ">교통정리원!ㄹㄹㄹ</definedName>
    <definedName name="ㅁ\A1759">'[11]공사예산하조서(O.K)'!#REF!</definedName>
    <definedName name="ㅁ1">#REF!</definedName>
    <definedName name="매크로1" localSheetId="6">교통정리원!매크로1</definedName>
    <definedName name="매크로1" localSheetId="2">시험비!매크로1</definedName>
    <definedName name="매크로1">교통정리원!매크로1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 localSheetId="6">교통정리원!사용램프</definedName>
    <definedName name="사용램프" localSheetId="2">시험비!사용램프</definedName>
    <definedName name="사용램프">교통정리원!사용램프</definedName>
    <definedName name="산재보험료">#REF!</definedName>
    <definedName name="샘플">[12]내역서!$A$1:$IV$4</definedName>
    <definedName name="순공사비">#REF!</definedName>
    <definedName name="순공사원가">#REF!</definedName>
    <definedName name="신성">#REF!</definedName>
    <definedName name="신성감" localSheetId="2">#REF!</definedName>
    <definedName name="신성감">#REF!</definedName>
    <definedName name="심우">#REF!</definedName>
    <definedName name="심우을">#REF!</definedName>
    <definedName name="ㅇㄻ" localSheetId="6">교통정리원!ㅇㄻ</definedName>
    <definedName name="ㅇㄻ" localSheetId="2">시험비!ㅇㄻ</definedName>
    <definedName name="ㅇㄻ">교통정리원!ㅇㄻ</definedName>
    <definedName name="ㅇㅇㅇ" localSheetId="6">교통정리원!ㅇㅇㅇ</definedName>
    <definedName name="ㅇㅇㅇ" localSheetId="2">시험비!ㅇㅇㅇ</definedName>
    <definedName name="ㅇㅇㅇ">교통정리원!ㅇㅇㅇ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 localSheetId="2">#REF!</definedName>
    <definedName name="이성희">#REF!</definedName>
    <definedName name="이윤">#REF!</definedName>
    <definedName name="인건비">#REF!</definedName>
    <definedName name="일반관리비">#REF!</definedName>
    <definedName name="일위" localSheetId="2">#REF!,#REF!</definedName>
    <definedName name="일위">#REF!,#REF!</definedName>
    <definedName name="일위대가">#REF!</definedName>
    <definedName name="장성">#REF!,#REF!</definedName>
    <definedName name="재료비">[13]단가대비표!$A$3:$L$66</definedName>
    <definedName name="저압케이블공" localSheetId="6">교통정리원!저압케이블공</definedName>
    <definedName name="저압케이블공" localSheetId="2">시험비!저압케이블공</definedName>
    <definedName name="저압케이블공">교통정리원!저압케이블공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 localSheetId="6">교통정리원!조도등주종류</definedName>
    <definedName name="조도등주종류" localSheetId="2">시험비!조도등주종류</definedName>
    <definedName name="조도등주종류">교통정리원!조도등주종류</definedName>
    <definedName name="조도케이블길이" localSheetId="6">교통정리원!조도케이블길이</definedName>
    <definedName name="조도케이블길이" localSheetId="2">시험비!조도케이블길이</definedName>
    <definedName name="조도케이블길이">교통정리원!조도케이블길이</definedName>
    <definedName name="조수" localSheetId="6">교통정리원!조수</definedName>
    <definedName name="조수" localSheetId="2">시험비!조수</definedName>
    <definedName name="조수">교통정리원!조수</definedName>
    <definedName name="중기기사" localSheetId="6">교통정리원!중기기사</definedName>
    <definedName name="중기기사" localSheetId="2">시험비!중기기사</definedName>
    <definedName name="중기기사">교통정리원!중기기사</definedName>
    <definedName name="직접경비">#REF!</definedName>
    <definedName name="직접노무비">#REF!</definedName>
    <definedName name="참고">#REF!</definedName>
    <definedName name="참조" localSheetId="6">교통정리원!참조</definedName>
    <definedName name="참조" localSheetId="2">시험비!참조</definedName>
    <definedName name="참조">교통정리원!참조</definedName>
    <definedName name="취소" localSheetId="6">교통정리원!취소</definedName>
    <definedName name="취소" localSheetId="2">시험비!취소</definedName>
    <definedName name="취소">교통정리원!취소</definedName>
    <definedName name="크레인가격" localSheetId="6">교통정리원!크레인가격</definedName>
    <definedName name="크레인가격" localSheetId="2">시험비!크레인가격</definedName>
    <definedName name="크레인가격">교통정리원!크레인가격</definedName>
    <definedName name="표">#REF!</definedName>
    <definedName name="표1">#REF!</definedName>
    <definedName name="표지" localSheetId="6">교통정리원!표지</definedName>
    <definedName name="표지" localSheetId="2">시험비!표지</definedName>
    <definedName name="표지">교통정리원!표지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 localSheetId="2">[5]대치판정!#REF!</definedName>
    <definedName name="ㅕ422">[6]대치판정!#REF!</definedName>
    <definedName name="ㅣㅣㅣㅣㅣ" localSheetId="2">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O6" i="42"/>
  <c r="Q6" s="1"/>
  <c r="W6" s="1"/>
  <c r="O7"/>
  <c r="O8"/>
  <c r="O9"/>
  <c r="U9" s="1"/>
  <c r="O10"/>
  <c r="U10" s="1"/>
  <c r="O11"/>
  <c r="O12"/>
  <c r="Q12" s="1"/>
  <c r="W12" s="1"/>
  <c r="O13"/>
  <c r="Q13" s="1"/>
  <c r="W13" s="1"/>
  <c r="O14"/>
  <c r="O15"/>
  <c r="Q15" s="1"/>
  <c r="W15" s="1"/>
  <c r="O16"/>
  <c r="U16" s="1"/>
  <c r="O17"/>
  <c r="Q17" s="1"/>
  <c r="W17" s="1"/>
  <c r="O18"/>
  <c r="Q18" s="1"/>
  <c r="W18" s="1"/>
  <c r="O19"/>
  <c r="Q19" s="1"/>
  <c r="W19" s="1"/>
  <c r="O20"/>
  <c r="O21"/>
  <c r="U21" s="1"/>
  <c r="O22"/>
  <c r="Q22" s="1"/>
  <c r="W22" s="1"/>
  <c r="O23"/>
  <c r="Q23" s="1"/>
  <c r="W23" s="1"/>
  <c r="O24"/>
  <c r="O25"/>
  <c r="U25" s="1"/>
  <c r="O26"/>
  <c r="Q26" s="1"/>
  <c r="W26" s="1"/>
  <c r="O27"/>
  <c r="Q27" s="1"/>
  <c r="W27" s="1"/>
  <c r="O28"/>
  <c r="O29"/>
  <c r="U29" s="1"/>
  <c r="O30"/>
  <c r="Q30" s="1"/>
  <c r="W30" s="1"/>
  <c r="O31"/>
  <c r="Q31" s="1"/>
  <c r="W31" s="1"/>
  <c r="O32"/>
  <c r="U32" s="1"/>
  <c r="O33"/>
  <c r="U33" s="1"/>
  <c r="O34"/>
  <c r="O35"/>
  <c r="Q35" s="1"/>
  <c r="W35" s="1"/>
  <c r="O36"/>
  <c r="Q36" s="1"/>
  <c r="W36" s="1"/>
  <c r="O37"/>
  <c r="Q37" s="1"/>
  <c r="W37" s="1"/>
  <c r="O38"/>
  <c r="Q38" s="1"/>
  <c r="W38" s="1"/>
  <c r="O39"/>
  <c r="U39" s="1"/>
  <c r="O40"/>
  <c r="Q40" s="1"/>
  <c r="W40" s="1"/>
  <c r="O41"/>
  <c r="Q41" s="1"/>
  <c r="W41" s="1"/>
  <c r="O42"/>
  <c r="U42" s="1"/>
  <c r="O43"/>
  <c r="U43" s="1"/>
  <c r="O44"/>
  <c r="O45"/>
  <c r="U45" s="1"/>
  <c r="O46"/>
  <c r="Q46" s="1"/>
  <c r="W46" s="1"/>
  <c r="O47"/>
  <c r="Q47" s="1"/>
  <c r="W47" s="1"/>
  <c r="O48"/>
  <c r="Q48" s="1"/>
  <c r="W48" s="1"/>
  <c r="O49"/>
  <c r="U49" s="1"/>
  <c r="O50"/>
  <c r="U50" s="1"/>
  <c r="O51"/>
  <c r="Q51" s="1"/>
  <c r="W51" s="1"/>
  <c r="O52"/>
  <c r="U52" s="1"/>
  <c r="O53"/>
  <c r="Q53" s="1"/>
  <c r="W53" s="1"/>
  <c r="O54"/>
  <c r="U54" s="1"/>
  <c r="O55"/>
  <c r="Q55" s="1"/>
  <c r="W55" s="1"/>
  <c r="O56"/>
  <c r="O57"/>
  <c r="U57" s="1"/>
  <c r="O58"/>
  <c r="Q58" s="1"/>
  <c r="W58" s="1"/>
  <c r="O59"/>
  <c r="Q59" s="1"/>
  <c r="W59" s="1"/>
  <c r="O60"/>
  <c r="U60" s="1"/>
  <c r="O61"/>
  <c r="Q61" s="1"/>
  <c r="W61" s="1"/>
  <c r="O62"/>
  <c r="O63"/>
  <c r="U63" s="1"/>
  <c r="O64"/>
  <c r="U64" s="1"/>
  <c r="O65"/>
  <c r="Q65" s="1"/>
  <c r="W65" s="1"/>
  <c r="O66"/>
  <c r="O67"/>
  <c r="U67" s="1"/>
  <c r="O68"/>
  <c r="Q68" s="1"/>
  <c r="W68" s="1"/>
  <c r="O69"/>
  <c r="Q69" s="1"/>
  <c r="W69" s="1"/>
  <c r="O70"/>
  <c r="U70" s="1"/>
  <c r="O71"/>
  <c r="Q71" s="1"/>
  <c r="W71" s="1"/>
  <c r="O72"/>
  <c r="O73"/>
  <c r="U73" s="1"/>
  <c r="O74"/>
  <c r="O75"/>
  <c r="Q75" s="1"/>
  <c r="W75" s="1"/>
  <c r="O76"/>
  <c r="U76" s="1"/>
  <c r="O77"/>
  <c r="U77" s="1"/>
  <c r="O78"/>
  <c r="Q78" s="1"/>
  <c r="W78" s="1"/>
  <c r="O79"/>
  <c r="U79" s="1"/>
  <c r="O80"/>
  <c r="O81"/>
  <c r="Q81" s="1"/>
  <c r="W81" s="1"/>
  <c r="O82"/>
  <c r="U82" s="1"/>
  <c r="O83"/>
  <c r="Q83" s="1"/>
  <c r="W83" s="1"/>
  <c r="O84"/>
  <c r="Q84" s="1"/>
  <c r="W84" s="1"/>
  <c r="O85"/>
  <c r="Q85" s="1"/>
  <c r="W85" s="1"/>
  <c r="O86"/>
  <c r="O87"/>
  <c r="Q87" s="1"/>
  <c r="W87" s="1"/>
  <c r="O88"/>
  <c r="U88" s="1"/>
  <c r="O89"/>
  <c r="U89" s="1"/>
  <c r="O90"/>
  <c r="U90" s="1"/>
  <c r="O91"/>
  <c r="Q91" s="1"/>
  <c r="W91" s="1"/>
  <c r="O92"/>
  <c r="O93"/>
  <c r="Q93" s="1"/>
  <c r="W93" s="1"/>
  <c r="O94"/>
  <c r="U94" s="1"/>
  <c r="O95"/>
  <c r="Q95" s="1"/>
  <c r="W95" s="1"/>
  <c r="O96"/>
  <c r="Q96" s="1"/>
  <c r="W96" s="1"/>
  <c r="O97"/>
  <c r="Q97" s="1"/>
  <c r="W97" s="1"/>
  <c r="O98"/>
  <c r="U98" s="1"/>
  <c r="P5"/>
  <c r="V5" s="1"/>
  <c r="O5"/>
  <c r="Q5" s="1"/>
  <c r="W5" s="1"/>
  <c r="H20" i="41"/>
  <c r="H19"/>
  <c r="H18"/>
  <c r="H17"/>
  <c r="H16"/>
  <c r="H11"/>
  <c r="H10"/>
  <c r="H9"/>
  <c r="H8"/>
  <c r="H7"/>
  <c r="P7" i="42" s="1"/>
  <c r="V7" s="1"/>
  <c r="U86"/>
  <c r="Q70"/>
  <c r="W70" s="1"/>
  <c r="Q64"/>
  <c r="W64" s="1"/>
  <c r="Q63"/>
  <c r="W63" s="1"/>
  <c r="Q54"/>
  <c r="W54" s="1"/>
  <c r="Q52"/>
  <c r="W52" s="1"/>
  <c r="Q42"/>
  <c r="W42" s="1"/>
  <c r="U40"/>
  <c r="U38"/>
  <c r="U36"/>
  <c r="U35"/>
  <c r="Q33"/>
  <c r="W33" s="1"/>
  <c r="U30"/>
  <c r="Q29"/>
  <c r="W29" s="1"/>
  <c r="Q28"/>
  <c r="W28" s="1"/>
  <c r="U27"/>
  <c r="U26"/>
  <c r="Q25"/>
  <c r="W25" s="1"/>
  <c r="Q24"/>
  <c r="W24" s="1"/>
  <c r="U23"/>
  <c r="U22"/>
  <c r="Q21"/>
  <c r="W21" s="1"/>
  <c r="Q20"/>
  <c r="W20" s="1"/>
  <c r="U20"/>
  <c r="U19"/>
  <c r="U18"/>
  <c r="Q16"/>
  <c r="W16" s="1"/>
  <c r="U15"/>
  <c r="Q14"/>
  <c r="W14" s="1"/>
  <c r="U14"/>
  <c r="U11"/>
  <c r="Q11"/>
  <c r="W11" s="1"/>
  <c r="Q8"/>
  <c r="W8" s="1"/>
  <c r="U8"/>
  <c r="U7"/>
  <c r="Q7"/>
  <c r="W7" s="1"/>
  <c r="U6"/>
  <c r="N72" l="1"/>
  <c r="T72" s="1"/>
  <c r="P98"/>
  <c r="V98" s="1"/>
  <c r="P96"/>
  <c r="P94"/>
  <c r="V94" s="1"/>
  <c r="P92"/>
  <c r="N92" s="1"/>
  <c r="P90"/>
  <c r="V90" s="1"/>
  <c r="P88"/>
  <c r="P86"/>
  <c r="V86" s="1"/>
  <c r="P84"/>
  <c r="N84" s="1"/>
  <c r="T84" s="1"/>
  <c r="P82"/>
  <c r="V82" s="1"/>
  <c r="P80"/>
  <c r="N80" s="1"/>
  <c r="P78"/>
  <c r="V78" s="1"/>
  <c r="P76"/>
  <c r="N76" s="1"/>
  <c r="T76" s="1"/>
  <c r="P74"/>
  <c r="V74" s="1"/>
  <c r="P72"/>
  <c r="P70"/>
  <c r="V70" s="1"/>
  <c r="P68"/>
  <c r="N68" s="1"/>
  <c r="T68" s="1"/>
  <c r="P66"/>
  <c r="V66" s="1"/>
  <c r="P64"/>
  <c r="P62"/>
  <c r="V62" s="1"/>
  <c r="P60"/>
  <c r="N60" s="1"/>
  <c r="T60" s="1"/>
  <c r="P58"/>
  <c r="V58" s="1"/>
  <c r="P56"/>
  <c r="N56" s="1"/>
  <c r="P54"/>
  <c r="V54" s="1"/>
  <c r="P52"/>
  <c r="N52" s="1"/>
  <c r="T52" s="1"/>
  <c r="P50"/>
  <c r="P48"/>
  <c r="P46"/>
  <c r="V46" s="1"/>
  <c r="P44"/>
  <c r="N44" s="1"/>
  <c r="P42"/>
  <c r="V42" s="1"/>
  <c r="P40"/>
  <c r="N40" s="1"/>
  <c r="T40" s="1"/>
  <c r="P38"/>
  <c r="P36"/>
  <c r="V36" s="1"/>
  <c r="P34"/>
  <c r="V34" s="1"/>
  <c r="P32"/>
  <c r="N32" s="1"/>
  <c r="T32" s="1"/>
  <c r="P30"/>
  <c r="P28"/>
  <c r="N28" s="1"/>
  <c r="P26"/>
  <c r="V26" s="1"/>
  <c r="P24"/>
  <c r="V24" s="1"/>
  <c r="P22"/>
  <c r="V22" s="1"/>
  <c r="P20"/>
  <c r="V20" s="1"/>
  <c r="P18"/>
  <c r="V18" s="1"/>
  <c r="P16"/>
  <c r="V16" s="1"/>
  <c r="P14"/>
  <c r="P12"/>
  <c r="N12" s="1"/>
  <c r="T12" s="1"/>
  <c r="P10"/>
  <c r="V10" s="1"/>
  <c r="P8"/>
  <c r="V8" s="1"/>
  <c r="P6"/>
  <c r="P97"/>
  <c r="V97" s="1"/>
  <c r="P95"/>
  <c r="V95" s="1"/>
  <c r="P93"/>
  <c r="V93" s="1"/>
  <c r="P91"/>
  <c r="V91" s="1"/>
  <c r="P89"/>
  <c r="V89" s="1"/>
  <c r="P87"/>
  <c r="V87" s="1"/>
  <c r="P85"/>
  <c r="V85" s="1"/>
  <c r="P83"/>
  <c r="V83" s="1"/>
  <c r="P81"/>
  <c r="V81" s="1"/>
  <c r="P79"/>
  <c r="V79" s="1"/>
  <c r="P77"/>
  <c r="V77" s="1"/>
  <c r="P75"/>
  <c r="V75" s="1"/>
  <c r="P73"/>
  <c r="V73" s="1"/>
  <c r="P71"/>
  <c r="V71" s="1"/>
  <c r="P69"/>
  <c r="V69" s="1"/>
  <c r="P67"/>
  <c r="V67" s="1"/>
  <c r="P65"/>
  <c r="V65" s="1"/>
  <c r="P63"/>
  <c r="V63" s="1"/>
  <c r="P61"/>
  <c r="V61" s="1"/>
  <c r="P59"/>
  <c r="V59" s="1"/>
  <c r="P57"/>
  <c r="V57" s="1"/>
  <c r="P55"/>
  <c r="V55" s="1"/>
  <c r="P53"/>
  <c r="V53" s="1"/>
  <c r="P51"/>
  <c r="V51" s="1"/>
  <c r="P49"/>
  <c r="V49" s="1"/>
  <c r="P47"/>
  <c r="V47" s="1"/>
  <c r="P45"/>
  <c r="V45" s="1"/>
  <c r="P43"/>
  <c r="V43" s="1"/>
  <c r="P41"/>
  <c r="V41" s="1"/>
  <c r="P39"/>
  <c r="V39" s="1"/>
  <c r="P37"/>
  <c r="V37" s="1"/>
  <c r="P35"/>
  <c r="V35" s="1"/>
  <c r="P33"/>
  <c r="V33" s="1"/>
  <c r="P31"/>
  <c r="V31" s="1"/>
  <c r="P29"/>
  <c r="V29" s="1"/>
  <c r="P27"/>
  <c r="V27" s="1"/>
  <c r="P25"/>
  <c r="V25" s="1"/>
  <c r="P23"/>
  <c r="V23" s="1"/>
  <c r="P21"/>
  <c r="P19"/>
  <c r="V19" s="1"/>
  <c r="P17"/>
  <c r="V17" s="1"/>
  <c r="P15"/>
  <c r="V15" s="1"/>
  <c r="P13"/>
  <c r="V13" s="1"/>
  <c r="P11"/>
  <c r="V11" s="1"/>
  <c r="P9"/>
  <c r="V9" s="1"/>
  <c r="U28"/>
  <c r="Q32"/>
  <c r="W32" s="1"/>
  <c r="Q34"/>
  <c r="W34" s="1"/>
  <c r="Q44"/>
  <c r="W44" s="1"/>
  <c r="N48"/>
  <c r="T48" s="1"/>
  <c r="Q50"/>
  <c r="W50" s="1"/>
  <c r="U53"/>
  <c r="U56"/>
  <c r="Q60"/>
  <c r="W60" s="1"/>
  <c r="Q67"/>
  <c r="W67" s="1"/>
  <c r="U69"/>
  <c r="U71"/>
  <c r="Q76"/>
  <c r="W76" s="1"/>
  <c r="Q49"/>
  <c r="W49" s="1"/>
  <c r="Q9"/>
  <c r="W9" s="1"/>
  <c r="Q10"/>
  <c r="W10" s="1"/>
  <c r="U12"/>
  <c r="U13"/>
  <c r="U17"/>
  <c r="U24"/>
  <c r="U31"/>
  <c r="U34"/>
  <c r="N36"/>
  <c r="T36" s="1"/>
  <c r="U37"/>
  <c r="Q39"/>
  <c r="W39" s="1"/>
  <c r="U41"/>
  <c r="Q43"/>
  <c r="W43" s="1"/>
  <c r="Q45"/>
  <c r="W45" s="1"/>
  <c r="U46"/>
  <c r="U48"/>
  <c r="U51"/>
  <c r="N54"/>
  <c r="T54" s="1"/>
  <c r="X54" s="1"/>
  <c r="U55"/>
  <c r="U59"/>
  <c r="U61"/>
  <c r="U65"/>
  <c r="U75"/>
  <c r="N78"/>
  <c r="T78" s="1"/>
  <c r="U81"/>
  <c r="Q92"/>
  <c r="W92" s="1"/>
  <c r="U47"/>
  <c r="Q57"/>
  <c r="W57" s="1"/>
  <c r="U62"/>
  <c r="U66"/>
  <c r="U74"/>
  <c r="Q77"/>
  <c r="W77" s="1"/>
  <c r="Q82"/>
  <c r="W82" s="1"/>
  <c r="Q88"/>
  <c r="W88" s="1"/>
  <c r="U44"/>
  <c r="N46"/>
  <c r="T46" s="1"/>
  <c r="Q56"/>
  <c r="W56" s="1"/>
  <c r="U58"/>
  <c r="Q62"/>
  <c r="W62" s="1"/>
  <c r="N64"/>
  <c r="T64" s="1"/>
  <c r="Q66"/>
  <c r="W66" s="1"/>
  <c r="U72"/>
  <c r="Q74"/>
  <c r="W74" s="1"/>
  <c r="U78"/>
  <c r="X78" s="1"/>
  <c r="U80"/>
  <c r="U83"/>
  <c r="Q86"/>
  <c r="W86" s="1"/>
  <c r="N88"/>
  <c r="T88" s="1"/>
  <c r="N90"/>
  <c r="T90" s="1"/>
  <c r="U91"/>
  <c r="N94"/>
  <c r="T94" s="1"/>
  <c r="U96"/>
  <c r="Q98"/>
  <c r="W98" s="1"/>
  <c r="U68"/>
  <c r="N70"/>
  <c r="T70" s="1"/>
  <c r="X70" s="1"/>
  <c r="Q72"/>
  <c r="W72" s="1"/>
  <c r="Q80"/>
  <c r="W80" s="1"/>
  <c r="U84"/>
  <c r="N96"/>
  <c r="T96" s="1"/>
  <c r="Q90"/>
  <c r="W90" s="1"/>
  <c r="U92"/>
  <c r="Q94"/>
  <c r="W94" s="1"/>
  <c r="Q73"/>
  <c r="W73" s="1"/>
  <c r="Q79"/>
  <c r="W79" s="1"/>
  <c r="U85"/>
  <c r="U87"/>
  <c r="Q89"/>
  <c r="W89" s="1"/>
  <c r="U95"/>
  <c r="U93"/>
  <c r="U97"/>
  <c r="U5"/>
  <c r="V32"/>
  <c r="X32" s="1"/>
  <c r="V40"/>
  <c r="X40" s="1"/>
  <c r="V48"/>
  <c r="V56"/>
  <c r="V64"/>
  <c r="V72"/>
  <c r="V80"/>
  <c r="V88"/>
  <c r="V96"/>
  <c r="N22"/>
  <c r="T22" s="1"/>
  <c r="X22" s="1"/>
  <c r="N10"/>
  <c r="T10" s="1"/>
  <c r="N16"/>
  <c r="T16" s="1"/>
  <c r="X16" s="1"/>
  <c r="X90"/>
  <c r="W99"/>
  <c r="R94"/>
  <c r="N5"/>
  <c r="N7"/>
  <c r="N11"/>
  <c r="N13"/>
  <c r="N19"/>
  <c r="N27"/>
  <c r="N29"/>
  <c r="N31"/>
  <c r="N35"/>
  <c r="N37"/>
  <c r="N43"/>
  <c r="N45"/>
  <c r="N51"/>
  <c r="N53"/>
  <c r="N59"/>
  <c r="N61"/>
  <c r="N63"/>
  <c r="N67"/>
  <c r="N69"/>
  <c r="N75"/>
  <c r="N77"/>
  <c r="N83"/>
  <c r="N85"/>
  <c r="N91"/>
  <c r="N93"/>
  <c r="N95"/>
  <c r="R32"/>
  <c r="R40"/>
  <c r="R46"/>
  <c r="N71" l="1"/>
  <c r="T71" s="1"/>
  <c r="X71" s="1"/>
  <c r="N39"/>
  <c r="N15"/>
  <c r="N98"/>
  <c r="T98" s="1"/>
  <c r="X98" s="1"/>
  <c r="N42"/>
  <c r="T42" s="1"/>
  <c r="X42" s="1"/>
  <c r="X36"/>
  <c r="N8"/>
  <c r="T8" s="1"/>
  <c r="X8" s="1"/>
  <c r="N86"/>
  <c r="T86" s="1"/>
  <c r="X86" s="1"/>
  <c r="N87"/>
  <c r="R87" s="1"/>
  <c r="N55"/>
  <c r="N23"/>
  <c r="X64"/>
  <c r="N82"/>
  <c r="T82" s="1"/>
  <c r="X82" s="1"/>
  <c r="N66"/>
  <c r="T66" s="1"/>
  <c r="R90"/>
  <c r="N79"/>
  <c r="N47"/>
  <c r="T47" s="1"/>
  <c r="X47" s="1"/>
  <c r="N26"/>
  <c r="T26" s="1"/>
  <c r="X26" s="1"/>
  <c r="N18"/>
  <c r="T18" s="1"/>
  <c r="X18" s="1"/>
  <c r="N58"/>
  <c r="N34"/>
  <c r="T44"/>
  <c r="R44"/>
  <c r="T92"/>
  <c r="R92"/>
  <c r="T28"/>
  <c r="R28"/>
  <c r="T56"/>
  <c r="R56"/>
  <c r="T80"/>
  <c r="X80" s="1"/>
  <c r="R80"/>
  <c r="N6"/>
  <c r="V6"/>
  <c r="V99" s="1"/>
  <c r="V14"/>
  <c r="N14"/>
  <c r="N30"/>
  <c r="V30"/>
  <c r="V38"/>
  <c r="N38"/>
  <c r="R68"/>
  <c r="N97"/>
  <c r="T97" s="1"/>
  <c r="X97" s="1"/>
  <c r="N81"/>
  <c r="R81" s="1"/>
  <c r="R78"/>
  <c r="N17"/>
  <c r="T17" s="1"/>
  <c r="X17" s="1"/>
  <c r="N9"/>
  <c r="T9" s="1"/>
  <c r="X9" s="1"/>
  <c r="R8"/>
  <c r="V92"/>
  <c r="V76"/>
  <c r="V60"/>
  <c r="X60" s="1"/>
  <c r="V44"/>
  <c r="V28"/>
  <c r="R12"/>
  <c r="X94"/>
  <c r="N20"/>
  <c r="N50"/>
  <c r="T50" s="1"/>
  <c r="X50" s="1"/>
  <c r="V50"/>
  <c r="V84"/>
  <c r="V68"/>
  <c r="X68" s="1"/>
  <c r="V52"/>
  <c r="X52" s="1"/>
  <c r="V12"/>
  <c r="N62"/>
  <c r="T62" s="1"/>
  <c r="X62" s="1"/>
  <c r="N21"/>
  <c r="V21"/>
  <c r="N89"/>
  <c r="N73"/>
  <c r="N65"/>
  <c r="R65" s="1"/>
  <c r="N57"/>
  <c r="R57" s="1"/>
  <c r="N49"/>
  <c r="N41"/>
  <c r="T41" s="1"/>
  <c r="X41" s="1"/>
  <c r="N33"/>
  <c r="R33" s="1"/>
  <c r="N25"/>
  <c r="T25" s="1"/>
  <c r="X25" s="1"/>
  <c r="X46"/>
  <c r="N24"/>
  <c r="N74"/>
  <c r="T74" s="1"/>
  <c r="X74" s="1"/>
  <c r="X48"/>
  <c r="R60"/>
  <c r="X84"/>
  <c r="R70"/>
  <c r="R48"/>
  <c r="R62"/>
  <c r="X56"/>
  <c r="X66"/>
  <c r="R86"/>
  <c r="R76"/>
  <c r="R64"/>
  <c r="R52"/>
  <c r="X92"/>
  <c r="X76"/>
  <c r="R96"/>
  <c r="R54"/>
  <c r="X10"/>
  <c r="R84"/>
  <c r="R36"/>
  <c r="R88"/>
  <c r="X96"/>
  <c r="R66"/>
  <c r="R98"/>
  <c r="R72"/>
  <c r="X88"/>
  <c r="X72"/>
  <c r="U99"/>
  <c r="X12"/>
  <c r="R16"/>
  <c r="R22"/>
  <c r="R26"/>
  <c r="R18"/>
  <c r="R10"/>
  <c r="R95"/>
  <c r="T95"/>
  <c r="X95" s="1"/>
  <c r="R79"/>
  <c r="T79"/>
  <c r="X79" s="1"/>
  <c r="R63"/>
  <c r="T63"/>
  <c r="X63" s="1"/>
  <c r="R31"/>
  <c r="T31"/>
  <c r="X31" s="1"/>
  <c r="T15"/>
  <c r="X15" s="1"/>
  <c r="R15"/>
  <c r="T89"/>
  <c r="X89" s="1"/>
  <c r="R89"/>
  <c r="T73"/>
  <c r="X73" s="1"/>
  <c r="R73"/>
  <c r="T57"/>
  <c r="X57" s="1"/>
  <c r="T33"/>
  <c r="X33" s="1"/>
  <c r="R17"/>
  <c r="T91"/>
  <c r="X91" s="1"/>
  <c r="R91"/>
  <c r="T83"/>
  <c r="X83" s="1"/>
  <c r="R83"/>
  <c r="T75"/>
  <c r="X75" s="1"/>
  <c r="R75"/>
  <c r="T67"/>
  <c r="X67" s="1"/>
  <c r="R67"/>
  <c r="R59"/>
  <c r="T59"/>
  <c r="X59" s="1"/>
  <c r="T51"/>
  <c r="X51" s="1"/>
  <c r="R51"/>
  <c r="T43"/>
  <c r="X43" s="1"/>
  <c r="R43"/>
  <c r="R35"/>
  <c r="T35"/>
  <c r="X35" s="1"/>
  <c r="R27"/>
  <c r="T27"/>
  <c r="X27" s="1"/>
  <c r="R19"/>
  <c r="T19"/>
  <c r="X19" s="1"/>
  <c r="R11"/>
  <c r="T11"/>
  <c r="X11" s="1"/>
  <c r="T87"/>
  <c r="X87" s="1"/>
  <c r="T55"/>
  <c r="X55" s="1"/>
  <c r="R55"/>
  <c r="R39"/>
  <c r="T39"/>
  <c r="X39" s="1"/>
  <c r="T7"/>
  <c r="X7" s="1"/>
  <c r="R7"/>
  <c r="T49"/>
  <c r="X49" s="1"/>
  <c r="R49"/>
  <c r="T93"/>
  <c r="X93" s="1"/>
  <c r="R93"/>
  <c r="R85"/>
  <c r="T85"/>
  <c r="X85" s="1"/>
  <c r="T77"/>
  <c r="X77" s="1"/>
  <c r="R77"/>
  <c r="R69"/>
  <c r="T69"/>
  <c r="X69" s="1"/>
  <c r="T61"/>
  <c r="X61" s="1"/>
  <c r="R61"/>
  <c r="R53"/>
  <c r="T53"/>
  <c r="X53" s="1"/>
  <c r="R45"/>
  <c r="T45"/>
  <c r="X45" s="1"/>
  <c r="R37"/>
  <c r="T37"/>
  <c r="X37" s="1"/>
  <c r="T29"/>
  <c r="X29" s="1"/>
  <c r="R29"/>
  <c r="T21"/>
  <c r="X21" s="1"/>
  <c r="R21"/>
  <c r="T13"/>
  <c r="X13" s="1"/>
  <c r="R13"/>
  <c r="R5"/>
  <c r="T5"/>
  <c r="T23"/>
  <c r="X23" s="1"/>
  <c r="R23"/>
  <c r="R47" l="1"/>
  <c r="R97"/>
  <c r="R71"/>
  <c r="R25"/>
  <c r="R74"/>
  <c r="T34"/>
  <c r="X34" s="1"/>
  <c r="R34"/>
  <c r="T58"/>
  <c r="X58" s="1"/>
  <c r="R58"/>
  <c r="R82"/>
  <c r="R42"/>
  <c r="T24"/>
  <c r="X24" s="1"/>
  <c r="R24"/>
  <c r="T38"/>
  <c r="X38" s="1"/>
  <c r="R38"/>
  <c r="T14"/>
  <c r="X14" s="1"/>
  <c r="R14"/>
  <c r="T81"/>
  <c r="X81" s="1"/>
  <c r="R9"/>
  <c r="R41"/>
  <c r="T65"/>
  <c r="X65" s="1"/>
  <c r="X44"/>
  <c r="T30"/>
  <c r="X30" s="1"/>
  <c r="R30"/>
  <c r="T6"/>
  <c r="X6" s="1"/>
  <c r="R6"/>
  <c r="X28"/>
  <c r="T20"/>
  <c r="X20" s="1"/>
  <c r="R20"/>
  <c r="R50"/>
  <c r="X5"/>
  <c r="X99" s="1"/>
  <c r="M125" i="37" s="1"/>
  <c r="G125" s="1"/>
  <c r="G5" s="1"/>
  <c r="T99" i="42"/>
  <c r="M117" i="37" l="1"/>
  <c r="M118"/>
  <c r="M119"/>
  <c r="M120"/>
  <c r="M121"/>
  <c r="K117"/>
  <c r="K118"/>
  <c r="K119"/>
  <c r="K120"/>
  <c r="K121"/>
  <c r="I117"/>
  <c r="I118"/>
  <c r="I119"/>
  <c r="I120"/>
  <c r="I121"/>
  <c r="M22"/>
  <c r="M23"/>
  <c r="M24"/>
  <c r="K22"/>
  <c r="K23"/>
  <c r="K24"/>
  <c r="I22"/>
  <c r="I23"/>
  <c r="I24"/>
  <c r="M50"/>
  <c r="M48"/>
  <c r="F105"/>
  <c r="F104"/>
  <c r="F103"/>
  <c r="F117"/>
  <c r="F118"/>
  <c r="F119"/>
  <c r="F120"/>
  <c r="F121"/>
  <c r="H123"/>
  <c r="K115"/>
  <c r="I116"/>
  <c r="M114"/>
  <c r="M115"/>
  <c r="I107"/>
  <c r="K114"/>
  <c r="M56"/>
  <c r="M68"/>
  <c r="M71"/>
  <c r="M79"/>
  <c r="M83"/>
  <c r="M88"/>
  <c r="M91"/>
  <c r="M92"/>
  <c r="M100"/>
  <c r="I79"/>
  <c r="I100"/>
  <c r="K17"/>
  <c r="K19"/>
  <c r="K20"/>
  <c r="K25"/>
  <c r="K29"/>
  <c r="K33"/>
  <c r="K37"/>
  <c r="K41"/>
  <c r="K45"/>
  <c r="K49"/>
  <c r="K53"/>
  <c r="K65"/>
  <c r="K69"/>
  <c r="K73"/>
  <c r="K77"/>
  <c r="K81"/>
  <c r="K89"/>
  <c r="K93"/>
  <c r="K15"/>
  <c r="K12"/>
  <c r="K11"/>
  <c r="G127"/>
  <c r="G6"/>
  <c r="M116"/>
  <c r="K116"/>
  <c r="I115"/>
  <c r="I112"/>
  <c r="K110"/>
  <c r="I110"/>
  <c r="K109"/>
  <c r="I109"/>
  <c r="K107"/>
  <c r="K106"/>
  <c r="K105"/>
  <c r="K103"/>
  <c r="K100"/>
  <c r="M98"/>
  <c r="K98"/>
  <c r="I98"/>
  <c r="M96"/>
  <c r="K96"/>
  <c r="I96"/>
  <c r="M95"/>
  <c r="K95"/>
  <c r="I95"/>
  <c r="M94"/>
  <c r="K94"/>
  <c r="I94"/>
  <c r="M93"/>
  <c r="I93"/>
  <c r="K92"/>
  <c r="I92"/>
  <c r="K91"/>
  <c r="I91"/>
  <c r="M90"/>
  <c r="K90"/>
  <c r="I90"/>
  <c r="M89"/>
  <c r="I89"/>
  <c r="K88"/>
  <c r="I88"/>
  <c r="M87"/>
  <c r="K87"/>
  <c r="I87"/>
  <c r="M86"/>
  <c r="K86"/>
  <c r="I86"/>
  <c r="M84"/>
  <c r="K84"/>
  <c r="K83"/>
  <c r="I83"/>
  <c r="M82"/>
  <c r="K82"/>
  <c r="M81"/>
  <c r="I81"/>
  <c r="M80"/>
  <c r="K80"/>
  <c r="K79"/>
  <c r="M78"/>
  <c r="K78"/>
  <c r="M77"/>
  <c r="I77"/>
  <c r="M76"/>
  <c r="K76"/>
  <c r="I76"/>
  <c r="M75"/>
  <c r="K75"/>
  <c r="I75"/>
  <c r="M74"/>
  <c r="K74"/>
  <c r="I74"/>
  <c r="M73"/>
  <c r="I73"/>
  <c r="M72"/>
  <c r="K72"/>
  <c r="I72"/>
  <c r="K71"/>
  <c r="I71"/>
  <c r="M70"/>
  <c r="K70"/>
  <c r="I70"/>
  <c r="M69"/>
  <c r="I69"/>
  <c r="K68"/>
  <c r="I68"/>
  <c r="M66"/>
  <c r="K66"/>
  <c r="I66"/>
  <c r="M65"/>
  <c r="I65"/>
  <c r="M64"/>
  <c r="K64"/>
  <c r="I64"/>
  <c r="M62"/>
  <c r="K62"/>
  <c r="I62"/>
  <c r="M60"/>
  <c r="K60"/>
  <c r="I60"/>
  <c r="M59"/>
  <c r="K59"/>
  <c r="M58"/>
  <c r="K58"/>
  <c r="I58"/>
  <c r="K56"/>
  <c r="I56"/>
  <c r="M55"/>
  <c r="K55"/>
  <c r="I55"/>
  <c r="M54"/>
  <c r="K54"/>
  <c r="M53"/>
  <c r="I53"/>
  <c r="M52"/>
  <c r="K52"/>
  <c r="M51"/>
  <c r="K51"/>
  <c r="I51"/>
  <c r="K50"/>
  <c r="I50"/>
  <c r="M49"/>
  <c r="K48"/>
  <c r="I48"/>
  <c r="M47"/>
  <c r="K47"/>
  <c r="I47"/>
  <c r="M46"/>
  <c r="K46"/>
  <c r="M45"/>
  <c r="I45"/>
  <c r="M44"/>
  <c r="K44"/>
  <c r="M43"/>
  <c r="K43"/>
  <c r="I43"/>
  <c r="M42"/>
  <c r="K42"/>
  <c r="M41"/>
  <c r="I41"/>
  <c r="M40"/>
  <c r="K40"/>
  <c r="M39"/>
  <c r="K39"/>
  <c r="I39"/>
  <c r="M38"/>
  <c r="K38"/>
  <c r="M37"/>
  <c r="I37"/>
  <c r="M36"/>
  <c r="K36"/>
  <c r="M35"/>
  <c r="K35"/>
  <c r="I35"/>
  <c r="M34"/>
  <c r="K34"/>
  <c r="M33"/>
  <c r="I33"/>
  <c r="M32"/>
  <c r="K32"/>
  <c r="M31"/>
  <c r="K31"/>
  <c r="I31"/>
  <c r="M30"/>
  <c r="K30"/>
  <c r="M29"/>
  <c r="I29"/>
  <c r="M28"/>
  <c r="K28"/>
  <c r="M27"/>
  <c r="K27"/>
  <c r="I27"/>
  <c r="M26"/>
  <c r="K26"/>
  <c r="M25"/>
  <c r="I25"/>
  <c r="M20"/>
  <c r="I20"/>
  <c r="M19"/>
  <c r="I19"/>
  <c r="M18"/>
  <c r="K18"/>
  <c r="M17"/>
  <c r="I17"/>
  <c r="M16"/>
  <c r="K16"/>
  <c r="M15"/>
  <c r="I15"/>
  <c r="M14"/>
  <c r="K14"/>
  <c r="I14"/>
  <c r="M12"/>
  <c r="I12"/>
  <c r="M11"/>
  <c r="M10"/>
  <c r="K10"/>
  <c r="I10"/>
  <c r="G121" l="1"/>
  <c r="G117"/>
  <c r="G50"/>
  <c r="G48"/>
  <c r="G22"/>
  <c r="G118"/>
  <c r="G24"/>
  <c r="G119"/>
  <c r="G120"/>
  <c r="G23"/>
  <c r="F59"/>
  <c r="F80"/>
  <c r="F82"/>
  <c r="F13"/>
  <c r="F23"/>
  <c r="F42"/>
  <c r="F49"/>
  <c r="F53"/>
  <c r="F21"/>
  <c r="G70"/>
  <c r="F114"/>
  <c r="F16"/>
  <c r="F18"/>
  <c r="M21"/>
  <c r="F57"/>
  <c r="F85"/>
  <c r="G58"/>
  <c r="F17"/>
  <c r="F19"/>
  <c r="G29"/>
  <c r="F34"/>
  <c r="F40"/>
  <c r="F41"/>
  <c r="F61"/>
  <c r="F78"/>
  <c r="M85"/>
  <c r="M97"/>
  <c r="M103"/>
  <c r="F22"/>
  <c r="F26"/>
  <c r="F32"/>
  <c r="F33"/>
  <c r="F56"/>
  <c r="F58"/>
  <c r="K61"/>
  <c r="M67"/>
  <c r="F84"/>
  <c r="F96"/>
  <c r="F99"/>
  <c r="F101"/>
  <c r="G56"/>
  <c r="F12"/>
  <c r="G15"/>
  <c r="I16"/>
  <c r="G16" s="1"/>
  <c r="G17"/>
  <c r="I18"/>
  <c r="G18" s="1"/>
  <c r="G19"/>
  <c r="F25"/>
  <c r="I57"/>
  <c r="I59"/>
  <c r="G59" s="1"/>
  <c r="F67"/>
  <c r="F76"/>
  <c r="G20"/>
  <c r="F15"/>
  <c r="G51"/>
  <c r="G65"/>
  <c r="G76"/>
  <c r="G87"/>
  <c r="G92"/>
  <c r="F11"/>
  <c r="G12"/>
  <c r="M13"/>
  <c r="K13"/>
  <c r="G27"/>
  <c r="F30"/>
  <c r="F31"/>
  <c r="G35"/>
  <c r="F38"/>
  <c r="F39"/>
  <c r="G43"/>
  <c r="F46"/>
  <c r="F47"/>
  <c r="F50"/>
  <c r="K67"/>
  <c r="F71"/>
  <c r="F73"/>
  <c r="G75"/>
  <c r="G77"/>
  <c r="G81"/>
  <c r="F97"/>
  <c r="F98"/>
  <c r="I103"/>
  <c r="I104"/>
  <c r="I106"/>
  <c r="F116"/>
  <c r="G55"/>
  <c r="G62"/>
  <c r="F75"/>
  <c r="G88"/>
  <c r="G91"/>
  <c r="G93"/>
  <c r="F10"/>
  <c r="F14"/>
  <c r="F28"/>
  <c r="F29"/>
  <c r="F36"/>
  <c r="F37"/>
  <c r="F44"/>
  <c r="F45"/>
  <c r="F55"/>
  <c r="F60"/>
  <c r="F69"/>
  <c r="G71"/>
  <c r="G72"/>
  <c r="F77"/>
  <c r="F79"/>
  <c r="F81"/>
  <c r="F83"/>
  <c r="G98"/>
  <c r="G115"/>
  <c r="G14"/>
  <c r="F52"/>
  <c r="G64"/>
  <c r="G66"/>
  <c r="G89"/>
  <c r="G95"/>
  <c r="F20"/>
  <c r="F24"/>
  <c r="F27"/>
  <c r="F35"/>
  <c r="F43"/>
  <c r="F51"/>
  <c r="I52"/>
  <c r="G52" s="1"/>
  <c r="G53"/>
  <c r="F54"/>
  <c r="F62"/>
  <c r="F64"/>
  <c r="F66"/>
  <c r="G73"/>
  <c r="I78"/>
  <c r="G78" s="1"/>
  <c r="I80"/>
  <c r="G80" s="1"/>
  <c r="I82"/>
  <c r="G82" s="1"/>
  <c r="I84"/>
  <c r="G84" s="1"/>
  <c r="F87"/>
  <c r="F89"/>
  <c r="F91"/>
  <c r="F93"/>
  <c r="F95"/>
  <c r="G96"/>
  <c r="G100"/>
  <c r="I105"/>
  <c r="I114"/>
  <c r="G114" s="1"/>
  <c r="G25"/>
  <c r="G33"/>
  <c r="G41"/>
  <c r="G60"/>
  <c r="G68"/>
  <c r="G74"/>
  <c r="G116"/>
  <c r="G10"/>
  <c r="G79"/>
  <c r="G83"/>
  <c r="G86"/>
  <c r="G90"/>
  <c r="G94"/>
  <c r="G37"/>
  <c r="G45"/>
  <c r="G47"/>
  <c r="G69"/>
  <c r="G31"/>
  <c r="G39"/>
  <c r="I11"/>
  <c r="G11" s="1"/>
  <c r="K21"/>
  <c r="I26"/>
  <c r="G26" s="1"/>
  <c r="I28"/>
  <c r="G28" s="1"/>
  <c r="I30"/>
  <c r="G30" s="1"/>
  <c r="I32"/>
  <c r="G32" s="1"/>
  <c r="I34"/>
  <c r="G34" s="1"/>
  <c r="I36"/>
  <c r="G36" s="1"/>
  <c r="I38"/>
  <c r="G38" s="1"/>
  <c r="I40"/>
  <c r="G40" s="1"/>
  <c r="I42"/>
  <c r="G42" s="1"/>
  <c r="I44"/>
  <c r="G44" s="1"/>
  <c r="I46"/>
  <c r="G46" s="1"/>
  <c r="I49"/>
  <c r="G49" s="1"/>
  <c r="I54"/>
  <c r="G54" s="1"/>
  <c r="F63"/>
  <c r="F65"/>
  <c r="I67"/>
  <c r="F86"/>
  <c r="F88"/>
  <c r="F90"/>
  <c r="F92"/>
  <c r="F94"/>
  <c r="K97"/>
  <c r="M104"/>
  <c r="I61"/>
  <c r="M61"/>
  <c r="F68"/>
  <c r="F70"/>
  <c r="F72"/>
  <c r="F74"/>
  <c r="K85"/>
  <c r="K104"/>
  <c r="M105"/>
  <c r="I21"/>
  <c r="I97"/>
  <c r="F100"/>
  <c r="F115"/>
  <c r="I13"/>
  <c r="F48"/>
  <c r="I85"/>
  <c r="G103" l="1"/>
  <c r="M57"/>
  <c r="K57"/>
  <c r="G61"/>
  <c r="G67"/>
  <c r="G13"/>
  <c r="G105"/>
  <c r="G97"/>
  <c r="G85"/>
  <c r="G21"/>
  <c r="G104"/>
  <c r="G57" l="1"/>
  <c r="I63"/>
  <c r="K63"/>
  <c r="M63"/>
  <c r="K101"/>
  <c r="M101"/>
  <c r="I101"/>
  <c r="I111" l="1"/>
  <c r="K111"/>
  <c r="G63"/>
  <c r="G101"/>
  <c r="I113" l="1"/>
  <c r="I108"/>
  <c r="K108"/>
  <c r="I102" l="1"/>
  <c r="K42" i="12" l="1"/>
  <c r="F5" i="13" l="1"/>
  <c r="F6"/>
  <c r="E6"/>
  <c r="E5"/>
  <c r="I19"/>
  <c r="I20"/>
  <c r="I21"/>
  <c r="I22"/>
  <c r="H7"/>
  <c r="E4" l="1"/>
  <c r="H6"/>
  <c r="F4"/>
  <c r="H4" s="1"/>
  <c r="H5"/>
  <c r="K15" i="12" l="1"/>
  <c r="K11"/>
  <c r="L32" l="1"/>
  <c r="L33" s="1"/>
  <c r="F32"/>
  <c r="F33" s="1"/>
  <c r="X27"/>
  <c r="AD32"/>
  <c r="AD33" s="1"/>
  <c r="R27"/>
  <c r="X32"/>
  <c r="X33" s="1"/>
  <c r="L27"/>
  <c r="R32"/>
  <c r="R33" s="1"/>
  <c r="F27"/>
  <c r="F28" s="1"/>
  <c r="AD27"/>
  <c r="AD28" s="1"/>
  <c r="K43"/>
  <c r="K44" s="1"/>
  <c r="AD31" l="1"/>
  <c r="X31"/>
  <c r="R31"/>
  <c r="L31"/>
  <c r="F31"/>
  <c r="AD26"/>
  <c r="X26"/>
  <c r="R26"/>
  <c r="L26"/>
  <c r="F26"/>
  <c r="X28" l="1"/>
  <c r="R28"/>
  <c r="L28"/>
  <c r="K45" s="1"/>
  <c r="AB45" s="1"/>
  <c r="H22" i="13" l="1"/>
  <c r="H21"/>
  <c r="H20"/>
  <c r="H19"/>
  <c r="H18"/>
  <c r="H17"/>
  <c r="H16"/>
  <c r="H15"/>
  <c r="H14"/>
  <c r="H13"/>
  <c r="H12"/>
  <c r="H11"/>
  <c r="H10"/>
  <c r="H9"/>
  <c r="H8"/>
  <c r="M112" i="37" l="1"/>
  <c r="M113"/>
  <c r="G16" i="13"/>
  <c r="I16" s="1"/>
  <c r="G11"/>
  <c r="I11" s="1"/>
  <c r="G8"/>
  <c r="G7"/>
  <c r="G12"/>
  <c r="I12" s="1"/>
  <c r="G15"/>
  <c r="I15" s="1"/>
  <c r="M108" i="37" l="1"/>
  <c r="G108" s="1"/>
  <c r="M109"/>
  <c r="G109" s="1"/>
  <c r="K112"/>
  <c r="F112"/>
  <c r="F113"/>
  <c r="K113"/>
  <c r="G113" s="1"/>
  <c r="M107"/>
  <c r="G107" s="1"/>
  <c r="F107"/>
  <c r="M110"/>
  <c r="G110" s="1"/>
  <c r="F110"/>
  <c r="F111"/>
  <c r="M111"/>
  <c r="G111" s="1"/>
  <c r="F106"/>
  <c r="M106"/>
  <c r="G17" i="13"/>
  <c r="I17" s="1"/>
  <c r="G18"/>
  <c r="I18" s="1"/>
  <c r="G10"/>
  <c r="I10" s="1"/>
  <c r="G9"/>
  <c r="I9" s="1"/>
  <c r="G14"/>
  <c r="I14" s="1"/>
  <c r="G13"/>
  <c r="I13" s="1"/>
  <c r="I8"/>
  <c r="I7"/>
  <c r="F108" i="37" l="1"/>
  <c r="F109"/>
  <c r="G112"/>
  <c r="K102"/>
  <c r="G106"/>
  <c r="M102"/>
  <c r="G6" i="13"/>
  <c r="I6" s="1"/>
  <c r="G5"/>
  <c r="G102" i="37" l="1"/>
  <c r="G4" i="13"/>
  <c r="I4" s="1"/>
  <c r="I5"/>
  <c r="I99" i="37" l="1"/>
  <c r="I9" s="1"/>
  <c r="M99"/>
  <c r="M9" s="1"/>
  <c r="K99"/>
  <c r="M122" l="1"/>
  <c r="I122"/>
  <c r="G99"/>
  <c r="K9"/>
  <c r="K122" l="1"/>
  <c r="I124" s="1"/>
  <c r="M124" s="1"/>
  <c r="G124" s="1"/>
  <c r="G9"/>
  <c r="N124" l="1"/>
  <c r="D4" s="1"/>
  <c r="G4"/>
  <c r="G122"/>
</calcChain>
</file>

<file path=xl/sharedStrings.xml><?xml version="1.0" encoding="utf-8"?>
<sst xmlns="http://schemas.openxmlformats.org/spreadsheetml/2006/main" count="906" uniqueCount="370">
  <si>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</si>
  <si>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</si>
  <si>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</si>
  <si>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</si>
  <si>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</si>
  <si>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주간</t>
    <phoneticPr fontId="2" type="noConversion"/>
  </si>
  <si>
    <t>야간</t>
    <phoneticPr fontId="2" type="noConversion"/>
  </si>
  <si>
    <t>금   액</t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</si>
  <si>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</si>
  <si>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</si>
  <si>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</si>
  <si>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</si>
  <si>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</si>
  <si>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</si>
  <si>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</si>
  <si>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</si>
  <si>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제1호표 : 절삭 후 아스팔트 덧씌우기(연속구간) 밀링깊이50mm 시공량5000㎡/일</t>
    <phoneticPr fontId="2" type="noConversion"/>
  </si>
  <si>
    <t>절삭 후 아스팔트 덧씌우기</t>
    <phoneticPr fontId="2" type="noConversion"/>
  </si>
  <si>
    <t>A</t>
    <phoneticPr fontId="2" type="noConversion"/>
  </si>
  <si>
    <t>B(5000㎡)</t>
    <phoneticPr fontId="2" type="noConversion"/>
  </si>
  <si>
    <t>C(=A/B)</t>
    <phoneticPr fontId="2" type="noConversion"/>
  </si>
  <si>
    <t>5 * C</t>
    <phoneticPr fontId="2" type="noConversion"/>
  </si>
  <si>
    <t>제2호표 : 절삭 후 아스팔트 덧씌우기(연속구간) 밀링깊이70mm 시공량4400㎡/일</t>
    <phoneticPr fontId="2" type="noConversion"/>
  </si>
  <si>
    <t>B(4400㎡)</t>
    <phoneticPr fontId="2" type="noConversion"/>
  </si>
  <si>
    <t>제3호표 :  절삭 후 아스팔트 덧씌우기(불연속구간) 밀링깊이50mm 시공량2000㎡/일</t>
    <phoneticPr fontId="2" type="noConversion"/>
  </si>
  <si>
    <t>B(2000㎡)</t>
    <phoneticPr fontId="2" type="noConversion"/>
  </si>
  <si>
    <t>제4호표  절삭 후 아스팔트 덧씌우기(연속구간) 밀링깊이70mm 시공량2000㎡/일</t>
    <phoneticPr fontId="2" type="noConversion"/>
  </si>
  <si>
    <t>제5호표 : 아스팔트 덧씌우기 1.4m≤시공폭＜3m 시공량 2000㎡/일</t>
    <phoneticPr fontId="2" type="noConversion"/>
  </si>
  <si>
    <t>아스팔트 덧씌우기</t>
    <phoneticPr fontId="2" type="noConversion"/>
  </si>
  <si>
    <t>3 * C</t>
    <phoneticPr fontId="2" type="noConversion"/>
  </si>
  <si>
    <t>제6호표 : 아스팔트 덧씌우기 3m≤시공폭 시공량 5000㎡/일</t>
    <phoneticPr fontId="2" type="noConversion"/>
  </si>
  <si>
    <t>제7호표 : 기층(아스팔트 기층(BB층)) 시공량 3600㎡(두께≥10cm)/일</t>
    <phoneticPr fontId="2" type="noConversion"/>
  </si>
  <si>
    <t>아스팔트 기층(BB)</t>
    <phoneticPr fontId="2" type="noConversion"/>
  </si>
  <si>
    <t>B(3600㎡)</t>
    <phoneticPr fontId="2" type="noConversion"/>
  </si>
  <si>
    <t>제8호표 : 기층(아스팔트 기층(BB층)) 시공량 4000㎡(두께＜10cm)/일</t>
    <phoneticPr fontId="2" type="noConversion"/>
  </si>
  <si>
    <t>B(4000㎡)</t>
    <phoneticPr fontId="2" type="noConversion"/>
  </si>
  <si>
    <t>제9호표 : 노면절삭 일시공량 2400㎡/일</t>
    <phoneticPr fontId="2" type="noConversion"/>
  </si>
  <si>
    <t>노면절삭</t>
    <phoneticPr fontId="2" type="noConversion"/>
  </si>
  <si>
    <t>B(2400㎡)</t>
    <phoneticPr fontId="2" type="noConversion"/>
  </si>
  <si>
    <t>2 * C</t>
    <phoneticPr fontId="2" type="noConversion"/>
  </si>
  <si>
    <t>제10호표 : 노면절삭 일시공량 2080㎡/일</t>
    <phoneticPr fontId="2" type="noConversion"/>
  </si>
  <si>
    <t>B(2080㎡)</t>
    <phoneticPr fontId="2" type="noConversion"/>
  </si>
  <si>
    <t>제11호표 : 노면절삭 일시공량 1760㎡/일</t>
    <phoneticPr fontId="2" type="noConversion"/>
  </si>
  <si>
    <t>B(1760㎡)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</si>
  <si>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</si>
  <si>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</si>
  <si>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</si>
  <si>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</si>
  <si>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</si>
  <si>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</si>
  <si>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</si>
  <si>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</si>
  <si>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</si>
  <si>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</si>
  <si>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제4호표  절삭 후 아스팔트 덧씌우기(불연속구간) 밀링깊이70mm 시공량2000㎡/일</t>
    <phoneticPr fontId="2" type="noConversion"/>
  </si>
  <si>
    <t>야간</t>
    <phoneticPr fontId="2" type="noConversion"/>
  </si>
  <si>
    <t>2017년</t>
    <phoneticPr fontId="2" type="noConversion"/>
  </si>
  <si>
    <t>포장보수 단가 비교</t>
    <phoneticPr fontId="2" type="noConversion"/>
  </si>
  <si>
    <t>구  분</t>
    <phoneticPr fontId="2" type="noConversion"/>
  </si>
  <si>
    <t>2015년</t>
    <phoneticPr fontId="2" type="noConversion"/>
  </si>
  <si>
    <t>증감율</t>
    <phoneticPr fontId="2" type="noConversion"/>
  </si>
  <si>
    <t>절삭덧씌우기 평균</t>
    <phoneticPr fontId="2" type="noConversion"/>
  </si>
  <si>
    <t>전체</t>
    <phoneticPr fontId="2" type="noConversion"/>
  </si>
  <si>
    <t>절
삭
덧
씌
우
기</t>
    <phoneticPr fontId="2" type="noConversion"/>
  </si>
  <si>
    <t>연
속</t>
    <phoneticPr fontId="2" type="noConversion"/>
  </si>
  <si>
    <t>T=5cm</t>
    <phoneticPr fontId="2" type="noConversion"/>
  </si>
  <si>
    <t>T=7cm</t>
    <phoneticPr fontId="2" type="noConversion"/>
  </si>
  <si>
    <t>준
불
연
속</t>
    <phoneticPr fontId="2" type="noConversion"/>
  </si>
  <si>
    <t>불
연
속</t>
    <phoneticPr fontId="2" type="noConversion"/>
  </si>
  <si>
    <t>환율</t>
    <phoneticPr fontId="2" type="noConversion"/>
  </si>
  <si>
    <t>휘발유</t>
    <phoneticPr fontId="2" type="noConversion"/>
  </si>
  <si>
    <t>경유</t>
    <phoneticPr fontId="2" type="noConversion"/>
  </si>
  <si>
    <t>인건비</t>
    <phoneticPr fontId="2" type="noConversion"/>
  </si>
  <si>
    <t>○ 아스팔트혼합물 : 5kg이상</t>
    <phoneticPr fontId="2" type="noConversion"/>
  </si>
  <si>
    <t>원</t>
    <phoneticPr fontId="2" type="noConversion"/>
  </si>
  <si>
    <t>(1조 3개)</t>
    <phoneticPr fontId="2" type="noConversion"/>
  </si>
  <si>
    <t xml:space="preserve"> 소     계 :</t>
    <phoneticPr fontId="2" type="noConversion"/>
  </si>
  <si>
    <t>○ 코아채취 : 1조(3개소)</t>
    <phoneticPr fontId="2" type="noConversion"/>
  </si>
  <si>
    <t>원</t>
    <phoneticPr fontId="2" type="noConversion"/>
  </si>
  <si>
    <t>(1조 3개)</t>
    <phoneticPr fontId="2" type="noConversion"/>
  </si>
  <si>
    <t xml:space="preserve"> 소     계 :</t>
    <phoneticPr fontId="2" type="noConversion"/>
  </si>
  <si>
    <t>○ 구역화물(왕복)</t>
    <phoneticPr fontId="2" type="noConversion"/>
  </si>
  <si>
    <t>(단위 : 원)</t>
    <phoneticPr fontId="2" type="noConversion"/>
  </si>
  <si>
    <t>운 반 거 리</t>
    <phoneticPr fontId="2" type="noConversion"/>
  </si>
  <si>
    <t>20km</t>
    <phoneticPr fontId="2" type="noConversion"/>
  </si>
  <si>
    <t>30km</t>
    <phoneticPr fontId="2" type="noConversion"/>
  </si>
  <si>
    <t>40km</t>
    <phoneticPr fontId="2" type="noConversion"/>
  </si>
  <si>
    <t>50km</t>
    <phoneticPr fontId="2" type="noConversion"/>
  </si>
  <si>
    <t>비고</t>
    <phoneticPr fontId="2" type="noConversion"/>
  </si>
  <si>
    <t>경   비(원)</t>
    <phoneticPr fontId="2" type="noConversion"/>
  </si>
  <si>
    <t>60km</t>
    <phoneticPr fontId="2" type="noConversion"/>
  </si>
  <si>
    <t>70km</t>
    <phoneticPr fontId="2" type="noConversion"/>
  </si>
  <si>
    <t>80km</t>
    <phoneticPr fontId="2" type="noConversion"/>
  </si>
  <si>
    <t>90km</t>
    <phoneticPr fontId="2" type="noConversion"/>
  </si>
  <si>
    <t>100km</t>
    <phoneticPr fontId="2" type="noConversion"/>
  </si>
  <si>
    <t>○ COST (아스팔트혼합물+코아채취+구역화물)</t>
    <phoneticPr fontId="2" type="noConversion"/>
  </si>
  <si>
    <t>구 분</t>
    <phoneticPr fontId="2" type="noConversion"/>
  </si>
  <si>
    <t>구  역  화  물</t>
    <phoneticPr fontId="2" type="noConversion"/>
  </si>
  <si>
    <t>비 고</t>
    <phoneticPr fontId="2" type="noConversion"/>
  </si>
  <si>
    <t>경 비</t>
    <phoneticPr fontId="2" type="noConversion"/>
  </si>
  <si>
    <t>적 용</t>
    <phoneticPr fontId="2" type="noConversion"/>
  </si>
  <si>
    <t>구 분</t>
    <phoneticPr fontId="2" type="noConversion"/>
  </si>
  <si>
    <t xml:space="preserve"> 부  가  세 :</t>
    <phoneticPr fontId="2" type="noConversion"/>
  </si>
  <si>
    <t xml:space="preserve">합계 : 1 + 2 = </t>
    <phoneticPr fontId="2" type="noConversion"/>
  </si>
  <si>
    <t>+</t>
    <phoneticPr fontId="2" type="noConversion"/>
  </si>
  <si>
    <t>=</t>
    <phoneticPr fontId="2" type="noConversion"/>
  </si>
  <si>
    <t>※ 인장강도비 공시체제작 시험비 제외 (6조 : 80,000원)</t>
    <phoneticPr fontId="2" type="noConversion"/>
  </si>
  <si>
    <t xml:space="preserve">＊ 안  정  도 : </t>
    <phoneticPr fontId="2" type="noConversion"/>
  </si>
  <si>
    <t xml:space="preserve">＊ 흐  름  값 : </t>
    <phoneticPr fontId="2" type="noConversion"/>
  </si>
  <si>
    <t>＊ 마샬공시체제작:</t>
    <phoneticPr fontId="2" type="noConversion"/>
  </si>
  <si>
    <t>＊ 밀       도 :</t>
    <phoneticPr fontId="2" type="noConversion"/>
  </si>
  <si>
    <t>＊ 추출 체가름 :</t>
    <phoneticPr fontId="2" type="noConversion"/>
  </si>
  <si>
    <t>＊ 코아채취 :</t>
    <phoneticPr fontId="2" type="noConversion"/>
  </si>
  <si>
    <t>＊ 밀    도 :</t>
    <phoneticPr fontId="2" type="noConversion"/>
  </si>
  <si>
    <t xml:space="preserve">＊ 공극률 : </t>
    <phoneticPr fontId="2" type="noConversion"/>
  </si>
  <si>
    <t xml:space="preserve">＊ 포화도 : </t>
    <phoneticPr fontId="2" type="noConversion"/>
  </si>
  <si>
    <t>＊ 간극률 :</t>
    <phoneticPr fontId="2" type="noConversion"/>
  </si>
  <si>
    <t>＊ 인장강도비 :</t>
    <phoneticPr fontId="2" type="noConversion"/>
  </si>
  <si>
    <t>＊ 기본료 :</t>
    <phoneticPr fontId="2" type="noConversion"/>
  </si>
  <si>
    <t xml:space="preserve"> 소      계 :</t>
    <phoneticPr fontId="2" type="noConversion"/>
  </si>
  <si>
    <t xml:space="preserve"> 합      계 :</t>
    <phoneticPr fontId="2" type="noConversion"/>
  </si>
  <si>
    <t>시 험 비</t>
    <phoneticPr fontId="2" type="noConversion"/>
  </si>
  <si>
    <t>2. 한국건설생활시험연구원</t>
    <phoneticPr fontId="2" type="noConversion"/>
  </si>
  <si>
    <t>2018년</t>
    <phoneticPr fontId="2" type="noConversion"/>
  </si>
  <si>
    <t>10km</t>
    <phoneticPr fontId="2" type="noConversion"/>
  </si>
  <si>
    <t>(왕복20km 기준)</t>
    <phoneticPr fontId="2" type="noConversion"/>
  </si>
  <si>
    <t>1. 시설안전관리사업소 아스콘 시험(2018.2.1기준가)</t>
    <phoneticPr fontId="2" type="noConversion"/>
  </si>
  <si>
    <t>X</t>
    <phoneticPr fontId="63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</si>
  <si>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</si>
  <si>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</si>
  <si>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</si>
  <si>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</si>
  <si>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총         액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</si>
  <si>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</si>
  <si>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</si>
  <si>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</si>
  <si>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호 표</t>
    <phoneticPr fontId="65" type="noConversion"/>
  </si>
  <si>
    <t>단 가</t>
    <phoneticPr fontId="65" type="noConversion"/>
  </si>
  <si>
    <t>단 가</t>
  </si>
  <si>
    <t>금  액</t>
  </si>
  <si>
    <t>%</t>
    <phoneticPr fontId="65" type="noConversion"/>
  </si>
  <si>
    <t xml:space="preserve">     시  험  비</t>
    <phoneticPr fontId="65" type="noConversion"/>
  </si>
  <si>
    <t>▣ 총 공 사 비</t>
    <phoneticPr fontId="65" type="noConversion"/>
  </si>
  <si>
    <t>1. 도급예정액</t>
  </si>
  <si>
    <t xml:space="preserve">  가. 포장공</t>
    <phoneticPr fontId="65" type="noConversion"/>
  </si>
  <si>
    <t>블록연장(500&lt;L)</t>
  </si>
  <si>
    <t>블록연장(200&lt;L≤500)</t>
  </si>
  <si>
    <t>블록연장(200≥L)</t>
  </si>
  <si>
    <t>1.4m≤시공폭&lt;3m</t>
  </si>
  <si>
    <t>3m≤시공폭</t>
  </si>
  <si>
    <t>포설두께 5~7cm</t>
  </si>
  <si>
    <t>포설두께 8~10cm</t>
  </si>
  <si>
    <t>인력식</t>
  </si>
  <si>
    <t>기계식</t>
  </si>
  <si>
    <t>인력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</si>
  <si>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</si>
  <si>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</si>
  <si>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</si>
  <si>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</si>
  <si>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</si>
  <si>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</si>
  <si>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</si>
  <si>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화물차 1ton</t>
  </si>
  <si>
    <t>소    계</t>
    <phoneticPr fontId="65" type="noConversion"/>
  </si>
  <si>
    <t>=</t>
    <phoneticPr fontId="65" type="noConversion"/>
  </si>
  <si>
    <t>시험비</t>
    <phoneticPr fontId="2" type="noConversion"/>
  </si>
  <si>
    <t>TON</t>
    <phoneticPr fontId="65" type="noConversion"/>
  </si>
  <si>
    <t>절삭 후 덧씌우기-연속</t>
  </si>
  <si>
    <t>절삭 후 덧씌우기-준불연속</t>
  </si>
  <si>
    <t>절삭 후 덧씌우기-불연속</t>
  </si>
  <si>
    <t>덧씌우기</t>
  </si>
  <si>
    <t>표층포장(2m≤시공폭＜3m)</t>
  </si>
  <si>
    <t>표층포장(3m＜시공폭)-연속</t>
  </si>
  <si>
    <t>표층포장(3m＜시공폭)-준불연속</t>
  </si>
  <si>
    <t>표층포장(3m＜시공폭)-불연속</t>
  </si>
  <si>
    <t>기층포장(2m≤시공폭&lt;3m)</t>
  </si>
  <si>
    <t>기층포장(3m≤시공폭)-연속</t>
  </si>
  <si>
    <t>기층포장(3m≤시공폭)-준불연속</t>
  </si>
  <si>
    <t>기층포장(3m≤시공폭)-불연속</t>
  </si>
  <si>
    <t>프라임코팅</t>
  </si>
  <si>
    <t>택코팅</t>
  </si>
  <si>
    <t>RC-1 살포</t>
  </si>
  <si>
    <t>장비운반(트레일러)</t>
  </si>
  <si>
    <t>방호차량</t>
  </si>
  <si>
    <t>교통신호수</t>
  </si>
  <si>
    <t>시선유도봉 재설치</t>
  </si>
  <si>
    <t>시선유도봉 철거</t>
  </si>
  <si>
    <t>무단방지휀스 재설치</t>
  </si>
  <si>
    <t>무단방지휀스 철거</t>
  </si>
  <si>
    <t>단가조사서</t>
    <phoneticPr fontId="2" type="noConversion"/>
  </si>
  <si>
    <t>환경보전비</t>
    <phoneticPr fontId="65" type="noConversion"/>
  </si>
  <si>
    <t xml:space="preserve">     환경보전비</t>
    <phoneticPr fontId="65" type="noConversion"/>
  </si>
  <si>
    <t>순환(WC-4)</t>
    <phoneticPr fontId="2" type="noConversion"/>
  </si>
  <si>
    <t>20ton(10㎞기준)</t>
    <phoneticPr fontId="2" type="noConversion"/>
  </si>
  <si>
    <t>30ton(10㎞기준)</t>
    <phoneticPr fontId="2" type="noConversion"/>
  </si>
  <si>
    <t>㎡</t>
    <phoneticPr fontId="2" type="noConversion"/>
  </si>
  <si>
    <t>a</t>
    <phoneticPr fontId="2" type="noConversion"/>
  </si>
  <si>
    <t>m</t>
    <phoneticPr fontId="2" type="noConversion"/>
  </si>
  <si>
    <t>회</t>
    <phoneticPr fontId="2" type="noConversion"/>
  </si>
  <si>
    <t>일</t>
    <phoneticPr fontId="2" type="noConversion"/>
  </si>
  <si>
    <t>인</t>
    <phoneticPr fontId="2" type="noConversion"/>
  </si>
  <si>
    <t>개</t>
    <phoneticPr fontId="2" type="noConversion"/>
  </si>
  <si>
    <t>경간</t>
    <phoneticPr fontId="2" type="noConversion"/>
  </si>
  <si>
    <t xml:space="preserve">  나. 부대공 </t>
    <phoneticPr fontId="65" type="noConversion"/>
  </si>
  <si>
    <t>품 질 시 험 비</t>
    <phoneticPr fontId="2" type="noConversion"/>
  </si>
  <si>
    <t>종별</t>
  </si>
  <si>
    <t>시험종목</t>
  </si>
  <si>
    <t>인력(시간)</t>
  </si>
  <si>
    <t>공공요금</t>
  </si>
  <si>
    <t>시험빈도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</si>
  <si>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</si>
  <si>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</si>
  <si>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</si>
  <si>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장비손료</t>
    <phoneticPr fontId="2" type="noConversion"/>
  </si>
  <si>
    <t>계</t>
    <phoneticPr fontId="2" type="noConversion"/>
  </si>
  <si>
    <t>적용
시험빈도</t>
    <phoneticPr fontId="2" type="noConversion"/>
  </si>
  <si>
    <t>시험관리</t>
  </si>
  <si>
    <t>시험</t>
  </si>
  <si>
    <t>전기</t>
  </si>
  <si>
    <t>상수도</t>
  </si>
  <si>
    <t>가스</t>
  </si>
  <si>
    <t>특급</t>
  </si>
  <si>
    <t>중급</t>
  </si>
  <si>
    <t>고급</t>
  </si>
  <si>
    <t>초급</t>
  </si>
  <si>
    <t>Kwh</t>
  </si>
  <si>
    <r>
      <t>m</t>
    </r>
    <r>
      <rPr>
        <b/>
        <vertAlign val="superscript"/>
        <sz val="10"/>
        <color rgb="FF000000"/>
        <rFont val="굴림"/>
        <family val="3"/>
        <charset val="129"/>
      </rPr>
      <t>3</t>
    </r>
  </si>
  <si>
    <t>아스팔트
혼합물용
골재</t>
    <phoneticPr fontId="2" type="noConversion"/>
  </si>
  <si>
    <t>부순굵은골재/입도</t>
  </si>
  <si>
    <t>·골재원마다
·재질이 변할 때마다
·공사개시전 1회</t>
    <phoneticPr fontId="2" type="noConversion"/>
  </si>
  <si>
    <t>부순굵은골재/절건밀도</t>
  </si>
  <si>
    <t>부순굵은골재/흡수율</t>
  </si>
  <si>
    <t>부순굵은골재/안정성</t>
  </si>
  <si>
    <t>부순굵은골재/편장석률</t>
  </si>
  <si>
    <t>부순굵은골재/마모율</t>
  </si>
  <si>
    <t>부순굵은골재/파쇄면비율</t>
  </si>
  <si>
    <t>잔골재/입도</t>
  </si>
  <si>
    <t>잔골재/
절건밀도</t>
    <phoneticPr fontId="2" type="noConversion"/>
  </si>
  <si>
    <t>잔골재/
흡수율</t>
    <phoneticPr fontId="2" type="noConversion"/>
  </si>
  <si>
    <t>잔골재/
안정성</t>
    <phoneticPr fontId="2" type="noConversion"/>
  </si>
  <si>
    <t>잔골재/
모래당량</t>
    <phoneticPr fontId="2" type="noConversion"/>
  </si>
  <si>
    <t>잔골재/
잔골재 공극률</t>
    <phoneticPr fontId="2" type="noConversion"/>
  </si>
  <si>
    <t>아스팔트
콘크리트용
순환골재</t>
    <phoneticPr fontId="2" type="noConversion"/>
  </si>
  <si>
    <t>구재 아스팔트 함량</t>
  </si>
  <si>
    <t>·제조회사마다
·500톤마다</t>
    <phoneticPr fontId="2" type="noConversion"/>
  </si>
  <si>
    <t>씻기시험에서 손실되는 양</t>
  </si>
  <si>
    <t>구재 아스팔트 침입도</t>
  </si>
  <si>
    <t>아스팔트
콘크리트</t>
    <phoneticPr fontId="2" type="noConversion"/>
  </si>
  <si>
    <t>배합설계</t>
  </si>
  <si>
    <t>·공사개시전 1회</t>
    <phoneticPr fontId="2" type="noConversion"/>
  </si>
  <si>
    <t>기층용·중간층용/다짐횟수(회)</t>
  </si>
  <si>
    <t>기층용·중간층용/안정도</t>
  </si>
  <si>
    <t>기층용·중간층용/흐름값</t>
  </si>
  <si>
    <t>기층용·중간층용/변형강도</t>
  </si>
  <si>
    <t>기층용·중간층용/공극률</t>
  </si>
  <si>
    <t>기층용·중간층용/포화도</t>
  </si>
  <si>
    <t>기층용·중간층용/간극율</t>
  </si>
  <si>
    <t>표층용/다짐횟수</t>
  </si>
  <si>
    <t>표층용/안정도</t>
  </si>
  <si>
    <t>표층용/흐름값</t>
  </si>
  <si>
    <t>표층용/변형강도</t>
  </si>
  <si>
    <t>표층용/공극률</t>
  </si>
  <si>
    <t>표층용/포화도</t>
  </si>
  <si>
    <t>표층용/간극율</t>
  </si>
  <si>
    <t>표층용/인장강도비(TSR)</t>
  </si>
  <si>
    <t>표층용/동적안정도</t>
  </si>
  <si>
    <t>기층용·중간층용·표층용/간접인장강도</t>
  </si>
  <si>
    <t>기층용·중간층용·표층용/터프니스</t>
  </si>
  <si>
    <t>기층용·중간층용·표층용/아스팔트추출후침입도</t>
  </si>
  <si>
    <t>플랜트</t>
  </si>
  <si>
    <t>계량기의눈금점검,자동계량장치점검</t>
  </si>
  <si>
    <t>·작업개시전 1회
·필요시마다</t>
    <phoneticPr fontId="2" type="noConversion"/>
  </si>
  <si>
    <t>아스팔트의 온도</t>
  </si>
  <si>
    <t>·1시간에 1회</t>
    <phoneticPr fontId="2" type="noConversion"/>
  </si>
  <si>
    <t>골재의 온도</t>
  </si>
  <si>
    <t>골재의 체가름</t>
  </si>
  <si>
    <t>·1일 1회이상</t>
    <phoneticPr fontId="2" type="noConversion"/>
  </si>
  <si>
    <t>아스팔트
포장용
채움재</t>
    <phoneticPr fontId="2" type="noConversion"/>
  </si>
  <si>
    <t>수분함량</t>
  </si>
  <si>
    <t>·제조회사마다
·반입시마다</t>
    <phoneticPr fontId="2" type="noConversion"/>
  </si>
  <si>
    <t>입도</t>
  </si>
  <si>
    <t>액성지수</t>
  </si>
  <si>
    <t>소성지수</t>
  </si>
  <si>
    <t>흐름시험</t>
  </si>
  <si>
    <t>침수팽창</t>
  </si>
  <si>
    <t>박리 저항성</t>
  </si>
  <si>
    <t>도로포장용
아스팔트</t>
    <phoneticPr fontId="2" type="noConversion"/>
  </si>
  <si>
    <t>침입도</t>
  </si>
  <si>
    <t>·2,000톤마다
·장기저장으로 재질의 변화가 있다고 판단되는 때
·제조회사별</t>
    <phoneticPr fontId="2" type="noConversion"/>
  </si>
  <si>
    <t>연화점</t>
  </si>
  <si>
    <t>신도</t>
  </si>
  <si>
    <t>톨루엔가용분</t>
  </si>
  <si>
    <t>인화점</t>
  </si>
  <si>
    <t>박막가열/질량 변화율</t>
  </si>
  <si>
    <t>박막가열/침입도 잔류율</t>
  </si>
  <si>
    <t>증발/질량 변화율</t>
  </si>
  <si>
    <t>증발/후의 침입도비</t>
  </si>
  <si>
    <t>밀도</t>
  </si>
  <si>
    <t>컷백아스팔트</t>
  </si>
  <si>
    <t>·제조회사별
·제품규격마다
·반입시마다</t>
    <phoneticPr fontId="2" type="noConversion"/>
  </si>
  <si>
    <t>점도</t>
  </si>
  <si>
    <t>증류시험,증류찌끼</t>
  </si>
  <si>
    <t>증류찌끼시험/침입도</t>
  </si>
  <si>
    <t>증류찌끼시험/신도</t>
  </si>
  <si>
    <t>증류지끼시험/톨루엔가용분</t>
  </si>
  <si>
    <t>불론
아스팔트</t>
    <phoneticPr fontId="2" type="noConversion"/>
  </si>
  <si>
    <t>증발질량 변화율</t>
  </si>
  <si>
    <t>침입도지수</t>
  </si>
  <si>
    <t>유화
아스팔트</t>
    <phoneticPr fontId="2" type="noConversion"/>
  </si>
  <si>
    <t>앵글러도(점도)</t>
  </si>
  <si>
    <t>체잔류분 질량</t>
  </si>
  <si>
    <t>부착도</t>
  </si>
  <si>
    <t>골재 피막도</t>
  </si>
  <si>
    <t>조립도 골재혼합성</t>
  </si>
  <si>
    <t>밀입도 골재혼합성</t>
  </si>
  <si>
    <t>흙덩어리 골재 혼합성 질량</t>
  </si>
  <si>
    <t>시멘트 혼합성 질량</t>
  </si>
  <si>
    <t>입자의 전하</t>
  </si>
  <si>
    <t>증발잔류분 질량</t>
  </si>
  <si>
    <t>증발잔류물/침입도</t>
  </si>
  <si>
    <t>증발잔류물/신도</t>
  </si>
  <si>
    <t>증발잔류물/톨루엔가용분질량</t>
  </si>
  <si>
    <t>저장안정도</t>
  </si>
  <si>
    <t>동결안정도</t>
  </si>
  <si>
    <t>플랜트
혼합물</t>
    <phoneticPr fontId="2" type="noConversion"/>
  </si>
  <si>
    <t>혼합물온도</t>
  </si>
  <si>
    <t>·운반차량마다</t>
    <phoneticPr fontId="2" type="noConversion"/>
  </si>
  <si>
    <t>역청함유량</t>
  </si>
  <si>
    <t>체가름</t>
  </si>
  <si>
    <t>마샬안정도</t>
  </si>
  <si>
    <t>피막박리</t>
  </si>
  <si>
    <t>·필요시마다</t>
    <phoneticPr fontId="2" type="noConversion"/>
  </si>
  <si>
    <t>혼합물의
포설</t>
    <phoneticPr fontId="2" type="noConversion"/>
  </si>
  <si>
    <t>·1일 1회이상
·포설 1층당 30아르마다</t>
    <phoneticPr fontId="2" type="noConversion"/>
  </si>
  <si>
    <t>두께</t>
  </si>
  <si>
    <t>평탄성/종방향</t>
  </si>
  <si>
    <t>·차로마다 전구간</t>
    <phoneticPr fontId="2" type="noConversion"/>
  </si>
  <si>
    <t>평탄성/횡방향</t>
  </si>
  <si>
    <t>·200미터마다</t>
    <phoneticPr fontId="2" type="noConversion"/>
  </si>
  <si>
    <t>총계</t>
    <phoneticPr fontId="2" type="noConversion"/>
  </si>
  <si>
    <t>전력요금 단가</t>
    <phoneticPr fontId="2" type="noConversion"/>
  </si>
  <si>
    <t>일반용전력</t>
    <phoneticPr fontId="2" type="noConversion"/>
  </si>
  <si>
    <t>기본요금</t>
    <phoneticPr fontId="2" type="noConversion"/>
  </si>
  <si>
    <t>전력량요금(원)</t>
    <phoneticPr fontId="2" type="noConversion"/>
  </si>
  <si>
    <t>여름철
(6~8월)</t>
    <phoneticPr fontId="2" type="noConversion"/>
  </si>
  <si>
    <t>봄·가을철
(3~5,9~10월)</t>
    <phoneticPr fontId="2" type="noConversion"/>
  </si>
  <si>
    <t>겨울철
(11~2월)</t>
    <phoneticPr fontId="2" type="noConversion"/>
  </si>
  <si>
    <t>평균단가</t>
    <phoneticPr fontId="2" type="noConversion"/>
  </si>
  <si>
    <t>저압전력</t>
    <phoneticPr fontId="2" type="noConversion"/>
  </si>
  <si>
    <t>고압A</t>
    <phoneticPr fontId="2" type="noConversion"/>
  </si>
  <si>
    <t>선택I</t>
    <phoneticPr fontId="2" type="noConversion"/>
  </si>
  <si>
    <t>선택II</t>
    <phoneticPr fontId="2" type="noConversion"/>
  </si>
  <si>
    <t>고압B</t>
    <phoneticPr fontId="2" type="noConversion"/>
  </si>
  <si>
    <t>상수도요금 단가</t>
    <phoneticPr fontId="2" type="noConversion"/>
  </si>
  <si>
    <t>하수도요금 단가</t>
    <phoneticPr fontId="2" type="noConversion"/>
  </si>
  <si>
    <t>업종별</t>
    <phoneticPr fontId="2" type="noConversion"/>
  </si>
  <si>
    <t>사용수량(㎥)</t>
    <phoneticPr fontId="2" type="noConversion"/>
  </si>
  <si>
    <t>금액(원)</t>
    <phoneticPr fontId="2" type="noConversion"/>
  </si>
  <si>
    <t>가정용</t>
    <phoneticPr fontId="2" type="noConversion"/>
  </si>
  <si>
    <t>일반용</t>
    <phoneticPr fontId="2" type="noConversion"/>
  </si>
  <si>
    <t>1~100</t>
    <phoneticPr fontId="2" type="noConversion"/>
  </si>
  <si>
    <t>101이상</t>
    <phoneticPr fontId="2" type="noConversion"/>
  </si>
  <si>
    <t>욕탕용</t>
    <phoneticPr fontId="2" type="noConversion"/>
  </si>
  <si>
    <t>1~500</t>
    <phoneticPr fontId="2" type="noConversion"/>
  </si>
  <si>
    <t>501이상</t>
    <phoneticPr fontId="2" type="noConversion"/>
  </si>
  <si>
    <t>구분</t>
    <phoneticPr fontId="2" type="noConversion"/>
  </si>
  <si>
    <t>공공요금</t>
    <phoneticPr fontId="2" type="noConversion"/>
  </si>
  <si>
    <t>품질시험비</t>
    <phoneticPr fontId="2" type="noConversion"/>
  </si>
  <si>
    <t xml:space="preserve">     품질시험비</t>
    <phoneticPr fontId="65" type="noConversion"/>
  </si>
  <si>
    <t>2019년 연간단가 긴급포장보수공사</t>
    <phoneticPr fontId="2" type="noConversion"/>
  </si>
</sst>
</file>

<file path=xl/styles.xml><?xml version="1.0" encoding="utf-8"?>
<styleSheet xmlns="http://schemas.openxmlformats.org/spreadsheetml/2006/main">
  <numFmts count="4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0.00_ "/>
    <numFmt numFmtId="178" formatCode="#,##0_ "/>
    <numFmt numFmtId="179" formatCode="#,##0_);[Red]\(#,##0\)"/>
    <numFmt numFmtId="180" formatCode="0.0_ "/>
    <numFmt numFmtId="181" formatCode="_ * #,##0.00_ ;_ * \-#,##0.00_ ;_ * &quot;-&quot;??_ ;_ @_ "/>
    <numFmt numFmtId="182" formatCode="&quot;Cr$&quot;\ #,##0.00_);\(&quot;Cr$&quot;\ #,##0.00\)"/>
    <numFmt numFmtId="183" formatCode="_-* #,##0.0_-;\-* #,##0.0_-;_-* &quot;-&quot;??_-;_-@_-"/>
    <numFmt numFmtId="184" formatCode="_ * #,##0.0000_ ;_ * \-#,##0.0000_ ;_ * &quot;-&quot;_ ;_ @_ "/>
    <numFmt numFmtId="185" formatCode="_(&quot;$&quot;* #,##0_);_(&quot;$&quot;* \(#,##0\);_(&quot;$&quot;* &quot;-&quot;??_);_(@_)"/>
    <numFmt numFmtId="186" formatCode="#,##0;[Red]&quot;-&quot;#,##0"/>
    <numFmt numFmtId="187" formatCode="&quot;₩&quot;#,##0;&quot;₩&quot;&quot;₩&quot;&quot;₩&quot;&quot;₩&quot;\-#,##0"/>
    <numFmt numFmtId="188" formatCode="_-* #,##0.00_-;&quot;₩&quot;&quot;₩&quot;\-* #,##0.00_-;_-* &quot;-&quot;??_-;_-@_-"/>
    <numFmt numFmtId="189" formatCode="_-&quot;₩&quot;* #,##0.00_-;&quot;₩&quot;&quot;₩&quot;\-&quot;₩&quot;* #,##0.00_-;_-&quot;₩&quot;* &quot;-&quot;??_-;_-@_-"/>
    <numFmt numFmtId="190" formatCode="&quot;₩&quot;#,##0.00;&quot;₩&quot;&quot;₩&quot;&quot;₩&quot;&quot;₩&quot;\-#,##0.00"/>
    <numFmt numFmtId="191" formatCode="&quot;절삭 T=&quot;#,###&quot;mm (양호)&quot;"/>
    <numFmt numFmtId="192" formatCode="&quot;절삭 T=&quot;#,###&quot;mm (보통)&quot;"/>
    <numFmt numFmtId="193" formatCode="&quot;절삭 T=&quot;#,###&quot;mm (불량)&quot;"/>
    <numFmt numFmtId="194" formatCode="&quot;T=&quot;#,###&quot;mm 이하&quot;"/>
    <numFmt numFmtId="195" formatCode="&quot;T=&quot;#,###&quot;mm 초과&quot;"/>
    <numFmt numFmtId="196" formatCode="&quot;₩&quot;#,##0;\(&quot;₩&quot;#,##0.00\)"/>
    <numFmt numFmtId="197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8" formatCode="#,##0.00;[Red]&quot;-&quot;#,##0.00"/>
    <numFmt numFmtId="199" formatCode="0.0_);[Red]\(0.0\)"/>
    <numFmt numFmtId="200" formatCode="#,##0.0_);[Red]\(#,##0.0\)"/>
    <numFmt numFmtId="201" formatCode="_-* #,##0.0_-;\-* #,##0.0_-;_-* &quot;-&quot;_-;_-@_-"/>
    <numFmt numFmtId="202" formatCode="#,##0.000"/>
    <numFmt numFmtId="203" formatCode="0.0%"/>
    <numFmt numFmtId="204" formatCode="_-* #,##0.00_-;\-* #,##0.00_-;_-* &quot;-&quot;_-;_-@_-"/>
    <numFmt numFmtId="205" formatCode="#,##0.0000"/>
    <numFmt numFmtId="206" formatCode="###&quot;호표&quot;"/>
    <numFmt numFmtId="207" formatCode="_-* #,##0_-;\-* #,##0_-;_-* &quot;-&quot;??_-;_-@_-"/>
    <numFmt numFmtId="208" formatCode="0_ "/>
    <numFmt numFmtId="209" formatCode="&quot;절삭 T=&quot;#,###&quot;mm이하 (양호)&quot;"/>
    <numFmt numFmtId="210" formatCode="&quot;절삭 T=&quot;#,###&quot;mm이하 (보통)&quot;"/>
    <numFmt numFmtId="211" formatCode="&quot;절삭 T=&quot;#,###&quot;mm이하 (불량)&quot;"/>
  </numFmts>
  <fonts count="7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b/>
      <sz val="9"/>
      <name val="굴림체"/>
      <family val="3"/>
      <charset val="129"/>
    </font>
    <font>
      <sz val="9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9"/>
      <color rgb="FF0000FF"/>
      <name val="굴림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b/>
      <sz val="9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바탕체"/>
      <family val="1"/>
      <charset val="129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sz val="11"/>
      <name val="굴림"/>
      <family val="3"/>
      <charset val="129"/>
    </font>
    <font>
      <b/>
      <sz val="3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vertAlign val="superscript"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1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7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8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6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8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9" fontId="4" fillId="0" borderId="0">
      <protection locked="0"/>
    </xf>
    <xf numFmtId="190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3" fontId="1" fillId="0" borderId="0"/>
    <xf numFmtId="181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1" fillId="0" borderId="0"/>
    <xf numFmtId="185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4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9" fontId="1" fillId="0" borderId="0" applyFont="0" applyFill="0" applyBorder="0" applyAlignment="0" applyProtection="0">
      <alignment vertical="center"/>
    </xf>
    <xf numFmtId="3" fontId="48" fillId="0" borderId="14"/>
    <xf numFmtId="40" fontId="4" fillId="0" borderId="49"/>
    <xf numFmtId="0" fontId="49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3" fontId="48" fillId="0" borderId="14"/>
    <xf numFmtId="3" fontId="48" fillId="0" borderId="14"/>
    <xf numFmtId="42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196" fontId="1" fillId="0" borderId="0" applyFill="0" applyBorder="0" applyAlignment="0"/>
    <xf numFmtId="41" fontId="52" fillId="0" borderId="0" applyFont="0" applyFill="0" applyBorder="0" applyAlignment="0" applyProtection="0"/>
    <xf numFmtId="0" fontId="53" fillId="0" borderId="0" applyNumberFormat="0" applyAlignment="0">
      <alignment horizontal="left"/>
    </xf>
    <xf numFmtId="0" fontId="52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55" fillId="0" borderId="0"/>
    <xf numFmtId="37" fontId="56" fillId="0" borderId="0"/>
    <xf numFmtId="30" fontId="57" fillId="0" borderId="0" applyNumberFormat="0" applyFill="0" applyBorder="0" applyAlignment="0" applyProtection="0">
      <alignment horizontal="left"/>
    </xf>
    <xf numFmtId="40" fontId="58" fillId="0" borderId="0" applyBorder="0">
      <alignment horizontal="right"/>
    </xf>
    <xf numFmtId="0" fontId="59" fillId="0" borderId="0" applyNumberFormat="0" applyFill="0" applyBorder="0" applyAlignment="0" applyProtection="0">
      <alignment vertical="top"/>
      <protection locked="0"/>
    </xf>
    <xf numFmtId="9" fontId="60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86" fontId="4" fillId="0" borderId="0" applyFont="0" applyFill="0" applyBorder="0" applyAlignment="0" applyProtection="0"/>
  </cellStyleXfs>
  <cellXfs count="262">
    <xf numFmtId="0" fontId="0" fillId="0" borderId="0" xfId="0">
      <alignment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4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76" applyNumberFormat="1" applyFont="1" applyAlignment="1">
      <alignment vertical="center"/>
    </xf>
    <xf numFmtId="0" fontId="42" fillId="0" borderId="0" xfId="76" applyNumberFormat="1" applyFont="1" applyAlignment="1">
      <alignment horizontal="center" vertical="center"/>
    </xf>
    <xf numFmtId="0" fontId="42" fillId="0" borderId="0" xfId="76" applyNumberFormat="1" applyFont="1" applyAlignment="1">
      <alignment vertical="center"/>
    </xf>
    <xf numFmtId="0" fontId="3" fillId="26" borderId="0" xfId="76" applyNumberFormat="1" applyFont="1" applyFill="1" applyAlignment="1">
      <alignment vertical="center"/>
    </xf>
    <xf numFmtId="41" fontId="3" fillId="26" borderId="0" xfId="76" applyNumberFormat="1" applyFont="1" applyFill="1" applyAlignment="1">
      <alignment horizontal="center" vertical="center"/>
    </xf>
    <xf numFmtId="41" fontId="3" fillId="0" borderId="0" xfId="76" applyNumberFormat="1" applyFont="1" applyAlignment="1">
      <alignment vertical="center"/>
    </xf>
    <xf numFmtId="0" fontId="3" fillId="0" borderId="0" xfId="49" applyNumberFormat="1" applyFont="1" applyBorder="1" applyAlignment="1">
      <alignment horizontal="center" vertical="center"/>
    </xf>
    <xf numFmtId="179" fontId="3" fillId="0" borderId="0" xfId="49" applyNumberFormat="1" applyFont="1" applyBorder="1" applyAlignment="1">
      <alignment horizontal="center" vertical="center"/>
    </xf>
    <xf numFmtId="178" fontId="3" fillId="0" borderId="0" xfId="76" applyNumberFormat="1" applyFont="1" applyBorder="1" applyAlignment="1">
      <alignment horizontal="center" vertical="center"/>
    </xf>
    <xf numFmtId="0" fontId="3" fillId="0" borderId="0" xfId="76" applyNumberFormat="1" applyFont="1" applyBorder="1" applyAlignment="1">
      <alignment horizontal="center" vertical="center"/>
    </xf>
    <xf numFmtId="41" fontId="3" fillId="0" borderId="0" xfId="76" applyNumberFormat="1" applyFont="1" applyBorder="1" applyAlignment="1">
      <alignment horizontal="center" vertical="center"/>
    </xf>
    <xf numFmtId="179" fontId="3" fillId="0" borderId="0" xfId="76" applyNumberFormat="1" applyFont="1" applyBorder="1" applyAlignment="1">
      <alignment horizontal="center" vertical="center"/>
    </xf>
    <xf numFmtId="0" fontId="3" fillId="0" borderId="0" xfId="76" quotePrefix="1" applyNumberFormat="1" applyFont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3" fontId="3" fillId="0" borderId="21" xfId="0" applyNumberFormat="1" applyFont="1" applyBorder="1" applyAlignment="1">
      <alignment horizontal="right" vertical="center"/>
    </xf>
    <xf numFmtId="177" fontId="3" fillId="0" borderId="21" xfId="0" applyNumberFormat="1" applyFont="1" applyBorder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76" applyNumberFormat="1" applyFont="1" applyAlignment="1">
      <alignment horizontal="center" vertical="center"/>
    </xf>
    <xf numFmtId="0" fontId="3" fillId="0" borderId="0" xfId="49" applyNumberFormat="1" applyFont="1" applyAlignment="1">
      <alignment horizontal="left" vertical="center"/>
    </xf>
    <xf numFmtId="0" fontId="3" fillId="0" borderId="0" xfId="49" applyNumberFormat="1" applyFont="1" applyAlignment="1">
      <alignment vertical="center"/>
    </xf>
    <xf numFmtId="0" fontId="42" fillId="0" borderId="0" xfId="49" applyNumberFormat="1" applyFont="1" applyAlignment="1">
      <alignment horizontal="left" vertical="center"/>
    </xf>
    <xf numFmtId="41" fontId="3" fillId="0" borderId="0" xfId="76" applyNumberFormat="1" applyFont="1" applyAlignment="1">
      <alignment horizontal="center" vertical="center"/>
    </xf>
    <xf numFmtId="0" fontId="42" fillId="0" borderId="0" xfId="49" applyNumberFormat="1" applyFont="1" applyAlignment="1">
      <alignment horizontal="left" vertical="center"/>
    </xf>
    <xf numFmtId="0" fontId="3" fillId="0" borderId="0" xfId="49" applyNumberFormat="1" applyFont="1" applyAlignment="1">
      <alignment horizontal="left" vertical="center"/>
    </xf>
    <xf numFmtId="0" fontId="3" fillId="26" borderId="0" xfId="49" applyNumberFormat="1" applyFont="1" applyFill="1" applyAlignment="1">
      <alignment vertical="center"/>
    </xf>
    <xf numFmtId="0" fontId="3" fillId="26" borderId="0" xfId="49" applyNumberFormat="1" applyFont="1" applyFill="1" applyAlignment="1">
      <alignment horizontal="left" vertical="center"/>
    </xf>
    <xf numFmtId="0" fontId="3" fillId="0" borderId="0" xfId="49" applyNumberFormat="1" applyFont="1" applyAlignment="1">
      <alignment vertical="center"/>
    </xf>
    <xf numFmtId="0" fontId="47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3" fontId="44" fillId="0" borderId="0" xfId="0" applyNumberFormat="1" applyFont="1" applyBorder="1" applyAlignment="1">
      <alignment horizontal="center" vertical="center" wrapText="1"/>
    </xf>
    <xf numFmtId="9" fontId="44" fillId="0" borderId="0" xfId="0" applyNumberFormat="1" applyFont="1" applyBorder="1" applyAlignment="1">
      <alignment horizontal="center" vertical="top" wrapText="1"/>
    </xf>
    <xf numFmtId="0" fontId="41" fillId="0" borderId="0" xfId="0" applyFont="1">
      <alignment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27" borderId="43" xfId="0" applyFont="1" applyFill="1" applyBorder="1" applyAlignment="1">
      <alignment horizontal="center" vertical="center"/>
    </xf>
    <xf numFmtId="41" fontId="43" fillId="27" borderId="43" xfId="45" applyFont="1" applyFill="1" applyBorder="1">
      <alignment vertical="center"/>
    </xf>
    <xf numFmtId="9" fontId="43" fillId="27" borderId="43" xfId="116" applyNumberFormat="1" applyFont="1" applyFill="1" applyBorder="1">
      <alignment vertical="center"/>
    </xf>
    <xf numFmtId="9" fontId="43" fillId="27" borderId="44" xfId="116" applyNumberFormat="1" applyFont="1" applyFill="1" applyBorder="1">
      <alignment vertical="center"/>
    </xf>
    <xf numFmtId="0" fontId="43" fillId="0" borderId="43" xfId="0" applyFont="1" applyBorder="1" applyAlignment="1">
      <alignment horizontal="center" vertical="center"/>
    </xf>
    <xf numFmtId="41" fontId="43" fillId="0" borderId="43" xfId="45" applyFont="1" applyBorder="1">
      <alignment vertical="center"/>
    </xf>
    <xf numFmtId="9" fontId="43" fillId="0" borderId="43" xfId="116" applyNumberFormat="1" applyFont="1" applyBorder="1">
      <alignment vertical="center"/>
    </xf>
    <xf numFmtId="41" fontId="43" fillId="0" borderId="46" xfId="45" applyFont="1" applyBorder="1">
      <alignment vertical="center"/>
    </xf>
    <xf numFmtId="9" fontId="43" fillId="0" borderId="46" xfId="116" applyNumberFormat="1" applyFont="1" applyBorder="1">
      <alignment vertical="center"/>
    </xf>
    <xf numFmtId="9" fontId="43" fillId="27" borderId="47" xfId="116" applyNumberFormat="1" applyFont="1" applyFill="1" applyBorder="1">
      <alignment vertical="center"/>
    </xf>
    <xf numFmtId="0" fontId="43" fillId="0" borderId="41" xfId="0" applyFont="1" applyBorder="1" applyAlignment="1">
      <alignment horizontal="center" vertical="center"/>
    </xf>
    <xf numFmtId="41" fontId="64" fillId="26" borderId="14" xfId="45" applyNumberFormat="1" applyFont="1" applyFill="1" applyBorder="1" applyAlignment="1">
      <alignment vertical="center"/>
    </xf>
    <xf numFmtId="0" fontId="64" fillId="26" borderId="14" xfId="149" applyFont="1" applyFill="1" applyBorder="1" applyAlignment="1">
      <alignment horizontal="center" vertical="center"/>
    </xf>
    <xf numFmtId="3" fontId="64" fillId="26" borderId="14" xfId="149" applyNumberFormat="1" applyFont="1" applyFill="1" applyBorder="1" applyAlignment="1">
      <alignment vertical="center"/>
    </xf>
    <xf numFmtId="3" fontId="66" fillId="26" borderId="14" xfId="149" applyNumberFormat="1" applyFont="1" applyFill="1" applyBorder="1" applyAlignment="1">
      <alignment horizontal="right" vertical="center"/>
    </xf>
    <xf numFmtId="3" fontId="64" fillId="26" borderId="14" xfId="149" applyNumberFormat="1" applyFont="1" applyFill="1" applyBorder="1" applyAlignment="1">
      <alignment horizontal="center" vertical="top"/>
    </xf>
    <xf numFmtId="3" fontId="64" fillId="26" borderId="14" xfId="149" applyNumberFormat="1" applyFont="1" applyFill="1" applyBorder="1" applyAlignment="1">
      <alignment horizontal="right" vertical="center"/>
    </xf>
    <xf numFmtId="201" fontId="64" fillId="26" borderId="14" xfId="45" applyNumberFormat="1" applyFont="1" applyFill="1" applyBorder="1" applyAlignment="1">
      <alignment vertical="center"/>
    </xf>
    <xf numFmtId="202" fontId="64" fillId="26" borderId="14" xfId="149" applyNumberFormat="1" applyFont="1" applyFill="1" applyBorder="1" applyAlignment="1">
      <alignment vertical="center"/>
    </xf>
    <xf numFmtId="10" fontId="64" fillId="26" borderId="14" xfId="149" applyNumberFormat="1" applyFont="1" applyFill="1" applyBorder="1" applyAlignment="1">
      <alignment horizontal="center" vertical="center"/>
    </xf>
    <xf numFmtId="3" fontId="67" fillId="26" borderId="14" xfId="149" applyNumberFormat="1" applyFont="1" applyFill="1" applyBorder="1" applyAlignment="1">
      <alignment vertical="center"/>
    </xf>
    <xf numFmtId="3" fontId="67" fillId="26" borderId="14" xfId="149" applyNumberFormat="1" applyFont="1" applyFill="1" applyBorder="1" applyAlignment="1">
      <alignment horizontal="center" vertical="center"/>
    </xf>
    <xf numFmtId="191" fontId="68" fillId="26" borderId="14" xfId="0" applyNumberFormat="1" applyFont="1" applyFill="1" applyBorder="1" applyAlignment="1">
      <alignment horizontal="center" vertical="center" shrinkToFit="1"/>
    </xf>
    <xf numFmtId="3" fontId="68" fillId="0" borderId="14" xfId="0" applyNumberFormat="1" applyFont="1" applyFill="1" applyBorder="1" applyAlignment="1">
      <alignment horizontal="center" vertical="center"/>
    </xf>
    <xf numFmtId="179" fontId="67" fillId="26" borderId="14" xfId="149" applyNumberFormat="1" applyFont="1" applyFill="1" applyBorder="1" applyAlignment="1">
      <alignment vertical="center"/>
    </xf>
    <xf numFmtId="206" fontId="67" fillId="26" borderId="14" xfId="149" applyNumberFormat="1" applyFont="1" applyFill="1" applyBorder="1" applyAlignment="1">
      <alignment horizontal="center" vertical="center"/>
    </xf>
    <xf numFmtId="3" fontId="67" fillId="0" borderId="14" xfId="0" applyNumberFormat="1" applyFont="1" applyFill="1" applyBorder="1" applyAlignment="1">
      <alignment horizontal="center" vertical="center"/>
    </xf>
    <xf numFmtId="179" fontId="64" fillId="26" borderId="14" xfId="149" applyNumberFormat="1" applyFont="1" applyFill="1" applyBorder="1" applyAlignment="1">
      <alignment vertical="center"/>
    </xf>
    <xf numFmtId="200" fontId="67" fillId="26" borderId="14" xfId="149" applyNumberFormat="1" applyFont="1" applyFill="1" applyBorder="1" applyAlignment="1">
      <alignment vertical="center"/>
    </xf>
    <xf numFmtId="3" fontId="64" fillId="26" borderId="14" xfId="149" applyNumberFormat="1" applyFont="1" applyFill="1" applyBorder="1" applyAlignment="1">
      <alignment horizontal="center" vertical="center" shrinkToFit="1"/>
    </xf>
    <xf numFmtId="180" fontId="64" fillId="26" borderId="14" xfId="45" applyNumberFormat="1" applyFont="1" applyFill="1" applyBorder="1" applyAlignment="1">
      <alignment vertical="center"/>
    </xf>
    <xf numFmtId="202" fontId="64" fillId="26" borderId="14" xfId="149" applyNumberFormat="1" applyFont="1" applyFill="1" applyBorder="1" applyAlignment="1">
      <alignment horizontal="center" vertical="center"/>
    </xf>
    <xf numFmtId="203" fontId="64" fillId="26" borderId="14" xfId="150" applyNumberFormat="1" applyFont="1" applyFill="1" applyBorder="1" applyAlignment="1">
      <alignment horizontal="center" vertical="center"/>
    </xf>
    <xf numFmtId="194" fontId="68" fillId="0" borderId="14" xfId="0" applyNumberFormat="1" applyFont="1" applyFill="1" applyBorder="1" applyAlignment="1">
      <alignment horizontal="center" vertical="center"/>
    </xf>
    <xf numFmtId="195" fontId="68" fillId="0" borderId="14" xfId="0" applyNumberFormat="1" applyFont="1" applyFill="1" applyBorder="1" applyAlignment="1">
      <alignment horizontal="center" vertical="center"/>
    </xf>
    <xf numFmtId="0" fontId="64" fillId="26" borderId="14" xfId="149" applyFont="1" applyFill="1" applyBorder="1" applyAlignment="1">
      <alignment horizontal="center"/>
    </xf>
    <xf numFmtId="3" fontId="64" fillId="26" borderId="14" xfId="149" applyNumberFormat="1" applyFont="1" applyFill="1" applyBorder="1" applyAlignment="1">
      <alignment horizontal="center" vertical="center"/>
    </xf>
    <xf numFmtId="0" fontId="64" fillId="26" borderId="14" xfId="149" applyFont="1" applyFill="1" applyBorder="1" applyAlignment="1">
      <alignment horizontal="center" vertical="center"/>
    </xf>
    <xf numFmtId="192" fontId="68" fillId="26" borderId="14" xfId="0" applyNumberFormat="1" applyFont="1" applyFill="1" applyBorder="1" applyAlignment="1">
      <alignment horizontal="center" vertical="center" shrinkToFit="1"/>
    </xf>
    <xf numFmtId="193" fontId="68" fillId="26" borderId="14" xfId="0" applyNumberFormat="1" applyFont="1" applyFill="1" applyBorder="1" applyAlignment="1">
      <alignment horizontal="center" vertical="center" shrinkToFit="1"/>
    </xf>
    <xf numFmtId="0" fontId="66" fillId="26" borderId="14" xfId="149" applyFont="1" applyFill="1" applyBorder="1" applyAlignment="1">
      <alignment horizontal="center" vertical="center"/>
    </xf>
    <xf numFmtId="0" fontId="64" fillId="26" borderId="14" xfId="149" applyFont="1" applyFill="1" applyBorder="1" applyAlignment="1">
      <alignment horizontal="center" vertical="center" shrinkToFit="1"/>
    </xf>
    <xf numFmtId="0" fontId="64" fillId="26" borderId="50" xfId="149" applyFont="1" applyFill="1" applyBorder="1" applyAlignment="1">
      <alignment horizontal="center" vertical="center"/>
    </xf>
    <xf numFmtId="0" fontId="64" fillId="26" borderId="14" xfId="149" applyFont="1" applyFill="1" applyBorder="1" applyAlignment="1">
      <alignment horizontal="center" vertical="center"/>
    </xf>
    <xf numFmtId="3" fontId="66" fillId="26" borderId="14" xfId="149" applyNumberFormat="1" applyFont="1" applyFill="1" applyBorder="1" applyAlignment="1">
      <alignment horizontal="center" vertical="center"/>
    </xf>
    <xf numFmtId="3" fontId="66" fillId="26" borderId="14" xfId="149" applyNumberFormat="1" applyFont="1" applyFill="1" applyBorder="1" applyAlignment="1">
      <alignment vertical="center"/>
    </xf>
    <xf numFmtId="3" fontId="64" fillId="26" borderId="14" xfId="149" applyNumberFormat="1" applyFont="1" applyFill="1" applyBorder="1" applyAlignment="1">
      <alignment horizontal="center" vertical="center"/>
    </xf>
    <xf numFmtId="0" fontId="64" fillId="26" borderId="50" xfId="149" applyFont="1" applyFill="1" applyBorder="1" applyAlignment="1">
      <alignment horizontal="center" vertical="center" shrinkToFit="1"/>
    </xf>
    <xf numFmtId="3" fontId="64" fillId="26" borderId="14" xfId="149" applyNumberFormat="1" applyFont="1" applyFill="1" applyBorder="1" applyAlignment="1">
      <alignment horizontal="center" vertical="center"/>
    </xf>
    <xf numFmtId="0" fontId="64" fillId="26" borderId="14" xfId="149" applyFont="1" applyFill="1" applyBorder="1" applyAlignment="1">
      <alignment horizontal="center" vertical="center"/>
    </xf>
    <xf numFmtId="0" fontId="66" fillId="26" borderId="14" xfId="149" applyFont="1" applyFill="1" applyBorder="1" applyAlignment="1">
      <alignment horizontal="center" vertical="center"/>
    </xf>
    <xf numFmtId="0" fontId="64" fillId="26" borderId="50" xfId="149" applyFont="1" applyFill="1" applyBorder="1" applyAlignment="1">
      <alignment horizontal="centerContinuous" vertical="center"/>
    </xf>
    <xf numFmtId="204" fontId="64" fillId="26" borderId="50" xfId="45" applyNumberFormat="1" applyFont="1" applyFill="1" applyBorder="1" applyAlignment="1">
      <alignment vertical="center"/>
    </xf>
    <xf numFmtId="0" fontId="66" fillId="26" borderId="50" xfId="149" applyFont="1" applyFill="1" applyBorder="1" applyAlignment="1">
      <alignment horizontal="center" vertical="center"/>
    </xf>
    <xf numFmtId="3" fontId="64" fillId="26" borderId="50" xfId="149" applyNumberFormat="1" applyFont="1" applyFill="1" applyBorder="1" applyAlignment="1">
      <alignment vertical="center"/>
    </xf>
    <xf numFmtId="3" fontId="66" fillId="26" borderId="50" xfId="149" applyNumberFormat="1" applyFont="1" applyFill="1" applyBorder="1" applyAlignment="1">
      <alignment horizontal="right" vertical="center"/>
    </xf>
    <xf numFmtId="3" fontId="64" fillId="26" borderId="50" xfId="149" applyNumberFormat="1" applyFont="1" applyFill="1" applyBorder="1" applyAlignment="1">
      <alignment horizontal="center" vertical="center"/>
    </xf>
    <xf numFmtId="205" fontId="64" fillId="26" borderId="50" xfId="149" applyNumberFormat="1" applyFont="1" applyFill="1" applyBorder="1" applyAlignment="1">
      <alignment vertical="center"/>
    </xf>
    <xf numFmtId="3" fontId="64" fillId="26" borderId="50" xfId="149" applyNumberFormat="1" applyFont="1" applyFill="1" applyBorder="1" applyAlignment="1">
      <alignment horizontal="right" vertical="center"/>
    </xf>
    <xf numFmtId="10" fontId="64" fillId="26" borderId="50" xfId="149" applyNumberFormat="1" applyFont="1" applyFill="1" applyBorder="1" applyAlignment="1">
      <alignment horizontal="center" vertical="center"/>
    </xf>
    <xf numFmtId="41" fontId="64" fillId="26" borderId="50" xfId="45" applyNumberFormat="1" applyFont="1" applyFill="1" applyBorder="1" applyAlignment="1">
      <alignment vertical="center"/>
    </xf>
    <xf numFmtId="3" fontId="64" fillId="26" borderId="50" xfId="149" applyNumberFormat="1" applyFont="1" applyFill="1" applyBorder="1" applyAlignment="1">
      <alignment horizontal="left" vertical="center"/>
    </xf>
    <xf numFmtId="198" fontId="66" fillId="26" borderId="50" xfId="150" applyNumberFormat="1" applyFont="1" applyFill="1" applyBorder="1" applyAlignment="1">
      <alignment horizontal="center" vertical="center"/>
    </xf>
    <xf numFmtId="41" fontId="64" fillId="26" borderId="50" xfId="45" applyNumberFormat="1" applyFont="1" applyFill="1" applyBorder="1" applyAlignment="1">
      <alignment vertical="center" shrinkToFit="1"/>
    </xf>
    <xf numFmtId="3" fontId="64" fillId="0" borderId="50" xfId="149" applyNumberFormat="1" applyFont="1" applyFill="1" applyBorder="1" applyAlignment="1">
      <alignment vertical="center" shrinkToFit="1"/>
    </xf>
    <xf numFmtId="3" fontId="64" fillId="26" borderId="50" xfId="149" applyNumberFormat="1" applyFont="1" applyFill="1" applyBorder="1" applyAlignment="1">
      <alignment horizontal="right" vertical="center" shrinkToFit="1"/>
    </xf>
    <xf numFmtId="3" fontId="66" fillId="26" borderId="50" xfId="149" applyNumberFormat="1" applyFont="1" applyFill="1" applyBorder="1" applyAlignment="1">
      <alignment vertical="center"/>
    </xf>
    <xf numFmtId="3" fontId="66" fillId="26" borderId="50" xfId="149" applyNumberFormat="1" applyFont="1" applyFill="1" applyBorder="1" applyAlignment="1">
      <alignment horizontal="center" vertical="center"/>
    </xf>
    <xf numFmtId="199" fontId="66" fillId="26" borderId="14" xfId="149" applyNumberFormat="1" applyFont="1" applyFill="1" applyBorder="1" applyAlignment="1">
      <alignment horizontal="left" vertical="center"/>
    </xf>
    <xf numFmtId="0" fontId="69" fillId="0" borderId="0" xfId="0" applyFont="1">
      <alignment vertical="center"/>
    </xf>
    <xf numFmtId="0" fontId="71" fillId="0" borderId="56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3" fillId="0" borderId="56" xfId="0" applyFont="1" applyBorder="1" applyAlignment="1">
      <alignment horizontal="center" vertical="center" wrapText="1"/>
    </xf>
    <xf numFmtId="0" fontId="73" fillId="0" borderId="52" xfId="0" applyFont="1" applyBorder="1" applyAlignment="1">
      <alignment horizontal="center" vertical="center" wrapText="1"/>
    </xf>
    <xf numFmtId="41" fontId="69" fillId="0" borderId="14" xfId="45" applyFont="1" applyBorder="1">
      <alignment vertical="center"/>
    </xf>
    <xf numFmtId="41" fontId="69" fillId="0" borderId="23" xfId="45" applyFont="1" applyBorder="1">
      <alignment vertical="center"/>
    </xf>
    <xf numFmtId="0" fontId="69" fillId="0" borderId="14" xfId="0" applyFont="1" applyBorder="1">
      <alignment vertical="center"/>
    </xf>
    <xf numFmtId="207" fontId="69" fillId="0" borderId="14" xfId="0" applyNumberFormat="1" applyFont="1" applyBorder="1">
      <alignment vertical="center"/>
    </xf>
    <xf numFmtId="41" fontId="69" fillId="0" borderId="14" xfId="0" applyNumberFormat="1" applyFont="1" applyBorder="1">
      <alignment vertical="center"/>
    </xf>
    <xf numFmtId="0" fontId="69" fillId="0" borderId="14" xfId="0" applyFont="1" applyBorder="1" applyAlignment="1">
      <alignment vertical="center" wrapText="1"/>
    </xf>
    <xf numFmtId="0" fontId="69" fillId="0" borderId="14" xfId="0" applyFont="1" applyBorder="1" applyAlignment="1">
      <alignment vertical="center"/>
    </xf>
    <xf numFmtId="0" fontId="69" fillId="0" borderId="0" xfId="0" applyFont="1" applyAlignment="1">
      <alignment vertical="center"/>
    </xf>
    <xf numFmtId="41" fontId="69" fillId="0" borderId="0" xfId="45" applyFont="1">
      <alignment vertical="center"/>
    </xf>
    <xf numFmtId="41" fontId="69" fillId="0" borderId="14" xfId="45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41" fontId="0" fillId="0" borderId="14" xfId="45" applyFont="1" applyBorder="1" applyAlignment="1">
      <alignment horizontal="center" vertical="center"/>
    </xf>
    <xf numFmtId="201" fontId="0" fillId="0" borderId="14" xfId="45" applyNumberFormat="1" applyFont="1" applyBorder="1" applyAlignment="1">
      <alignment horizontal="center" vertical="center"/>
    </xf>
    <xf numFmtId="208" fontId="0" fillId="28" borderId="14" xfId="0" applyNumberFormat="1" applyFill="1" applyBorder="1">
      <alignment vertical="center"/>
    </xf>
    <xf numFmtId="0" fontId="0" fillId="0" borderId="14" xfId="0" applyBorder="1" applyAlignment="1">
      <alignment horizontal="center" vertical="center"/>
    </xf>
    <xf numFmtId="208" fontId="0" fillId="0" borderId="14" xfId="0" applyNumberFormat="1" applyBorder="1">
      <alignment vertical="center"/>
    </xf>
    <xf numFmtId="41" fontId="0" fillId="0" borderId="14" xfId="0" applyNumberFormat="1" applyBorder="1">
      <alignment vertical="center"/>
    </xf>
    <xf numFmtId="41" fontId="0" fillId="28" borderId="14" xfId="0" applyNumberFormat="1" applyFill="1" applyBorder="1">
      <alignment vertical="center"/>
    </xf>
    <xf numFmtId="0" fontId="45" fillId="0" borderId="0" xfId="0" applyFont="1" applyAlignment="1">
      <alignment horizontal="center" vertical="center"/>
    </xf>
    <xf numFmtId="207" fontId="69" fillId="28" borderId="14" xfId="0" applyNumberFormat="1" applyFont="1" applyFill="1" applyBorder="1">
      <alignment vertical="center"/>
    </xf>
    <xf numFmtId="209" fontId="68" fillId="26" borderId="14" xfId="0" applyNumberFormat="1" applyFont="1" applyFill="1" applyBorder="1" applyAlignment="1">
      <alignment horizontal="center" vertical="center" shrinkToFit="1"/>
    </xf>
    <xf numFmtId="210" fontId="68" fillId="26" borderId="14" xfId="0" applyNumberFormat="1" applyFont="1" applyFill="1" applyBorder="1" applyAlignment="1">
      <alignment horizontal="center" vertical="center" shrinkToFit="1"/>
    </xf>
    <xf numFmtId="211" fontId="68" fillId="26" borderId="14" xfId="0" applyNumberFormat="1" applyFont="1" applyFill="1" applyBorder="1" applyAlignment="1">
      <alignment horizontal="center" vertical="center" shrinkToFit="1"/>
    </xf>
    <xf numFmtId="0" fontId="64" fillId="26" borderId="50" xfId="149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wrapText="1"/>
    </xf>
    <xf numFmtId="0" fontId="64" fillId="26" borderId="14" xfId="149" applyFont="1" applyFill="1" applyBorder="1" applyAlignment="1">
      <alignment horizontal="center" vertical="distributed"/>
    </xf>
    <xf numFmtId="0" fontId="64" fillId="26" borderId="50" xfId="149" applyFont="1" applyFill="1" applyBorder="1" applyAlignment="1">
      <alignment horizontal="center" vertical="distributed"/>
    </xf>
    <xf numFmtId="0" fontId="64" fillId="26" borderId="14" xfId="149" applyFont="1" applyFill="1" applyBorder="1" applyAlignment="1">
      <alignment horizontal="center" vertical="center" shrinkToFit="1"/>
    </xf>
    <xf numFmtId="0" fontId="64" fillId="26" borderId="50" xfId="149" applyFont="1" applyFill="1" applyBorder="1" applyAlignment="1">
      <alignment horizontal="center" vertical="center" shrinkToFit="1"/>
    </xf>
    <xf numFmtId="0" fontId="64" fillId="26" borderId="14" xfId="45" applyNumberFormat="1" applyFont="1" applyFill="1" applyBorder="1" applyAlignment="1">
      <alignment horizontal="center" vertical="center"/>
    </xf>
    <xf numFmtId="41" fontId="64" fillId="26" borderId="50" xfId="45" applyNumberFormat="1" applyFont="1" applyFill="1" applyBorder="1" applyAlignment="1">
      <alignment horizontal="center" vertical="center"/>
    </xf>
    <xf numFmtId="0" fontId="64" fillId="26" borderId="14" xfId="149" applyFont="1" applyFill="1" applyBorder="1" applyAlignment="1">
      <alignment horizontal="center" vertical="center"/>
    </xf>
    <xf numFmtId="0" fontId="64" fillId="26" borderId="50" xfId="149" applyFont="1" applyFill="1" applyBorder="1" applyAlignment="1">
      <alignment horizontal="center" vertical="center"/>
    </xf>
    <xf numFmtId="199" fontId="66" fillId="26" borderId="14" xfId="149" applyNumberFormat="1" applyFont="1" applyFill="1" applyBorder="1" applyAlignment="1">
      <alignment horizontal="left" vertical="center"/>
    </xf>
    <xf numFmtId="0" fontId="66" fillId="26" borderId="14" xfId="149" applyFont="1" applyFill="1" applyBorder="1" applyAlignment="1">
      <alignment horizontal="center" vertical="center"/>
    </xf>
    <xf numFmtId="0" fontId="66" fillId="26" borderId="14" xfId="149" applyFont="1" applyFill="1" applyBorder="1" applyAlignment="1">
      <alignment vertical="center"/>
    </xf>
    <xf numFmtId="0" fontId="66" fillId="26" borderId="50" xfId="149" applyFont="1" applyFill="1" applyBorder="1" applyAlignment="1">
      <alignment vertical="center"/>
    </xf>
    <xf numFmtId="3" fontId="66" fillId="26" borderId="14" xfId="149" applyNumberFormat="1" applyFont="1" applyFill="1" applyBorder="1" applyAlignment="1">
      <alignment horizontal="center" vertical="center"/>
    </xf>
    <xf numFmtId="0" fontId="66" fillId="26" borderId="14" xfId="149" applyFont="1" applyFill="1" applyBorder="1" applyAlignment="1">
      <alignment horizontal="left" vertical="center"/>
    </xf>
    <xf numFmtId="41" fontId="3" fillId="0" borderId="0" xfId="49" applyFont="1" applyAlignment="1">
      <alignment horizontal="center" vertical="center"/>
    </xf>
    <xf numFmtId="41" fontId="42" fillId="0" borderId="0" xfId="76" applyNumberFormat="1" applyFont="1" applyAlignment="1">
      <alignment horizontal="center" vertical="center"/>
    </xf>
    <xf numFmtId="0" fontId="42" fillId="0" borderId="25" xfId="76" applyNumberFormat="1" applyFont="1" applyBorder="1" applyAlignment="1">
      <alignment horizontal="center" vertical="center"/>
    </xf>
    <xf numFmtId="0" fontId="42" fillId="0" borderId="21" xfId="76" applyNumberFormat="1" applyFont="1" applyBorder="1" applyAlignment="1">
      <alignment horizontal="center" vertical="center"/>
    </xf>
    <xf numFmtId="178" fontId="42" fillId="0" borderId="21" xfId="76" applyNumberFormat="1" applyFont="1" applyBorder="1" applyAlignment="1">
      <alignment horizontal="center" vertical="center"/>
    </xf>
    <xf numFmtId="0" fontId="3" fillId="0" borderId="19" xfId="76" applyNumberFormat="1" applyFont="1" applyBorder="1" applyAlignment="1">
      <alignment horizontal="center" vertical="center"/>
    </xf>
    <xf numFmtId="0" fontId="3" fillId="0" borderId="3" xfId="76" applyNumberFormat="1" applyFont="1" applyBorder="1" applyAlignment="1">
      <alignment horizontal="center" vertical="center"/>
    </xf>
    <xf numFmtId="0" fontId="42" fillId="0" borderId="3" xfId="76" applyNumberFormat="1" applyFont="1" applyFill="1" applyBorder="1" applyAlignment="1">
      <alignment horizontal="center" vertical="center"/>
    </xf>
    <xf numFmtId="0" fontId="3" fillId="26" borderId="0" xfId="49" applyNumberFormat="1" applyFont="1" applyFill="1" applyAlignment="1">
      <alignment horizontal="left" vertical="center"/>
    </xf>
    <xf numFmtId="41" fontId="3" fillId="26" borderId="0" xfId="49" applyFont="1" applyFill="1" applyAlignment="1">
      <alignment horizontal="center" vertical="center"/>
    </xf>
    <xf numFmtId="0" fontId="3" fillId="0" borderId="16" xfId="76" applyNumberFormat="1" applyFont="1" applyBorder="1" applyAlignment="1">
      <alignment horizontal="center" vertical="center"/>
    </xf>
    <xf numFmtId="0" fontId="3" fillId="0" borderId="17" xfId="76" applyNumberFormat="1" applyFont="1" applyBorder="1" applyAlignment="1">
      <alignment horizontal="center" vertical="center"/>
    </xf>
    <xf numFmtId="0" fontId="45" fillId="0" borderId="0" xfId="76" applyNumberFormat="1" applyFont="1" applyAlignment="1">
      <alignment horizontal="center" vertical="center"/>
    </xf>
    <xf numFmtId="41" fontId="42" fillId="0" borderId="0" xfId="76" applyNumberFormat="1" applyFont="1" applyAlignment="1">
      <alignment horizontal="right" vertical="center"/>
    </xf>
    <xf numFmtId="0" fontId="3" fillId="0" borderId="0" xfId="76" applyNumberFormat="1" applyFont="1" applyAlignment="1">
      <alignment horizontal="center" vertical="center"/>
    </xf>
    <xf numFmtId="41" fontId="3" fillId="0" borderId="0" xfId="49" applyFont="1" applyAlignment="1">
      <alignment horizontal="left" vertical="center"/>
    </xf>
    <xf numFmtId="41" fontId="3" fillId="0" borderId="0" xfId="49" applyFont="1" applyAlignment="1">
      <alignment vertical="center"/>
    </xf>
    <xf numFmtId="41" fontId="3" fillId="26" borderId="0" xfId="49" applyFont="1" applyFill="1" applyAlignment="1">
      <alignment vertical="center"/>
    </xf>
    <xf numFmtId="178" fontId="3" fillId="0" borderId="3" xfId="76" applyNumberFormat="1" applyFont="1" applyBorder="1" applyAlignment="1">
      <alignment horizontal="center" vertical="center"/>
    </xf>
    <xf numFmtId="0" fontId="3" fillId="0" borderId="0" xfId="49" applyNumberFormat="1" applyFont="1" applyAlignment="1">
      <alignment horizontal="left" vertical="center"/>
    </xf>
    <xf numFmtId="179" fontId="3" fillId="0" borderId="34" xfId="49" applyNumberFormat="1" applyFont="1" applyBorder="1" applyAlignment="1">
      <alignment horizontal="center" vertical="center"/>
    </xf>
    <xf numFmtId="179" fontId="3" fillId="0" borderId="35" xfId="49" applyNumberFormat="1" applyFont="1" applyBorder="1" applyAlignment="1">
      <alignment horizontal="center" vertical="center"/>
    </xf>
    <xf numFmtId="179" fontId="3" fillId="0" borderId="36" xfId="49" applyNumberFormat="1" applyFont="1" applyBorder="1" applyAlignment="1">
      <alignment horizontal="center" vertical="center"/>
    </xf>
    <xf numFmtId="178" fontId="3" fillId="0" borderId="35" xfId="76" applyNumberFormat="1" applyFont="1" applyBorder="1" applyAlignment="1">
      <alignment horizontal="center" vertical="center"/>
    </xf>
    <xf numFmtId="178" fontId="3" fillId="0" borderId="37" xfId="76" applyNumberFormat="1" applyFont="1" applyBorder="1" applyAlignment="1">
      <alignment horizontal="center" vertical="center"/>
    </xf>
    <xf numFmtId="0" fontId="3" fillId="0" borderId="28" xfId="49" applyNumberFormat="1" applyFont="1" applyBorder="1" applyAlignment="1">
      <alignment horizontal="center" vertical="center"/>
    </xf>
    <xf numFmtId="0" fontId="3" fillId="0" borderId="35" xfId="49" applyNumberFormat="1" applyFont="1" applyBorder="1" applyAlignment="1">
      <alignment horizontal="center" vertical="center"/>
    </xf>
    <xf numFmtId="0" fontId="3" fillId="0" borderId="36" xfId="49" applyNumberFormat="1" applyFont="1" applyBorder="1" applyAlignment="1">
      <alignment horizontal="center" vertical="center"/>
    </xf>
    <xf numFmtId="0" fontId="3" fillId="0" borderId="29" xfId="49" applyNumberFormat="1" applyFont="1" applyBorder="1" applyAlignment="1">
      <alignment horizontal="center" vertical="center"/>
    </xf>
    <xf numFmtId="0" fontId="3" fillId="0" borderId="30" xfId="49" applyNumberFormat="1" applyFont="1" applyBorder="1" applyAlignment="1">
      <alignment horizontal="center" vertical="center"/>
    </xf>
    <xf numFmtId="0" fontId="3" fillId="0" borderId="33" xfId="49" applyNumberFormat="1" applyFont="1" applyBorder="1" applyAlignment="1">
      <alignment horizontal="center" vertical="center"/>
    </xf>
    <xf numFmtId="0" fontId="3" fillId="0" borderId="31" xfId="49" applyNumberFormat="1" applyFont="1" applyBorder="1" applyAlignment="1">
      <alignment horizontal="center" vertical="center"/>
    </xf>
    <xf numFmtId="0" fontId="42" fillId="0" borderId="0" xfId="49" applyNumberFormat="1" applyFont="1" applyAlignment="1">
      <alignment horizontal="left" vertical="center"/>
    </xf>
    <xf numFmtId="0" fontId="3" fillId="0" borderId="20" xfId="76" applyNumberFormat="1" applyFont="1" applyBorder="1" applyAlignment="1">
      <alignment horizontal="center" vertical="center"/>
    </xf>
    <xf numFmtId="0" fontId="3" fillId="0" borderId="30" xfId="76" applyNumberFormat="1" applyFont="1" applyBorder="1" applyAlignment="1">
      <alignment horizontal="center" vertical="center"/>
    </xf>
    <xf numFmtId="0" fontId="3" fillId="0" borderId="32" xfId="76" applyNumberFormat="1" applyFont="1" applyBorder="1" applyAlignment="1">
      <alignment horizontal="center" vertical="center"/>
    </xf>
    <xf numFmtId="41" fontId="3" fillId="0" borderId="0" xfId="76" applyNumberFormat="1" applyFont="1" applyAlignment="1">
      <alignment horizontal="center" vertical="center"/>
    </xf>
    <xf numFmtId="0" fontId="3" fillId="0" borderId="21" xfId="76" applyNumberFormat="1" applyFont="1" applyBorder="1" applyAlignment="1">
      <alignment horizontal="center" vertical="center"/>
    </xf>
    <xf numFmtId="0" fontId="3" fillId="0" borderId="26" xfId="76" applyNumberFormat="1" applyFont="1" applyBorder="1" applyAlignment="1">
      <alignment horizontal="center" vertical="center"/>
    </xf>
    <xf numFmtId="0" fontId="3" fillId="0" borderId="18" xfId="76" applyNumberFormat="1" applyFont="1" applyBorder="1" applyAlignment="1">
      <alignment horizontal="center" vertical="center"/>
    </xf>
    <xf numFmtId="179" fontId="62" fillId="0" borderId="35" xfId="49" applyNumberFormat="1" applyFont="1" applyBorder="1" applyAlignment="1">
      <alignment horizontal="center" vertical="center"/>
    </xf>
    <xf numFmtId="179" fontId="62" fillId="0" borderId="36" xfId="49" applyNumberFormat="1" applyFont="1" applyBorder="1" applyAlignment="1">
      <alignment horizontal="center" vertical="center"/>
    </xf>
    <xf numFmtId="178" fontId="61" fillId="0" borderId="21" xfId="76" applyNumberFormat="1" applyFont="1" applyBorder="1" applyAlignment="1">
      <alignment horizontal="center" vertical="center"/>
    </xf>
    <xf numFmtId="0" fontId="42" fillId="0" borderId="3" xfId="76" applyNumberFormat="1" applyFont="1" applyFill="1" applyBorder="1" applyAlignment="1">
      <alignment horizontal="center" vertical="center" wrapText="1"/>
    </xf>
    <xf numFmtId="0" fontId="42" fillId="0" borderId="24" xfId="76" applyNumberFormat="1" applyFont="1" applyFill="1" applyBorder="1" applyAlignment="1">
      <alignment horizontal="center" vertical="center"/>
    </xf>
    <xf numFmtId="0" fontId="3" fillId="0" borderId="29" xfId="76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41" fontId="69" fillId="0" borderId="14" xfId="45" applyFont="1" applyBorder="1" applyAlignment="1">
      <alignment horizontal="center" vertical="center"/>
    </xf>
    <xf numFmtId="0" fontId="71" fillId="0" borderId="51" xfId="0" applyFont="1" applyBorder="1" applyAlignment="1">
      <alignment horizontal="center" vertical="center" wrapText="1"/>
    </xf>
    <xf numFmtId="0" fontId="71" fillId="0" borderId="55" xfId="0" applyFont="1" applyBorder="1" applyAlignment="1">
      <alignment horizontal="center" vertical="center" wrapText="1"/>
    </xf>
    <xf numFmtId="0" fontId="71" fillId="0" borderId="57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  <xf numFmtId="0" fontId="71" fillId="0" borderId="54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/>
    </xf>
    <xf numFmtId="0" fontId="73" fillId="0" borderId="51" xfId="0" applyFont="1" applyBorder="1" applyAlignment="1">
      <alignment horizontal="center" vertical="center" wrapText="1"/>
    </xf>
    <xf numFmtId="0" fontId="73" fillId="0" borderId="55" xfId="0" applyFont="1" applyBorder="1" applyAlignment="1">
      <alignment horizontal="center" vertical="center" wrapText="1"/>
    </xf>
    <xf numFmtId="0" fontId="73" fillId="0" borderId="57" xfId="0" applyFont="1" applyBorder="1" applyAlignment="1">
      <alignment horizontal="center" vertical="center" wrapText="1"/>
    </xf>
    <xf numFmtId="0" fontId="69" fillId="0" borderId="14" xfId="0" applyFont="1" applyBorder="1" applyAlignment="1">
      <alignment vertical="center" wrapText="1"/>
    </xf>
    <xf numFmtId="0" fontId="69" fillId="0" borderId="14" xfId="0" applyFont="1" applyBorder="1" applyAlignment="1">
      <alignment vertical="center"/>
    </xf>
    <xf numFmtId="41" fontId="69" fillId="0" borderId="14" xfId="45" applyFont="1" applyBorder="1" applyAlignment="1">
      <alignment horizontal="center" vertical="center" wrapText="1"/>
    </xf>
    <xf numFmtId="0" fontId="0" fillId="28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46" fillId="0" borderId="16" xfId="0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8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9" xfId="0" applyFont="1" applyFill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</cellXfs>
  <cellStyles count="151">
    <cellStyle name="#,##0" xfId="117"/>
    <cellStyle name="(1)" xfId="118"/>
    <cellStyle name="??_x000c_둄_x001b__x000d_|?_x0001_?_x0003__x0014__x0007__x0001__x0001_" xfId="119"/>
    <cellStyle name="??&amp;O?&amp;H?_x0008__x000f__x0007_?_x0007__x0001__x0001_" xfId="120"/>
    <cellStyle name="??&amp;O?&amp;H?_x0008_??_x0007__x0001__x0001_" xfId="1"/>
    <cellStyle name="?曹%U?&amp;H?_x0008_?s_x000a__x0007__x0001__x0001_" xfId="121"/>
    <cellStyle name="_수정이여2003.05.19xls" xfId="122"/>
    <cellStyle name="_일위(김천)" xfId="123"/>
    <cellStyle name="_일위(포천)" xfId="124"/>
    <cellStyle name="0.0" xfId="125"/>
    <cellStyle name="0.00" xfId="126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7"/>
    <cellStyle name="ÅëÈ­ [0]_INQUIRY ¿µ¾÷ÃßÁø " xfId="81"/>
    <cellStyle name="AeE­ [0]_INQUIRY ¿μ¾÷AßAø " xfId="82"/>
    <cellStyle name="AeE­_¿­¸° INT" xfId="128"/>
    <cellStyle name="ÅëÈ­_INQUIRY ¿µ¾÷ÃßÁø " xfId="83"/>
    <cellStyle name="AeE­_INQUIRY ¿μ¾÷AßAø " xfId="84"/>
    <cellStyle name="AÞ¸¶ [0]_¿­¸° INT" xfId="129"/>
    <cellStyle name="ÄÞ¸¶ [0]_INQUIRY ¿µ¾÷ÃßÁø " xfId="85"/>
    <cellStyle name="AÞ¸¶ [0]_INQUIRY ¿μ¾÷AßAø " xfId="86"/>
    <cellStyle name="AÞ¸¶_¿­¸° INT" xfId="130"/>
    <cellStyle name="ÄÞ¸¶_INQUIRY ¿µ¾÷ÃßÁø " xfId="87"/>
    <cellStyle name="AÞ¸¶_INQUIRY ¿μ¾÷AßAø " xfId="88"/>
    <cellStyle name="C￥AØ_¿­¸° INT" xfId="131"/>
    <cellStyle name="Ç¥ÁØ_¿µ¾÷ÇöÈ² " xfId="89"/>
    <cellStyle name="C￥AØ_¿μ¾÷CoE² " xfId="90"/>
    <cellStyle name="Ç¥ÁØ_0N-HANDLING " xfId="91"/>
    <cellStyle name="C￥AØ_¾c½A " xfId="92"/>
    <cellStyle name="Ç¥ÁØ_5-1±¤°í " xfId="93"/>
    <cellStyle name="C￥AØ_AN°y(1.25) " xfId="94"/>
    <cellStyle name="Ç¥ÁØ_Áý°èÇ¥(2¿ù) " xfId="95"/>
    <cellStyle name="C￥AØ_SOON1 " xfId="96"/>
    <cellStyle name="Calc Currency (0)" xfId="132"/>
    <cellStyle name="category" xfId="97"/>
    <cellStyle name="Comma [0]" xfId="133"/>
    <cellStyle name="comma zerodec" xfId="98"/>
    <cellStyle name="Comma_ SG&amp;A Bridge " xfId="99"/>
    <cellStyle name="Copied" xfId="134"/>
    <cellStyle name="Curren?_x0012_퐀_x0017_?" xfId="100"/>
    <cellStyle name="Currency [0]" xfId="135"/>
    <cellStyle name="Currency_ SG&amp;A Bridge " xfId="101"/>
    <cellStyle name="Currency1" xfId="102"/>
    <cellStyle name="Dollar (zero dec)" xfId="103"/>
    <cellStyle name="Entered" xfId="136"/>
    <cellStyle name="Grey" xfId="104"/>
    <cellStyle name="head 1" xfId="137"/>
    <cellStyle name="HEADER" xfId="105"/>
    <cellStyle name="Header1" xfId="106"/>
    <cellStyle name="Header2" xfId="107"/>
    <cellStyle name="Helv8_PFD4.XLS" xfId="108"/>
    <cellStyle name="Input [yellow]" xfId="109"/>
    <cellStyle name="Model" xfId="110"/>
    <cellStyle name="no dec" xfId="138"/>
    <cellStyle name="Normal - Style1" xfId="111"/>
    <cellStyle name="Normal_ SG&amp;A Bridge " xfId="112"/>
    <cellStyle name="Percent [2]" xfId="113"/>
    <cellStyle name="RevList" xfId="139"/>
    <cellStyle name="subhead" xfId="114"/>
    <cellStyle name="Subtotal" xfId="140"/>
    <cellStyle name="Title" xfId="115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41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" xfId="116" builtinId="5"/>
    <cellStyle name="백분율 2" xfId="142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쉼표 [0]_2010설계기준철(상)" xfId="49"/>
    <cellStyle name="쉼표 [0]_성서네거리~이곡네거리 외 2개소 포장보수공사" xfId="150"/>
    <cellStyle name="스타일 1" xfId="50"/>
    <cellStyle name="연결된 셀" xfId="51" builtinId="24" customBuiltin="1"/>
    <cellStyle name="요약" xfId="52" builtinId="25" customBuiltin="1"/>
    <cellStyle name="입력" xfId="53" builtinId="20" customBuiltin="1"/>
    <cellStyle name="자리수" xfId="54"/>
    <cellStyle name="자리수0" xfId="55"/>
    <cellStyle name="제목" xfId="56" builtinId="15" customBuiltin="1"/>
    <cellStyle name="제목 1" xfId="57" builtinId="16" customBuiltin="1"/>
    <cellStyle name="제목 2" xfId="58" builtinId="17" customBuiltin="1"/>
    <cellStyle name="제목 3" xfId="59" builtinId="18" customBuiltin="1"/>
    <cellStyle name="제목 4" xfId="60" builtinId="19" customBuiltin="1"/>
    <cellStyle name="좋음" xfId="61" builtinId="26" customBuiltin="1"/>
    <cellStyle name="지정되지 않음" xfId="62"/>
    <cellStyle name="출력" xfId="63" builtinId="21" customBuiltin="1"/>
    <cellStyle name="콤마 [0]_  종  합  " xfId="143"/>
    <cellStyle name="콤마(1)" xfId="144"/>
    <cellStyle name="콤마_  종  합  " xfId="145"/>
    <cellStyle name="통화 [0] 2" xfId="64"/>
    <cellStyle name="통화 [0] 3" xfId="146"/>
    <cellStyle name="퍼센트" xfId="65"/>
    <cellStyle name="표준" xfId="0" builtinId="0"/>
    <cellStyle name="표준 2" xfId="66"/>
    <cellStyle name="표준 2 2" xfId="67"/>
    <cellStyle name="표준 2 2 2" xfId="68"/>
    <cellStyle name="표준 2 2_2011년건설폐기물운반단가(6월)" xfId="69"/>
    <cellStyle name="표준 2_2011설계기준철(상)" xfId="70"/>
    <cellStyle name="표준 3" xfId="71"/>
    <cellStyle name="표준 4" xfId="72"/>
    <cellStyle name="표준 5" xfId="73"/>
    <cellStyle name="표준 6" xfId="74"/>
    <cellStyle name="표준 7" xfId="75"/>
    <cellStyle name="표준 8" xfId="147"/>
    <cellStyle name="표준_2010설계기준철(상)" xfId="76"/>
    <cellStyle name="標準_Akia(F）-8" xfId="148"/>
    <cellStyle name="표준_성서네거리~이곡네거리 외 2개소 포장보수공사" xfId="149"/>
    <cellStyle name="표준1" xfId="77"/>
    <cellStyle name="합산" xfId="78"/>
    <cellStyle name="화폐기호" xfId="79"/>
    <cellStyle name="화폐기호0" xfId="80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129</xdr:row>
      <xdr:rowOff>0</xdr:rowOff>
    </xdr:from>
    <xdr:to>
      <xdr:col>1</xdr:col>
      <xdr:colOff>219075</xdr:colOff>
      <xdr:row>129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129</xdr:row>
      <xdr:rowOff>0</xdr:rowOff>
    </xdr:from>
    <xdr:to>
      <xdr:col>2</xdr:col>
      <xdr:colOff>161925</xdr:colOff>
      <xdr:row>129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124200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129</xdr:row>
      <xdr:rowOff>0</xdr:rowOff>
    </xdr:from>
    <xdr:to>
      <xdr:col>2</xdr:col>
      <xdr:colOff>476250</xdr:colOff>
      <xdr:row>129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438525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129</xdr:row>
      <xdr:rowOff>0</xdr:rowOff>
    </xdr:from>
    <xdr:to>
      <xdr:col>4</xdr:col>
      <xdr:colOff>152400</xdr:colOff>
      <xdr:row>129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648325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129</xdr:row>
      <xdr:rowOff>0</xdr:rowOff>
    </xdr:from>
    <xdr:to>
      <xdr:col>5</xdr:col>
      <xdr:colOff>219075</xdr:colOff>
      <xdr:row>129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81725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129</xdr:row>
      <xdr:rowOff>0</xdr:rowOff>
    </xdr:from>
    <xdr:to>
      <xdr:col>6</xdr:col>
      <xdr:colOff>428625</xdr:colOff>
      <xdr:row>129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143750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129</xdr:row>
      <xdr:rowOff>0</xdr:rowOff>
    </xdr:from>
    <xdr:to>
      <xdr:col>6</xdr:col>
      <xdr:colOff>733425</xdr:colOff>
      <xdr:row>129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448550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129</xdr:row>
      <xdr:rowOff>0</xdr:rowOff>
    </xdr:from>
    <xdr:to>
      <xdr:col>10</xdr:col>
      <xdr:colOff>66675</xdr:colOff>
      <xdr:row>129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0477500" y="61845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5817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388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6760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44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532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5817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My%20Documents(2)/&#44608;&#54644;&#45236;&#44396;/&#44204;&#51201;e/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unzipped/1&#44277;&#44396;&#44277;&#45236;&#50669;/&#51204;&#44592;&#44228;&#51109;/&#54032;&#51221;&#543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노임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대치판정"/>
      <sheetName val="1"/>
      <sheetName val="2"/>
      <sheetName val="성원"/>
      <sheetName val="신성을지"/>
      <sheetName val="심우갑"/>
      <sheetName val="심우을"/>
      <sheetName val="일위대가표"/>
      <sheetName val="단가조사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view="pageBreakPreview" zoomScaleSheetLayoutView="100" workbookViewId="0">
      <selection activeCell="F14" sqref="F14"/>
    </sheetView>
  </sheetViews>
  <sheetFormatPr defaultRowHeight="11.25"/>
  <cols>
    <col min="1" max="2" width="7.21875" style="3" customWidth="1"/>
    <col min="3" max="3" width="9.44140625" style="3" customWidth="1"/>
    <col min="4" max="4" width="8.88671875" style="3"/>
    <col min="5" max="5" width="15.77734375" style="3" hidden="1" customWidth="1"/>
    <col min="6" max="7" width="15.77734375" style="3" customWidth="1"/>
    <col min="8" max="8" width="11.77734375" style="3" hidden="1" customWidth="1"/>
    <col min="9" max="16384" width="8.88671875" style="3"/>
  </cols>
  <sheetData>
    <row r="1" spans="1:9" s="54" customFormat="1" ht="24.95" customHeight="1">
      <c r="A1" s="156" t="s">
        <v>57</v>
      </c>
      <c r="B1" s="156"/>
      <c r="C1" s="156"/>
      <c r="D1" s="156"/>
      <c r="E1" s="156"/>
      <c r="F1" s="156"/>
      <c r="G1" s="156"/>
      <c r="H1" s="156"/>
    </row>
    <row r="2" spans="1:9" ht="9.9499999999999993" customHeight="1" thickBot="1"/>
    <row r="3" spans="1:9" ht="44.25" customHeight="1">
      <c r="A3" s="160" t="s">
        <v>58</v>
      </c>
      <c r="B3" s="161"/>
      <c r="C3" s="161"/>
      <c r="D3" s="161"/>
      <c r="E3" s="55" t="s">
        <v>59</v>
      </c>
      <c r="F3" s="67" t="s">
        <v>56</v>
      </c>
      <c r="G3" s="67" t="s">
        <v>123</v>
      </c>
      <c r="H3" s="55" t="s">
        <v>60</v>
      </c>
      <c r="I3" s="56" t="s">
        <v>60</v>
      </c>
    </row>
    <row r="4" spans="1:9" ht="30.75" customHeight="1">
      <c r="A4" s="159" t="s">
        <v>61</v>
      </c>
      <c r="B4" s="157"/>
      <c r="C4" s="157"/>
      <c r="D4" s="57" t="s">
        <v>62</v>
      </c>
      <c r="E4" s="58">
        <f>AVERAGE(E5:E6)</f>
        <v>2553.5</v>
      </c>
      <c r="F4" s="58">
        <f t="shared" ref="F4:G4" si="0">AVERAGE(F5:F6)</f>
        <v>2741.25</v>
      </c>
      <c r="G4" s="58" t="e">
        <f t="shared" si="0"/>
        <v>#REF!</v>
      </c>
      <c r="H4" s="59">
        <f t="shared" ref="H4:H6" si="1">(F4-E4)/E4</f>
        <v>7.3526532210691206E-2</v>
      </c>
      <c r="I4" s="60" t="e">
        <f t="shared" ref="I4:I22" si="2">(G4-F4)/F4</f>
        <v>#REF!</v>
      </c>
    </row>
    <row r="5" spans="1:9" ht="30.75" customHeight="1">
      <c r="A5" s="159"/>
      <c r="B5" s="157"/>
      <c r="C5" s="157"/>
      <c r="D5" s="57" t="s">
        <v>5</v>
      </c>
      <c r="E5" s="58">
        <f t="shared" ref="E5:G6" si="3">AVERAGE(E7,E9,E11,E13,E15,E17)</f>
        <v>2221</v>
      </c>
      <c r="F5" s="58">
        <f t="shared" si="3"/>
        <v>2348.3333333333335</v>
      </c>
      <c r="G5" s="58" t="e">
        <f>AVERAGE(G7,G9,G11,G13,G15,G17)</f>
        <v>#REF!</v>
      </c>
      <c r="H5" s="59">
        <f t="shared" si="1"/>
        <v>5.7331532342788601E-2</v>
      </c>
      <c r="I5" s="60" t="e">
        <f t="shared" si="2"/>
        <v>#REF!</v>
      </c>
    </row>
    <row r="6" spans="1:9" ht="30.75" customHeight="1">
      <c r="A6" s="159"/>
      <c r="B6" s="157"/>
      <c r="C6" s="157"/>
      <c r="D6" s="57" t="s">
        <v>55</v>
      </c>
      <c r="E6" s="58">
        <f t="shared" si="3"/>
        <v>2886</v>
      </c>
      <c r="F6" s="58">
        <f t="shared" si="3"/>
        <v>3134.1666666666665</v>
      </c>
      <c r="G6" s="58" t="e">
        <f t="shared" si="3"/>
        <v>#REF!</v>
      </c>
      <c r="H6" s="59">
        <f t="shared" si="1"/>
        <v>8.5989835989835936E-2</v>
      </c>
      <c r="I6" s="60" t="e">
        <f t="shared" si="2"/>
        <v>#REF!</v>
      </c>
    </row>
    <row r="7" spans="1:9" ht="34.5" customHeight="1">
      <c r="A7" s="164" t="s">
        <v>63</v>
      </c>
      <c r="B7" s="158" t="s">
        <v>64</v>
      </c>
      <c r="C7" s="157" t="s">
        <v>65</v>
      </c>
      <c r="D7" s="61" t="s">
        <v>5</v>
      </c>
      <c r="E7" s="62">
        <v>1696</v>
      </c>
      <c r="F7" s="62">
        <v>1755</v>
      </c>
      <c r="G7" s="62" t="e">
        <f>#REF!</f>
        <v>#REF!</v>
      </c>
      <c r="H7" s="63">
        <f>(F7-E7)/E7</f>
        <v>3.4787735849056603E-2</v>
      </c>
      <c r="I7" s="60" t="e">
        <f t="shared" si="2"/>
        <v>#REF!</v>
      </c>
    </row>
    <row r="8" spans="1:9" ht="34.5" customHeight="1">
      <c r="A8" s="159"/>
      <c r="B8" s="158"/>
      <c r="C8" s="157"/>
      <c r="D8" s="61" t="s">
        <v>55</v>
      </c>
      <c r="E8" s="62">
        <v>2133</v>
      </c>
      <c r="F8" s="62">
        <v>2273</v>
      </c>
      <c r="G8" s="62" t="e">
        <f>#REF!</f>
        <v>#REF!</v>
      </c>
      <c r="H8" s="63">
        <f>(F8-E8)/E8</f>
        <v>6.5635255508673232E-2</v>
      </c>
      <c r="I8" s="60" t="e">
        <f t="shared" si="2"/>
        <v>#REF!</v>
      </c>
    </row>
    <row r="9" spans="1:9" ht="34.5" customHeight="1">
      <c r="A9" s="159"/>
      <c r="B9" s="158"/>
      <c r="C9" s="157" t="s">
        <v>66</v>
      </c>
      <c r="D9" s="61" t="s">
        <v>5</v>
      </c>
      <c r="E9" s="62">
        <v>1982</v>
      </c>
      <c r="F9" s="62">
        <v>2049</v>
      </c>
      <c r="G9" s="62" t="e">
        <f>#REF!</f>
        <v>#REF!</v>
      </c>
      <c r="H9" s="63">
        <f t="shared" ref="H9:H22" si="4">(F9-E9)/E9</f>
        <v>3.380423814328961E-2</v>
      </c>
      <c r="I9" s="60" t="e">
        <f t="shared" si="2"/>
        <v>#REF!</v>
      </c>
    </row>
    <row r="10" spans="1:9" ht="34.5" customHeight="1">
      <c r="A10" s="159"/>
      <c r="B10" s="158"/>
      <c r="C10" s="157"/>
      <c r="D10" s="61" t="s">
        <v>55</v>
      </c>
      <c r="E10" s="62">
        <v>2479</v>
      </c>
      <c r="F10" s="62">
        <v>2638</v>
      </c>
      <c r="G10" s="62" t="e">
        <f>#REF!</f>
        <v>#REF!</v>
      </c>
      <c r="H10" s="63">
        <f t="shared" si="4"/>
        <v>6.4138765631302941E-2</v>
      </c>
      <c r="I10" s="60" t="e">
        <f t="shared" si="2"/>
        <v>#REF!</v>
      </c>
    </row>
    <row r="11" spans="1:9" ht="34.5" customHeight="1">
      <c r="A11" s="159"/>
      <c r="B11" s="158" t="s">
        <v>67</v>
      </c>
      <c r="C11" s="157" t="s">
        <v>65</v>
      </c>
      <c r="D11" s="61" t="s">
        <v>5</v>
      </c>
      <c r="E11" s="62">
        <v>2051</v>
      </c>
      <c r="F11" s="62">
        <v>2143</v>
      </c>
      <c r="G11" s="62" t="e">
        <f>#REF!</f>
        <v>#REF!</v>
      </c>
      <c r="H11" s="63">
        <f t="shared" si="4"/>
        <v>4.4856167723061918E-2</v>
      </c>
      <c r="I11" s="60" t="e">
        <f t="shared" si="2"/>
        <v>#REF!</v>
      </c>
    </row>
    <row r="12" spans="1:9" ht="34.5" customHeight="1">
      <c r="A12" s="159"/>
      <c r="B12" s="158"/>
      <c r="C12" s="157"/>
      <c r="D12" s="61" t="s">
        <v>55</v>
      </c>
      <c r="E12" s="62">
        <v>2664</v>
      </c>
      <c r="F12" s="62">
        <v>2867</v>
      </c>
      <c r="G12" s="62" t="e">
        <f>#REF!</f>
        <v>#REF!</v>
      </c>
      <c r="H12" s="63">
        <f t="shared" si="4"/>
        <v>7.6201201201201205E-2</v>
      </c>
      <c r="I12" s="60" t="e">
        <f t="shared" si="2"/>
        <v>#REF!</v>
      </c>
    </row>
    <row r="13" spans="1:9" ht="34.5" customHeight="1">
      <c r="A13" s="159"/>
      <c r="B13" s="158"/>
      <c r="C13" s="157" t="s">
        <v>66</v>
      </c>
      <c r="D13" s="61" t="s">
        <v>5</v>
      </c>
      <c r="E13" s="62">
        <v>2051</v>
      </c>
      <c r="F13" s="62">
        <v>2224</v>
      </c>
      <c r="G13" s="62" t="e">
        <f>#REF!</f>
        <v>#REF!</v>
      </c>
      <c r="H13" s="63">
        <f t="shared" si="4"/>
        <v>8.4349098000975134E-2</v>
      </c>
      <c r="I13" s="60" t="e">
        <f t="shared" si="2"/>
        <v>#REF!</v>
      </c>
    </row>
    <row r="14" spans="1:9" ht="34.5" customHeight="1">
      <c r="A14" s="159"/>
      <c r="B14" s="158"/>
      <c r="C14" s="157"/>
      <c r="D14" s="61" t="s">
        <v>55</v>
      </c>
      <c r="E14" s="62">
        <v>2664</v>
      </c>
      <c r="F14" s="62">
        <v>2948</v>
      </c>
      <c r="G14" s="62" t="e">
        <f>#REF!</f>
        <v>#REF!</v>
      </c>
      <c r="H14" s="63">
        <f t="shared" si="4"/>
        <v>0.1066066066066066</v>
      </c>
      <c r="I14" s="60" t="e">
        <f t="shared" si="2"/>
        <v>#REF!</v>
      </c>
    </row>
    <row r="15" spans="1:9" ht="34.5" customHeight="1">
      <c r="A15" s="159"/>
      <c r="B15" s="158" t="s">
        <v>68</v>
      </c>
      <c r="C15" s="157" t="s">
        <v>65</v>
      </c>
      <c r="D15" s="61" t="s">
        <v>5</v>
      </c>
      <c r="E15" s="62">
        <v>2773</v>
      </c>
      <c r="F15" s="62">
        <v>2919</v>
      </c>
      <c r="G15" s="62" t="e">
        <f>#REF!</f>
        <v>#REF!</v>
      </c>
      <c r="H15" s="63">
        <f t="shared" si="4"/>
        <v>5.2650558961413629E-2</v>
      </c>
      <c r="I15" s="60" t="e">
        <f t="shared" si="2"/>
        <v>#REF!</v>
      </c>
    </row>
    <row r="16" spans="1:9" ht="34.5" customHeight="1">
      <c r="A16" s="159"/>
      <c r="B16" s="158"/>
      <c r="C16" s="157"/>
      <c r="D16" s="61" t="s">
        <v>55</v>
      </c>
      <c r="E16" s="62">
        <v>3688</v>
      </c>
      <c r="F16" s="62">
        <v>3999</v>
      </c>
      <c r="G16" s="62" t="e">
        <f>#REF!</f>
        <v>#REF!</v>
      </c>
      <c r="H16" s="63">
        <f t="shared" si="4"/>
        <v>8.4327548806941433E-2</v>
      </c>
      <c r="I16" s="60" t="e">
        <f t="shared" si="2"/>
        <v>#REF!</v>
      </c>
    </row>
    <row r="17" spans="1:15" ht="34.5" customHeight="1">
      <c r="A17" s="159"/>
      <c r="B17" s="158"/>
      <c r="C17" s="157" t="s">
        <v>66</v>
      </c>
      <c r="D17" s="61" t="s">
        <v>5</v>
      </c>
      <c r="E17" s="62">
        <v>2773</v>
      </c>
      <c r="F17" s="62">
        <v>3000</v>
      </c>
      <c r="G17" s="62" t="e">
        <f>#REF!</f>
        <v>#REF!</v>
      </c>
      <c r="H17" s="63">
        <f t="shared" si="4"/>
        <v>8.1860800576992424E-2</v>
      </c>
      <c r="I17" s="60" t="e">
        <f t="shared" si="2"/>
        <v>#REF!</v>
      </c>
    </row>
    <row r="18" spans="1:15" ht="34.5" customHeight="1">
      <c r="A18" s="159"/>
      <c r="B18" s="158"/>
      <c r="C18" s="157"/>
      <c r="D18" s="61" t="s">
        <v>55</v>
      </c>
      <c r="E18" s="62">
        <v>3688</v>
      </c>
      <c r="F18" s="62">
        <v>4080</v>
      </c>
      <c r="G18" s="62" t="e">
        <f>#REF!</f>
        <v>#REF!</v>
      </c>
      <c r="H18" s="63">
        <f t="shared" si="4"/>
        <v>0.10629067245119306</v>
      </c>
      <c r="I18" s="60" t="e">
        <f>(G18-F18)/F18</f>
        <v>#REF!</v>
      </c>
    </row>
    <row r="19" spans="1:15" ht="34.5" customHeight="1">
      <c r="A19" s="159" t="s">
        <v>69</v>
      </c>
      <c r="B19" s="157"/>
      <c r="C19" s="157"/>
      <c r="D19" s="157"/>
      <c r="E19" s="62">
        <v>1099</v>
      </c>
      <c r="F19" s="62">
        <v>1131</v>
      </c>
      <c r="G19" s="62">
        <v>1071</v>
      </c>
      <c r="H19" s="63">
        <f>(F19-E19)/E19</f>
        <v>2.9117379435850774E-2</v>
      </c>
      <c r="I19" s="60">
        <f t="shared" si="2"/>
        <v>-5.3050397877984087E-2</v>
      </c>
    </row>
    <row r="20" spans="1:15" ht="34.5" customHeight="1">
      <c r="A20" s="159" t="s">
        <v>70</v>
      </c>
      <c r="B20" s="157"/>
      <c r="C20" s="157"/>
      <c r="D20" s="157"/>
      <c r="E20" s="62">
        <v>1328</v>
      </c>
      <c r="F20" s="62">
        <v>1341</v>
      </c>
      <c r="G20" s="62">
        <v>1389</v>
      </c>
      <c r="H20" s="63">
        <f t="shared" si="4"/>
        <v>9.7891566265060244E-3</v>
      </c>
      <c r="I20" s="60">
        <f t="shared" si="2"/>
        <v>3.5794183445190156E-2</v>
      </c>
    </row>
    <row r="21" spans="1:15" ht="34.5" customHeight="1">
      <c r="A21" s="159" t="s">
        <v>71</v>
      </c>
      <c r="B21" s="157"/>
      <c r="C21" s="157"/>
      <c r="D21" s="157"/>
      <c r="E21" s="62">
        <v>1159</v>
      </c>
      <c r="F21" s="62">
        <v>1154</v>
      </c>
      <c r="G21" s="62">
        <v>1203</v>
      </c>
      <c r="H21" s="63">
        <f t="shared" si="4"/>
        <v>-4.3140638481449526E-3</v>
      </c>
      <c r="I21" s="60">
        <f t="shared" si="2"/>
        <v>4.2461005199306762E-2</v>
      </c>
    </row>
    <row r="22" spans="1:15" ht="34.5" customHeight="1" thickBot="1">
      <c r="A22" s="162" t="s">
        <v>72</v>
      </c>
      <c r="B22" s="163"/>
      <c r="C22" s="163"/>
      <c r="D22" s="163"/>
      <c r="E22" s="64">
        <v>107882</v>
      </c>
      <c r="F22" s="64">
        <v>124548</v>
      </c>
      <c r="G22" s="64">
        <v>135877</v>
      </c>
      <c r="H22" s="65">
        <f t="shared" si="4"/>
        <v>0.15448360245453366</v>
      </c>
      <c r="I22" s="66">
        <f t="shared" si="2"/>
        <v>9.0960914667437456E-2</v>
      </c>
      <c r="K22" s="50"/>
      <c r="L22" s="50"/>
      <c r="M22" s="50"/>
      <c r="N22" s="50"/>
      <c r="O22" s="50"/>
    </row>
    <row r="23" spans="1:15">
      <c r="K23" s="51"/>
      <c r="L23" s="51"/>
      <c r="M23" s="52"/>
      <c r="N23" s="52"/>
      <c r="O23" s="53"/>
    </row>
    <row r="24" spans="1:15">
      <c r="K24" s="51"/>
      <c r="L24" s="51"/>
      <c r="M24" s="52"/>
      <c r="N24" s="52"/>
      <c r="O24" s="53"/>
    </row>
    <row r="25" spans="1:15">
      <c r="K25" s="51"/>
      <c r="L25" s="51"/>
      <c r="M25" s="52"/>
      <c r="N25" s="52"/>
      <c r="O25" s="53"/>
    </row>
    <row r="26" spans="1:15">
      <c r="K26" s="51"/>
      <c r="L26" s="51"/>
      <c r="M26" s="52"/>
      <c r="N26" s="52"/>
      <c r="O26" s="53"/>
    </row>
    <row r="27" spans="1:15">
      <c r="K27" s="51"/>
      <c r="L27" s="51"/>
      <c r="M27" s="52"/>
      <c r="N27" s="52"/>
      <c r="O27" s="53"/>
    </row>
    <row r="28" spans="1:15">
      <c r="K28" s="51"/>
      <c r="L28" s="51"/>
      <c r="M28" s="52"/>
      <c r="N28" s="52"/>
      <c r="O28" s="53"/>
    </row>
    <row r="29" spans="1:15">
      <c r="K29" s="51"/>
      <c r="L29" s="51"/>
      <c r="M29" s="52"/>
      <c r="N29" s="52"/>
      <c r="O29" s="53"/>
    </row>
    <row r="30" spans="1:15">
      <c r="K30" s="51"/>
      <c r="L30" s="51"/>
      <c r="M30" s="52"/>
      <c r="N30" s="52"/>
      <c r="O30" s="53"/>
    </row>
  </sheetData>
  <mergeCells count="17">
    <mergeCell ref="A19:D19"/>
    <mergeCell ref="A20:D20"/>
    <mergeCell ref="A21:D21"/>
    <mergeCell ref="A22:D22"/>
    <mergeCell ref="A7:A18"/>
    <mergeCell ref="B7:B10"/>
    <mergeCell ref="C7:C8"/>
    <mergeCell ref="C9:C10"/>
    <mergeCell ref="C11:C12"/>
    <mergeCell ref="C13:C14"/>
    <mergeCell ref="A1:H1"/>
    <mergeCell ref="C15:C16"/>
    <mergeCell ref="C17:C18"/>
    <mergeCell ref="B15:B18"/>
    <mergeCell ref="B11:B14"/>
    <mergeCell ref="A4:C6"/>
    <mergeCell ref="A3:D3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O127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G9" sqref="G9"/>
    </sheetView>
  </sheetViews>
  <sheetFormatPr defaultRowHeight="13.5"/>
  <cols>
    <col min="1" max="1" width="5.77734375" style="92" bestFit="1" customWidth="1"/>
    <col min="2" max="2" width="28.77734375" customWidth="1"/>
    <col min="3" max="3" width="20.77734375" customWidth="1"/>
    <col min="4" max="4" width="8.77734375" customWidth="1"/>
    <col min="5" max="5" width="5.77734375" customWidth="1"/>
    <col min="6" max="6" width="8.77734375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10.6640625" bestFit="1" customWidth="1"/>
    <col min="15" max="15" width="5.77734375" customWidth="1"/>
    <col min="16" max="16" width="11.77734375" bestFit="1" customWidth="1"/>
  </cols>
  <sheetData>
    <row r="1" spans="1:15" ht="43.5" customHeight="1">
      <c r="B1" s="165" t="s">
        <v>128</v>
      </c>
      <c r="C1" s="167" t="s">
        <v>129</v>
      </c>
      <c r="D1" s="169" t="s">
        <v>130</v>
      </c>
      <c r="E1" s="171" t="s">
        <v>131</v>
      </c>
      <c r="F1" s="171" t="s">
        <v>132</v>
      </c>
      <c r="G1" s="171"/>
      <c r="H1" s="171" t="s">
        <v>133</v>
      </c>
      <c r="I1" s="171"/>
      <c r="J1" s="171" t="s">
        <v>134</v>
      </c>
      <c r="K1" s="171"/>
      <c r="L1" s="171" t="s">
        <v>135</v>
      </c>
      <c r="M1" s="171"/>
      <c r="N1" s="171" t="s">
        <v>136</v>
      </c>
      <c r="O1" s="171" t="s">
        <v>98</v>
      </c>
    </row>
    <row r="2" spans="1:15" ht="30" hidden="1" customHeight="1">
      <c r="B2" s="166"/>
      <c r="C2" s="168"/>
      <c r="D2" s="170"/>
      <c r="E2" s="172"/>
      <c r="F2" s="108" t="s">
        <v>137</v>
      </c>
      <c r="G2" s="108" t="s">
        <v>7</v>
      </c>
      <c r="H2" s="108" t="s">
        <v>138</v>
      </c>
      <c r="I2" s="108" t="s">
        <v>139</v>
      </c>
      <c r="J2" s="108" t="s">
        <v>138</v>
      </c>
      <c r="K2" s="108" t="s">
        <v>139</v>
      </c>
      <c r="L2" s="108" t="s">
        <v>138</v>
      </c>
      <c r="M2" s="108" t="s">
        <v>139</v>
      </c>
      <c r="N2" s="172"/>
      <c r="O2" s="172"/>
    </row>
    <row r="3" spans="1:15" ht="30" customHeight="1">
      <c r="A3" s="69">
        <v>1</v>
      </c>
      <c r="B3" s="173" t="s">
        <v>369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25"/>
    </row>
    <row r="4" spans="1:15" ht="30" hidden="1" customHeight="1">
      <c r="A4" s="94">
        <v>2</v>
      </c>
      <c r="B4" s="176" t="s">
        <v>191</v>
      </c>
      <c r="C4" s="176"/>
      <c r="D4" s="109" t="e">
        <f>N124*100</f>
        <v>#DIV/0!</v>
      </c>
      <c r="E4" s="110" t="s">
        <v>140</v>
      </c>
      <c r="F4" s="111"/>
      <c r="G4" s="112">
        <f>G124</f>
        <v>0</v>
      </c>
      <c r="H4" s="113"/>
      <c r="I4" s="114"/>
      <c r="J4" s="115"/>
      <c r="K4" s="111"/>
      <c r="L4" s="113"/>
      <c r="M4" s="113"/>
      <c r="N4" s="116"/>
      <c r="O4" s="116"/>
    </row>
    <row r="5" spans="1:15" ht="30" hidden="1" customHeight="1">
      <c r="A5" s="106">
        <v>2</v>
      </c>
      <c r="B5" s="175" t="s">
        <v>368</v>
      </c>
      <c r="C5" s="175"/>
      <c r="D5" s="74"/>
      <c r="E5" s="107"/>
      <c r="F5" s="70"/>
      <c r="G5" s="71" t="e">
        <f>G125</f>
        <v>#REF!</v>
      </c>
      <c r="H5" s="105"/>
      <c r="I5" s="75"/>
      <c r="J5" s="73"/>
      <c r="K5" s="70"/>
      <c r="L5" s="105"/>
      <c r="M5" s="105"/>
      <c r="N5" s="76"/>
      <c r="O5" s="76"/>
    </row>
    <row r="6" spans="1:15" ht="30" hidden="1" customHeight="1">
      <c r="A6" s="69">
        <v>2</v>
      </c>
      <c r="B6" s="175" t="s">
        <v>141</v>
      </c>
      <c r="C6" s="175"/>
      <c r="D6" s="74"/>
      <c r="E6" s="97"/>
      <c r="F6" s="70"/>
      <c r="G6" s="71">
        <f>G126</f>
        <v>0</v>
      </c>
      <c r="H6" s="103"/>
      <c r="I6" s="75"/>
      <c r="J6" s="73"/>
      <c r="K6" s="70"/>
      <c r="L6" s="103"/>
      <c r="M6" s="103"/>
      <c r="N6" s="76"/>
      <c r="O6" s="76"/>
    </row>
    <row r="7" spans="1:15" ht="30" customHeight="1">
      <c r="A7" s="69">
        <v>1</v>
      </c>
      <c r="B7" s="174" t="s">
        <v>142</v>
      </c>
      <c r="C7" s="174"/>
      <c r="D7" s="68"/>
      <c r="E7" s="100"/>
      <c r="F7" s="70"/>
      <c r="G7" s="71">
        <v>0</v>
      </c>
      <c r="H7" s="70"/>
      <c r="I7" s="70"/>
      <c r="J7" s="70"/>
      <c r="K7" s="70"/>
      <c r="L7" s="70"/>
      <c r="M7" s="70"/>
      <c r="N7" s="72"/>
      <c r="O7" s="72"/>
    </row>
    <row r="8" spans="1:15" ht="30" customHeight="1">
      <c r="A8" s="69">
        <v>1</v>
      </c>
      <c r="B8" s="177" t="s">
        <v>143</v>
      </c>
      <c r="C8" s="177"/>
      <c r="D8" s="68"/>
      <c r="E8" s="100"/>
      <c r="F8" s="70"/>
      <c r="G8" s="71">
        <v>0</v>
      </c>
      <c r="H8" s="70"/>
      <c r="I8" s="70"/>
      <c r="J8" s="70"/>
      <c r="K8" s="70"/>
      <c r="L8" s="70"/>
      <c r="M8" s="70"/>
      <c r="N8" s="101"/>
      <c r="O8" s="101"/>
    </row>
    <row r="9" spans="1:15" ht="30" customHeight="1">
      <c r="A9" s="69">
        <v>1</v>
      </c>
      <c r="B9" s="178" t="s">
        <v>144</v>
      </c>
      <c r="C9" s="178"/>
      <c r="D9" s="68"/>
      <c r="E9" s="100"/>
      <c r="F9" s="70"/>
      <c r="G9" s="71">
        <f>SUM(K9,I9,M9)</f>
        <v>0</v>
      </c>
      <c r="H9" s="73"/>
      <c r="I9" s="71">
        <f>SUM(I10:I101)</f>
        <v>0</v>
      </c>
      <c r="J9" s="73"/>
      <c r="K9" s="71">
        <f>SUM(K10:K101)</f>
        <v>0</v>
      </c>
      <c r="L9" s="73"/>
      <c r="M9" s="71">
        <f>SUM(M10:M101)</f>
        <v>0</v>
      </c>
      <c r="N9" s="101"/>
      <c r="O9" s="101"/>
    </row>
    <row r="10" spans="1:15" ht="30" customHeight="1">
      <c r="A10" s="69">
        <v>1</v>
      </c>
      <c r="B10" s="152">
        <v>25</v>
      </c>
      <c r="C10" s="80" t="s">
        <v>145</v>
      </c>
      <c r="D10" s="81">
        <v>310</v>
      </c>
      <c r="E10" s="80" t="s">
        <v>195</v>
      </c>
      <c r="F10" s="77">
        <f>SUM(J10,H10,L10)</f>
        <v>0</v>
      </c>
      <c r="G10" s="77">
        <f t="shared" ref="G10:G79" si="0">SUM(K10,I10,M10)</f>
        <v>0</v>
      </c>
      <c r="H10" s="77"/>
      <c r="I10" s="77">
        <f t="shared" ref="I10:I79" si="1">INT(D10*H10)</f>
        <v>0</v>
      </c>
      <c r="J10" s="77"/>
      <c r="K10" s="77">
        <f t="shared" ref="K10:K79" si="2">INT(D10*J10)</f>
        <v>0</v>
      </c>
      <c r="L10" s="77"/>
      <c r="M10" s="77">
        <f t="shared" ref="M10:M79" si="3">INT(D10*L10)</f>
        <v>0</v>
      </c>
      <c r="N10" s="82">
        <v>1</v>
      </c>
      <c r="O10" s="78" t="s">
        <v>5</v>
      </c>
    </row>
    <row r="11" spans="1:15" ht="30" customHeight="1">
      <c r="A11" s="69">
        <v>1</v>
      </c>
      <c r="B11" s="152">
        <v>25</v>
      </c>
      <c r="C11" s="80" t="s">
        <v>145</v>
      </c>
      <c r="D11" s="81">
        <v>310</v>
      </c>
      <c r="E11" s="80" t="s">
        <v>195</v>
      </c>
      <c r="F11" s="77">
        <f>INT(SUM(J11,H11,L11))</f>
        <v>0</v>
      </c>
      <c r="G11" s="77">
        <f t="shared" si="0"/>
        <v>0</v>
      </c>
      <c r="H11" s="77"/>
      <c r="I11" s="77">
        <f t="shared" si="1"/>
        <v>0</v>
      </c>
      <c r="J11" s="77"/>
      <c r="K11" s="77">
        <f t="shared" si="2"/>
        <v>0</v>
      </c>
      <c r="L11" s="77"/>
      <c r="M11" s="77">
        <f t="shared" si="3"/>
        <v>0</v>
      </c>
      <c r="N11" s="82">
        <v>1</v>
      </c>
      <c r="O11" s="78" t="s">
        <v>6</v>
      </c>
    </row>
    <row r="12" spans="1:15" ht="30" customHeight="1">
      <c r="A12" s="69">
        <v>1</v>
      </c>
      <c r="B12" s="153">
        <v>25</v>
      </c>
      <c r="C12" s="80" t="s">
        <v>146</v>
      </c>
      <c r="D12" s="81">
        <v>310</v>
      </c>
      <c r="E12" s="80" t="s">
        <v>195</v>
      </c>
      <c r="F12" s="77">
        <f>SUM(J12,H12,L12)</f>
        <v>0</v>
      </c>
      <c r="G12" s="77">
        <f t="shared" si="0"/>
        <v>0</v>
      </c>
      <c r="H12" s="77"/>
      <c r="I12" s="77">
        <f t="shared" si="1"/>
        <v>0</v>
      </c>
      <c r="J12" s="77"/>
      <c r="K12" s="77">
        <f t="shared" si="2"/>
        <v>0</v>
      </c>
      <c r="L12" s="77"/>
      <c r="M12" s="77">
        <f t="shared" si="3"/>
        <v>0</v>
      </c>
      <c r="N12" s="82">
        <v>2</v>
      </c>
      <c r="O12" s="78" t="s">
        <v>5</v>
      </c>
    </row>
    <row r="13" spans="1:15" ht="30" customHeight="1">
      <c r="A13" s="69">
        <v>1</v>
      </c>
      <c r="B13" s="153">
        <v>25</v>
      </c>
      <c r="C13" s="80" t="s">
        <v>146</v>
      </c>
      <c r="D13" s="81">
        <v>310</v>
      </c>
      <c r="E13" s="80" t="s">
        <v>195</v>
      </c>
      <c r="F13" s="77">
        <f>SUM(J13,H13,L13)</f>
        <v>0</v>
      </c>
      <c r="G13" s="77">
        <f t="shared" si="0"/>
        <v>0</v>
      </c>
      <c r="H13" s="77"/>
      <c r="I13" s="77">
        <f t="shared" si="1"/>
        <v>0</v>
      </c>
      <c r="J13" s="77"/>
      <c r="K13" s="77">
        <f t="shared" si="2"/>
        <v>0</v>
      </c>
      <c r="L13" s="77"/>
      <c r="M13" s="77">
        <f t="shared" si="3"/>
        <v>0</v>
      </c>
      <c r="N13" s="82">
        <v>2</v>
      </c>
      <c r="O13" s="78" t="s">
        <v>6</v>
      </c>
    </row>
    <row r="14" spans="1:15" ht="30" customHeight="1">
      <c r="A14" s="69">
        <v>1</v>
      </c>
      <c r="B14" s="154">
        <v>25</v>
      </c>
      <c r="C14" s="80" t="s">
        <v>147</v>
      </c>
      <c r="D14" s="81">
        <v>310</v>
      </c>
      <c r="E14" s="80" t="s">
        <v>195</v>
      </c>
      <c r="F14" s="77">
        <f t="shared" ref="F14:F77" si="4">INT(SUM(J14,H14,L14))</f>
        <v>0</v>
      </c>
      <c r="G14" s="77">
        <f t="shared" si="0"/>
        <v>0</v>
      </c>
      <c r="H14" s="77"/>
      <c r="I14" s="77">
        <f t="shared" si="1"/>
        <v>0</v>
      </c>
      <c r="J14" s="77"/>
      <c r="K14" s="77">
        <f t="shared" si="2"/>
        <v>0</v>
      </c>
      <c r="L14" s="77"/>
      <c r="M14" s="77">
        <f t="shared" si="3"/>
        <v>0</v>
      </c>
      <c r="N14" s="82">
        <v>3</v>
      </c>
      <c r="O14" s="78" t="s">
        <v>5</v>
      </c>
    </row>
    <row r="15" spans="1:15" ht="30" customHeight="1">
      <c r="A15" s="69">
        <v>1</v>
      </c>
      <c r="B15" s="154">
        <v>25</v>
      </c>
      <c r="C15" s="80" t="s">
        <v>147</v>
      </c>
      <c r="D15" s="81">
        <v>310</v>
      </c>
      <c r="E15" s="80" t="s">
        <v>195</v>
      </c>
      <c r="F15" s="77">
        <f t="shared" si="4"/>
        <v>0</v>
      </c>
      <c r="G15" s="77">
        <f t="shared" si="0"/>
        <v>0</v>
      </c>
      <c r="H15" s="77"/>
      <c r="I15" s="77">
        <f t="shared" si="1"/>
        <v>0</v>
      </c>
      <c r="J15" s="77"/>
      <c r="K15" s="77">
        <f t="shared" si="2"/>
        <v>0</v>
      </c>
      <c r="L15" s="77"/>
      <c r="M15" s="77">
        <f t="shared" si="3"/>
        <v>0</v>
      </c>
      <c r="N15" s="82">
        <v>3</v>
      </c>
      <c r="O15" s="78" t="s">
        <v>6</v>
      </c>
    </row>
    <row r="16" spans="1:15" ht="30" customHeight="1">
      <c r="A16" s="69">
        <v>1</v>
      </c>
      <c r="B16" s="79">
        <v>50</v>
      </c>
      <c r="C16" s="80" t="s">
        <v>145</v>
      </c>
      <c r="D16" s="81">
        <v>310</v>
      </c>
      <c r="E16" s="80" t="s">
        <v>195</v>
      </c>
      <c r="F16" s="77">
        <f t="shared" si="4"/>
        <v>0</v>
      </c>
      <c r="G16" s="77">
        <f t="shared" si="0"/>
        <v>0</v>
      </c>
      <c r="H16" s="77"/>
      <c r="I16" s="77">
        <f t="shared" si="1"/>
        <v>0</v>
      </c>
      <c r="J16" s="77"/>
      <c r="K16" s="77">
        <f t="shared" si="2"/>
        <v>0</v>
      </c>
      <c r="L16" s="77"/>
      <c r="M16" s="77">
        <f t="shared" si="3"/>
        <v>0</v>
      </c>
      <c r="N16" s="82">
        <v>3.6</v>
      </c>
      <c r="O16" s="78" t="s">
        <v>5</v>
      </c>
    </row>
    <row r="17" spans="1:15" ht="30" customHeight="1">
      <c r="A17" s="69">
        <v>1</v>
      </c>
      <c r="B17" s="79">
        <v>50</v>
      </c>
      <c r="C17" s="80" t="s">
        <v>145</v>
      </c>
      <c r="D17" s="81">
        <v>310</v>
      </c>
      <c r="E17" s="80" t="s">
        <v>195</v>
      </c>
      <c r="F17" s="77">
        <f t="shared" si="4"/>
        <v>0</v>
      </c>
      <c r="G17" s="77">
        <f t="shared" si="0"/>
        <v>0</v>
      </c>
      <c r="H17" s="77"/>
      <c r="I17" s="77">
        <f t="shared" si="1"/>
        <v>0</v>
      </c>
      <c r="J17" s="77"/>
      <c r="K17" s="77">
        <f t="shared" si="2"/>
        <v>0</v>
      </c>
      <c r="L17" s="77"/>
      <c r="M17" s="77">
        <f t="shared" si="3"/>
        <v>0</v>
      </c>
      <c r="N17" s="82">
        <v>4.0571428571428596</v>
      </c>
      <c r="O17" s="78" t="s">
        <v>6</v>
      </c>
    </row>
    <row r="18" spans="1:15" ht="30" customHeight="1">
      <c r="A18" s="69">
        <v>1</v>
      </c>
      <c r="B18" s="95">
        <v>50</v>
      </c>
      <c r="C18" s="80" t="s">
        <v>146</v>
      </c>
      <c r="D18" s="81">
        <v>310</v>
      </c>
      <c r="E18" s="80" t="s">
        <v>195</v>
      </c>
      <c r="F18" s="70">
        <f t="shared" si="4"/>
        <v>0</v>
      </c>
      <c r="G18" s="77">
        <f t="shared" si="0"/>
        <v>0</v>
      </c>
      <c r="H18" s="77"/>
      <c r="I18" s="77">
        <f t="shared" si="1"/>
        <v>0</v>
      </c>
      <c r="J18" s="77"/>
      <c r="K18" s="77">
        <f t="shared" si="2"/>
        <v>0</v>
      </c>
      <c r="L18" s="77"/>
      <c r="M18" s="77">
        <f t="shared" si="3"/>
        <v>0</v>
      </c>
      <c r="N18" s="82">
        <v>4.5142857142857196</v>
      </c>
      <c r="O18" s="78" t="s">
        <v>5</v>
      </c>
    </row>
    <row r="19" spans="1:15" ht="30" customHeight="1">
      <c r="A19" s="69">
        <v>1</v>
      </c>
      <c r="B19" s="95">
        <v>50</v>
      </c>
      <c r="C19" s="80" t="s">
        <v>146</v>
      </c>
      <c r="D19" s="81">
        <v>310</v>
      </c>
      <c r="E19" s="80" t="s">
        <v>195</v>
      </c>
      <c r="F19" s="77">
        <f t="shared" si="4"/>
        <v>0</v>
      </c>
      <c r="G19" s="77">
        <f t="shared" si="0"/>
        <v>0</v>
      </c>
      <c r="H19" s="77"/>
      <c r="I19" s="77">
        <f t="shared" si="1"/>
        <v>0</v>
      </c>
      <c r="J19" s="77"/>
      <c r="K19" s="77">
        <f t="shared" si="2"/>
        <v>0</v>
      </c>
      <c r="L19" s="77"/>
      <c r="M19" s="77">
        <f t="shared" si="3"/>
        <v>0</v>
      </c>
      <c r="N19" s="82">
        <v>4.9714285714285698</v>
      </c>
      <c r="O19" s="78" t="s">
        <v>6</v>
      </c>
    </row>
    <row r="20" spans="1:15" ht="30" customHeight="1">
      <c r="A20" s="69">
        <v>1</v>
      </c>
      <c r="B20" s="96">
        <v>50</v>
      </c>
      <c r="C20" s="80" t="s">
        <v>147</v>
      </c>
      <c r="D20" s="81">
        <v>310</v>
      </c>
      <c r="E20" s="80" t="s">
        <v>195</v>
      </c>
      <c r="F20" s="77">
        <f t="shared" si="4"/>
        <v>0</v>
      </c>
      <c r="G20" s="77">
        <f t="shared" si="0"/>
        <v>0</v>
      </c>
      <c r="H20" s="77"/>
      <c r="I20" s="77">
        <f t="shared" si="1"/>
        <v>0</v>
      </c>
      <c r="J20" s="77"/>
      <c r="K20" s="77">
        <f t="shared" si="2"/>
        <v>0</v>
      </c>
      <c r="L20" s="77"/>
      <c r="M20" s="77">
        <f t="shared" si="3"/>
        <v>0</v>
      </c>
      <c r="N20" s="82">
        <v>6</v>
      </c>
      <c r="O20" s="78" t="s">
        <v>5</v>
      </c>
    </row>
    <row r="21" spans="1:15" ht="30" customHeight="1">
      <c r="A21" s="69">
        <v>1</v>
      </c>
      <c r="B21" s="96">
        <v>50</v>
      </c>
      <c r="C21" s="80" t="s">
        <v>147</v>
      </c>
      <c r="D21" s="81">
        <v>310</v>
      </c>
      <c r="E21" s="80" t="s">
        <v>195</v>
      </c>
      <c r="F21" s="77">
        <f t="shared" si="4"/>
        <v>0</v>
      </c>
      <c r="G21" s="77">
        <f t="shared" si="0"/>
        <v>0</v>
      </c>
      <c r="H21" s="77"/>
      <c r="I21" s="77">
        <f t="shared" si="1"/>
        <v>0</v>
      </c>
      <c r="J21" s="77"/>
      <c r="K21" s="77">
        <f t="shared" si="2"/>
        <v>0</v>
      </c>
      <c r="L21" s="77"/>
      <c r="M21" s="77">
        <f t="shared" si="3"/>
        <v>0</v>
      </c>
      <c r="N21" s="82">
        <v>6</v>
      </c>
      <c r="O21" s="78" t="s">
        <v>6</v>
      </c>
    </row>
    <row r="22" spans="1:15" ht="30" customHeight="1">
      <c r="A22" s="69">
        <v>1</v>
      </c>
      <c r="B22" s="79">
        <v>70</v>
      </c>
      <c r="C22" s="80" t="s">
        <v>145</v>
      </c>
      <c r="D22" s="81">
        <v>310</v>
      </c>
      <c r="E22" s="80" t="s">
        <v>195</v>
      </c>
      <c r="F22" s="77">
        <f t="shared" si="4"/>
        <v>0</v>
      </c>
      <c r="G22" s="77">
        <f t="shared" si="0"/>
        <v>0</v>
      </c>
      <c r="H22" s="77"/>
      <c r="I22" s="77">
        <f t="shared" si="1"/>
        <v>0</v>
      </c>
      <c r="J22" s="77"/>
      <c r="K22" s="77">
        <f t="shared" si="2"/>
        <v>0</v>
      </c>
      <c r="L22" s="77"/>
      <c r="M22" s="77">
        <f t="shared" si="3"/>
        <v>0</v>
      </c>
      <c r="N22" s="82">
        <v>7</v>
      </c>
      <c r="O22" s="78" t="s">
        <v>5</v>
      </c>
    </row>
    <row r="23" spans="1:15" ht="30" customHeight="1">
      <c r="A23" s="69">
        <v>1</v>
      </c>
      <c r="B23" s="79">
        <v>70</v>
      </c>
      <c r="C23" s="80" t="s">
        <v>145</v>
      </c>
      <c r="D23" s="81">
        <v>310</v>
      </c>
      <c r="E23" s="80" t="s">
        <v>195</v>
      </c>
      <c r="F23" s="77">
        <f t="shared" si="4"/>
        <v>0</v>
      </c>
      <c r="G23" s="77">
        <f t="shared" si="0"/>
        <v>0</v>
      </c>
      <c r="H23" s="77"/>
      <c r="I23" s="77">
        <f t="shared" si="1"/>
        <v>0</v>
      </c>
      <c r="J23" s="77"/>
      <c r="K23" s="77">
        <f t="shared" si="2"/>
        <v>0</v>
      </c>
      <c r="L23" s="77"/>
      <c r="M23" s="77">
        <f t="shared" si="3"/>
        <v>0</v>
      </c>
      <c r="N23" s="82">
        <v>7</v>
      </c>
      <c r="O23" s="78" t="s">
        <v>6</v>
      </c>
    </row>
    <row r="24" spans="1:15" ht="30" customHeight="1">
      <c r="A24" s="69">
        <v>1</v>
      </c>
      <c r="B24" s="95">
        <v>70</v>
      </c>
      <c r="C24" s="80" t="s">
        <v>146</v>
      </c>
      <c r="D24" s="81">
        <v>310</v>
      </c>
      <c r="E24" s="80" t="s">
        <v>195</v>
      </c>
      <c r="F24" s="77">
        <f t="shared" si="4"/>
        <v>0</v>
      </c>
      <c r="G24" s="77">
        <f t="shared" si="0"/>
        <v>0</v>
      </c>
      <c r="H24" s="77"/>
      <c r="I24" s="77">
        <f t="shared" si="1"/>
        <v>0</v>
      </c>
      <c r="J24" s="77"/>
      <c r="K24" s="77">
        <f t="shared" si="2"/>
        <v>0</v>
      </c>
      <c r="L24" s="77"/>
      <c r="M24" s="77">
        <f t="shared" si="3"/>
        <v>0</v>
      </c>
      <c r="N24" s="82">
        <v>8</v>
      </c>
      <c r="O24" s="78" t="s">
        <v>5</v>
      </c>
    </row>
    <row r="25" spans="1:15" ht="30" customHeight="1">
      <c r="A25" s="69">
        <v>1</v>
      </c>
      <c r="B25" s="95">
        <v>70</v>
      </c>
      <c r="C25" s="80" t="s">
        <v>146</v>
      </c>
      <c r="D25" s="81">
        <v>310</v>
      </c>
      <c r="E25" s="80" t="s">
        <v>195</v>
      </c>
      <c r="F25" s="77">
        <f t="shared" si="4"/>
        <v>0</v>
      </c>
      <c r="G25" s="77">
        <f t="shared" si="0"/>
        <v>0</v>
      </c>
      <c r="H25" s="77"/>
      <c r="I25" s="77">
        <f t="shared" si="1"/>
        <v>0</v>
      </c>
      <c r="J25" s="77"/>
      <c r="K25" s="77">
        <f t="shared" si="2"/>
        <v>0</v>
      </c>
      <c r="L25" s="77"/>
      <c r="M25" s="77">
        <f t="shared" si="3"/>
        <v>0</v>
      </c>
      <c r="N25" s="82">
        <v>8</v>
      </c>
      <c r="O25" s="78" t="s">
        <v>6</v>
      </c>
    </row>
    <row r="26" spans="1:15" ht="30" customHeight="1">
      <c r="A26" s="69">
        <v>1</v>
      </c>
      <c r="B26" s="96">
        <v>70</v>
      </c>
      <c r="C26" s="80" t="s">
        <v>147</v>
      </c>
      <c r="D26" s="81">
        <v>310</v>
      </c>
      <c r="E26" s="80" t="s">
        <v>195</v>
      </c>
      <c r="F26" s="77">
        <f t="shared" si="4"/>
        <v>0</v>
      </c>
      <c r="G26" s="77">
        <f t="shared" si="0"/>
        <v>0</v>
      </c>
      <c r="H26" s="77"/>
      <c r="I26" s="77">
        <f t="shared" si="1"/>
        <v>0</v>
      </c>
      <c r="J26" s="77"/>
      <c r="K26" s="77">
        <f t="shared" si="2"/>
        <v>0</v>
      </c>
      <c r="L26" s="77"/>
      <c r="M26" s="77">
        <f t="shared" si="3"/>
        <v>0</v>
      </c>
      <c r="N26" s="82">
        <v>9</v>
      </c>
      <c r="O26" s="78" t="s">
        <v>5</v>
      </c>
    </row>
    <row r="27" spans="1:15" ht="30" customHeight="1">
      <c r="A27" s="69">
        <v>1</v>
      </c>
      <c r="B27" s="96">
        <v>70</v>
      </c>
      <c r="C27" s="80" t="s">
        <v>147</v>
      </c>
      <c r="D27" s="81">
        <v>310</v>
      </c>
      <c r="E27" s="80" t="s">
        <v>195</v>
      </c>
      <c r="F27" s="77">
        <f t="shared" si="4"/>
        <v>0</v>
      </c>
      <c r="G27" s="77">
        <f t="shared" si="0"/>
        <v>0</v>
      </c>
      <c r="H27" s="77"/>
      <c r="I27" s="77">
        <f t="shared" si="1"/>
        <v>0</v>
      </c>
      <c r="J27" s="77"/>
      <c r="K27" s="77">
        <f t="shared" si="2"/>
        <v>0</v>
      </c>
      <c r="L27" s="77"/>
      <c r="M27" s="77">
        <f t="shared" si="3"/>
        <v>0</v>
      </c>
      <c r="N27" s="82">
        <v>9</v>
      </c>
      <c r="O27" s="78" t="s">
        <v>6</v>
      </c>
    </row>
    <row r="28" spans="1:15" ht="30" customHeight="1">
      <c r="A28" s="69">
        <v>1</v>
      </c>
      <c r="B28" s="79">
        <v>80</v>
      </c>
      <c r="C28" s="80" t="s">
        <v>145</v>
      </c>
      <c r="D28" s="81">
        <v>310</v>
      </c>
      <c r="E28" s="80" t="s">
        <v>195</v>
      </c>
      <c r="F28" s="77">
        <f t="shared" si="4"/>
        <v>0</v>
      </c>
      <c r="G28" s="77">
        <f t="shared" si="0"/>
        <v>0</v>
      </c>
      <c r="H28" s="77"/>
      <c r="I28" s="77">
        <f t="shared" si="1"/>
        <v>0</v>
      </c>
      <c r="J28" s="77"/>
      <c r="K28" s="77">
        <f t="shared" si="2"/>
        <v>0</v>
      </c>
      <c r="L28" s="77"/>
      <c r="M28" s="77">
        <f t="shared" si="3"/>
        <v>0</v>
      </c>
      <c r="N28" s="82">
        <v>10</v>
      </c>
      <c r="O28" s="78" t="s">
        <v>5</v>
      </c>
    </row>
    <row r="29" spans="1:15" ht="30" customHeight="1">
      <c r="A29" s="69">
        <v>1</v>
      </c>
      <c r="B29" s="79">
        <v>80</v>
      </c>
      <c r="C29" s="80" t="s">
        <v>145</v>
      </c>
      <c r="D29" s="81">
        <v>310</v>
      </c>
      <c r="E29" s="80" t="s">
        <v>195</v>
      </c>
      <c r="F29" s="77">
        <f t="shared" si="4"/>
        <v>0</v>
      </c>
      <c r="G29" s="77">
        <f t="shared" si="0"/>
        <v>0</v>
      </c>
      <c r="H29" s="77"/>
      <c r="I29" s="77">
        <f t="shared" si="1"/>
        <v>0</v>
      </c>
      <c r="J29" s="77"/>
      <c r="K29" s="77">
        <f t="shared" si="2"/>
        <v>0</v>
      </c>
      <c r="L29" s="77"/>
      <c r="M29" s="77">
        <f t="shared" si="3"/>
        <v>0</v>
      </c>
      <c r="N29" s="82">
        <v>10</v>
      </c>
      <c r="O29" s="78" t="s">
        <v>6</v>
      </c>
    </row>
    <row r="30" spans="1:15" ht="30" customHeight="1">
      <c r="A30" s="69">
        <v>1</v>
      </c>
      <c r="B30" s="95">
        <v>80</v>
      </c>
      <c r="C30" s="80" t="s">
        <v>146</v>
      </c>
      <c r="D30" s="81">
        <v>310</v>
      </c>
      <c r="E30" s="80" t="s">
        <v>195</v>
      </c>
      <c r="F30" s="77">
        <f t="shared" si="4"/>
        <v>0</v>
      </c>
      <c r="G30" s="77">
        <f t="shared" si="0"/>
        <v>0</v>
      </c>
      <c r="H30" s="77"/>
      <c r="I30" s="77">
        <f t="shared" si="1"/>
        <v>0</v>
      </c>
      <c r="J30" s="77"/>
      <c r="K30" s="77">
        <f t="shared" si="2"/>
        <v>0</v>
      </c>
      <c r="L30" s="77"/>
      <c r="M30" s="77">
        <f t="shared" si="3"/>
        <v>0</v>
      </c>
      <c r="N30" s="82">
        <v>11</v>
      </c>
      <c r="O30" s="78" t="s">
        <v>5</v>
      </c>
    </row>
    <row r="31" spans="1:15" ht="30" customHeight="1">
      <c r="A31" s="69">
        <v>1</v>
      </c>
      <c r="B31" s="95">
        <v>80</v>
      </c>
      <c r="C31" s="80" t="s">
        <v>146</v>
      </c>
      <c r="D31" s="81">
        <v>310</v>
      </c>
      <c r="E31" s="80" t="s">
        <v>195</v>
      </c>
      <c r="F31" s="77">
        <f t="shared" si="4"/>
        <v>0</v>
      </c>
      <c r="G31" s="77">
        <f t="shared" si="0"/>
        <v>0</v>
      </c>
      <c r="H31" s="77"/>
      <c r="I31" s="77">
        <f t="shared" si="1"/>
        <v>0</v>
      </c>
      <c r="J31" s="77"/>
      <c r="K31" s="77">
        <f t="shared" si="2"/>
        <v>0</v>
      </c>
      <c r="L31" s="77"/>
      <c r="M31" s="77">
        <f t="shared" si="3"/>
        <v>0</v>
      </c>
      <c r="N31" s="82">
        <v>11</v>
      </c>
      <c r="O31" s="78" t="s">
        <v>6</v>
      </c>
    </row>
    <row r="32" spans="1:15" ht="30" customHeight="1">
      <c r="A32" s="69">
        <v>1</v>
      </c>
      <c r="B32" s="96">
        <v>80</v>
      </c>
      <c r="C32" s="80" t="s">
        <v>147</v>
      </c>
      <c r="D32" s="81">
        <v>310</v>
      </c>
      <c r="E32" s="80" t="s">
        <v>195</v>
      </c>
      <c r="F32" s="77">
        <f t="shared" si="4"/>
        <v>0</v>
      </c>
      <c r="G32" s="77">
        <f t="shared" si="0"/>
        <v>0</v>
      </c>
      <c r="H32" s="77"/>
      <c r="I32" s="77">
        <f t="shared" si="1"/>
        <v>0</v>
      </c>
      <c r="J32" s="77"/>
      <c r="K32" s="77">
        <f t="shared" si="2"/>
        <v>0</v>
      </c>
      <c r="L32" s="77"/>
      <c r="M32" s="77">
        <f t="shared" si="3"/>
        <v>0</v>
      </c>
      <c r="N32" s="82">
        <v>12</v>
      </c>
      <c r="O32" s="78" t="s">
        <v>5</v>
      </c>
    </row>
    <row r="33" spans="1:15" ht="30" customHeight="1">
      <c r="A33" s="69">
        <v>1</v>
      </c>
      <c r="B33" s="96">
        <v>80</v>
      </c>
      <c r="C33" s="80" t="s">
        <v>147</v>
      </c>
      <c r="D33" s="81">
        <v>310</v>
      </c>
      <c r="E33" s="80" t="s">
        <v>195</v>
      </c>
      <c r="F33" s="77">
        <f t="shared" si="4"/>
        <v>0</v>
      </c>
      <c r="G33" s="77">
        <f t="shared" si="0"/>
        <v>0</v>
      </c>
      <c r="H33" s="77"/>
      <c r="I33" s="77">
        <f t="shared" si="1"/>
        <v>0</v>
      </c>
      <c r="J33" s="77"/>
      <c r="K33" s="77">
        <f t="shared" si="2"/>
        <v>0</v>
      </c>
      <c r="L33" s="77"/>
      <c r="M33" s="77">
        <f t="shared" si="3"/>
        <v>0</v>
      </c>
      <c r="N33" s="82">
        <v>12</v>
      </c>
      <c r="O33" s="78" t="s">
        <v>6</v>
      </c>
    </row>
    <row r="34" spans="1:15" ht="30" customHeight="1">
      <c r="A34" s="69">
        <v>1</v>
      </c>
      <c r="B34" s="79">
        <v>85</v>
      </c>
      <c r="C34" s="80" t="s">
        <v>145</v>
      </c>
      <c r="D34" s="81">
        <v>310</v>
      </c>
      <c r="E34" s="80" t="s">
        <v>195</v>
      </c>
      <c r="F34" s="77">
        <f t="shared" si="4"/>
        <v>0</v>
      </c>
      <c r="G34" s="77">
        <f t="shared" si="0"/>
        <v>0</v>
      </c>
      <c r="H34" s="77"/>
      <c r="I34" s="77">
        <f t="shared" si="1"/>
        <v>0</v>
      </c>
      <c r="J34" s="77"/>
      <c r="K34" s="77">
        <f t="shared" si="2"/>
        <v>0</v>
      </c>
      <c r="L34" s="77"/>
      <c r="M34" s="77">
        <f t="shared" si="3"/>
        <v>0</v>
      </c>
      <c r="N34" s="82">
        <v>13</v>
      </c>
      <c r="O34" s="78" t="s">
        <v>5</v>
      </c>
    </row>
    <row r="35" spans="1:15" ht="30" customHeight="1">
      <c r="A35" s="69">
        <v>1</v>
      </c>
      <c r="B35" s="79">
        <v>85</v>
      </c>
      <c r="C35" s="80" t="s">
        <v>145</v>
      </c>
      <c r="D35" s="81">
        <v>310</v>
      </c>
      <c r="E35" s="80" t="s">
        <v>195</v>
      </c>
      <c r="F35" s="77">
        <f t="shared" si="4"/>
        <v>0</v>
      </c>
      <c r="G35" s="77">
        <f t="shared" si="0"/>
        <v>0</v>
      </c>
      <c r="H35" s="77"/>
      <c r="I35" s="77">
        <f t="shared" si="1"/>
        <v>0</v>
      </c>
      <c r="J35" s="77"/>
      <c r="K35" s="77">
        <f t="shared" si="2"/>
        <v>0</v>
      </c>
      <c r="L35" s="77"/>
      <c r="M35" s="77">
        <f t="shared" si="3"/>
        <v>0</v>
      </c>
      <c r="N35" s="82">
        <v>13</v>
      </c>
      <c r="O35" s="78" t="s">
        <v>6</v>
      </c>
    </row>
    <row r="36" spans="1:15" ht="30" customHeight="1">
      <c r="A36" s="69">
        <v>1</v>
      </c>
      <c r="B36" s="95">
        <v>85</v>
      </c>
      <c r="C36" s="80" t="s">
        <v>146</v>
      </c>
      <c r="D36" s="81">
        <v>310</v>
      </c>
      <c r="E36" s="80" t="s">
        <v>195</v>
      </c>
      <c r="F36" s="77">
        <f t="shared" si="4"/>
        <v>0</v>
      </c>
      <c r="G36" s="77">
        <f t="shared" si="0"/>
        <v>0</v>
      </c>
      <c r="H36" s="77"/>
      <c r="I36" s="77">
        <f t="shared" si="1"/>
        <v>0</v>
      </c>
      <c r="J36" s="77"/>
      <c r="K36" s="77">
        <f t="shared" si="2"/>
        <v>0</v>
      </c>
      <c r="L36" s="77"/>
      <c r="M36" s="77">
        <f t="shared" si="3"/>
        <v>0</v>
      </c>
      <c r="N36" s="82">
        <v>14</v>
      </c>
      <c r="O36" s="78" t="s">
        <v>5</v>
      </c>
    </row>
    <row r="37" spans="1:15" ht="30" customHeight="1">
      <c r="A37" s="69">
        <v>1</v>
      </c>
      <c r="B37" s="95">
        <v>85</v>
      </c>
      <c r="C37" s="80" t="s">
        <v>146</v>
      </c>
      <c r="D37" s="81">
        <v>310</v>
      </c>
      <c r="E37" s="80" t="s">
        <v>195</v>
      </c>
      <c r="F37" s="77">
        <f t="shared" si="4"/>
        <v>0</v>
      </c>
      <c r="G37" s="77">
        <f t="shared" si="0"/>
        <v>0</v>
      </c>
      <c r="H37" s="77"/>
      <c r="I37" s="77">
        <f t="shared" si="1"/>
        <v>0</v>
      </c>
      <c r="J37" s="77"/>
      <c r="K37" s="77">
        <f t="shared" si="2"/>
        <v>0</v>
      </c>
      <c r="L37" s="77"/>
      <c r="M37" s="77">
        <f t="shared" si="3"/>
        <v>0</v>
      </c>
      <c r="N37" s="82">
        <v>14</v>
      </c>
      <c r="O37" s="78" t="s">
        <v>6</v>
      </c>
    </row>
    <row r="38" spans="1:15" ht="30" customHeight="1">
      <c r="A38" s="69">
        <v>1</v>
      </c>
      <c r="B38" s="96">
        <v>85</v>
      </c>
      <c r="C38" s="80" t="s">
        <v>147</v>
      </c>
      <c r="D38" s="81">
        <v>310</v>
      </c>
      <c r="E38" s="80" t="s">
        <v>195</v>
      </c>
      <c r="F38" s="77">
        <f t="shared" si="4"/>
        <v>0</v>
      </c>
      <c r="G38" s="77">
        <f t="shared" si="0"/>
        <v>0</v>
      </c>
      <c r="H38" s="77"/>
      <c r="I38" s="77">
        <f t="shared" si="1"/>
        <v>0</v>
      </c>
      <c r="J38" s="77"/>
      <c r="K38" s="77">
        <f t="shared" si="2"/>
        <v>0</v>
      </c>
      <c r="L38" s="77"/>
      <c r="M38" s="77">
        <f t="shared" si="3"/>
        <v>0</v>
      </c>
      <c r="N38" s="82">
        <v>15</v>
      </c>
      <c r="O38" s="78" t="s">
        <v>5</v>
      </c>
    </row>
    <row r="39" spans="1:15" ht="30" customHeight="1">
      <c r="A39" s="69">
        <v>1</v>
      </c>
      <c r="B39" s="96">
        <v>85</v>
      </c>
      <c r="C39" s="80" t="s">
        <v>147</v>
      </c>
      <c r="D39" s="81">
        <v>310</v>
      </c>
      <c r="E39" s="80" t="s">
        <v>195</v>
      </c>
      <c r="F39" s="77">
        <f t="shared" si="4"/>
        <v>0</v>
      </c>
      <c r="G39" s="77">
        <f t="shared" si="0"/>
        <v>0</v>
      </c>
      <c r="H39" s="77"/>
      <c r="I39" s="77">
        <f t="shared" si="1"/>
        <v>0</v>
      </c>
      <c r="J39" s="77"/>
      <c r="K39" s="77">
        <f t="shared" si="2"/>
        <v>0</v>
      </c>
      <c r="L39" s="77"/>
      <c r="M39" s="77">
        <f t="shared" si="3"/>
        <v>0</v>
      </c>
      <c r="N39" s="82">
        <v>15</v>
      </c>
      <c r="O39" s="78" t="s">
        <v>6</v>
      </c>
    </row>
    <row r="40" spans="1:15" ht="30" customHeight="1">
      <c r="A40" s="69">
        <v>1</v>
      </c>
      <c r="B40" s="79">
        <v>100</v>
      </c>
      <c r="C40" s="80" t="s">
        <v>145</v>
      </c>
      <c r="D40" s="81">
        <v>310</v>
      </c>
      <c r="E40" s="80" t="s">
        <v>195</v>
      </c>
      <c r="F40" s="77">
        <f t="shared" si="4"/>
        <v>0</v>
      </c>
      <c r="G40" s="77">
        <f t="shared" si="0"/>
        <v>0</v>
      </c>
      <c r="H40" s="77"/>
      <c r="I40" s="77">
        <f t="shared" si="1"/>
        <v>0</v>
      </c>
      <c r="J40" s="77"/>
      <c r="K40" s="77">
        <f t="shared" si="2"/>
        <v>0</v>
      </c>
      <c r="L40" s="77"/>
      <c r="M40" s="77">
        <f t="shared" si="3"/>
        <v>0</v>
      </c>
      <c r="N40" s="82">
        <v>16</v>
      </c>
      <c r="O40" s="78" t="s">
        <v>5</v>
      </c>
    </row>
    <row r="41" spans="1:15" ht="30" customHeight="1">
      <c r="A41" s="69">
        <v>1</v>
      </c>
      <c r="B41" s="79">
        <v>100</v>
      </c>
      <c r="C41" s="80" t="s">
        <v>145</v>
      </c>
      <c r="D41" s="81">
        <v>310</v>
      </c>
      <c r="E41" s="80" t="s">
        <v>195</v>
      </c>
      <c r="F41" s="77">
        <f t="shared" si="4"/>
        <v>0</v>
      </c>
      <c r="G41" s="77">
        <f t="shared" si="0"/>
        <v>0</v>
      </c>
      <c r="H41" s="77"/>
      <c r="I41" s="77">
        <f t="shared" si="1"/>
        <v>0</v>
      </c>
      <c r="J41" s="77"/>
      <c r="K41" s="77">
        <f t="shared" si="2"/>
        <v>0</v>
      </c>
      <c r="L41" s="77"/>
      <c r="M41" s="77">
        <f t="shared" si="3"/>
        <v>0</v>
      </c>
      <c r="N41" s="82">
        <v>16</v>
      </c>
      <c r="O41" s="78" t="s">
        <v>6</v>
      </c>
    </row>
    <row r="42" spans="1:15" ht="30" customHeight="1">
      <c r="A42" s="69">
        <v>1</v>
      </c>
      <c r="B42" s="95">
        <v>100</v>
      </c>
      <c r="C42" s="80" t="s">
        <v>146</v>
      </c>
      <c r="D42" s="81">
        <v>310</v>
      </c>
      <c r="E42" s="80" t="s">
        <v>195</v>
      </c>
      <c r="F42" s="77">
        <f t="shared" si="4"/>
        <v>0</v>
      </c>
      <c r="G42" s="77">
        <f t="shared" si="0"/>
        <v>0</v>
      </c>
      <c r="H42" s="77"/>
      <c r="I42" s="77">
        <f t="shared" si="1"/>
        <v>0</v>
      </c>
      <c r="J42" s="77"/>
      <c r="K42" s="77">
        <f t="shared" si="2"/>
        <v>0</v>
      </c>
      <c r="L42" s="77"/>
      <c r="M42" s="77">
        <f t="shared" si="3"/>
        <v>0</v>
      </c>
      <c r="N42" s="82">
        <v>17</v>
      </c>
      <c r="O42" s="78" t="s">
        <v>5</v>
      </c>
    </row>
    <row r="43" spans="1:15" ht="30" customHeight="1">
      <c r="A43" s="69">
        <v>1</v>
      </c>
      <c r="B43" s="95">
        <v>100</v>
      </c>
      <c r="C43" s="80" t="s">
        <v>146</v>
      </c>
      <c r="D43" s="81">
        <v>310</v>
      </c>
      <c r="E43" s="80" t="s">
        <v>195</v>
      </c>
      <c r="F43" s="77">
        <f t="shared" si="4"/>
        <v>0</v>
      </c>
      <c r="G43" s="77">
        <f t="shared" si="0"/>
        <v>0</v>
      </c>
      <c r="H43" s="77"/>
      <c r="I43" s="77">
        <f t="shared" si="1"/>
        <v>0</v>
      </c>
      <c r="J43" s="77"/>
      <c r="K43" s="77">
        <f t="shared" si="2"/>
        <v>0</v>
      </c>
      <c r="L43" s="77"/>
      <c r="M43" s="77">
        <f t="shared" si="3"/>
        <v>0</v>
      </c>
      <c r="N43" s="82">
        <v>17</v>
      </c>
      <c r="O43" s="78" t="s">
        <v>6</v>
      </c>
    </row>
    <row r="44" spans="1:15" ht="30" customHeight="1">
      <c r="A44" s="69">
        <v>1</v>
      </c>
      <c r="B44" s="96">
        <v>100</v>
      </c>
      <c r="C44" s="80" t="s">
        <v>147</v>
      </c>
      <c r="D44" s="81">
        <v>310</v>
      </c>
      <c r="E44" s="80" t="s">
        <v>195</v>
      </c>
      <c r="F44" s="77">
        <f t="shared" si="4"/>
        <v>0</v>
      </c>
      <c r="G44" s="77">
        <f t="shared" si="0"/>
        <v>0</v>
      </c>
      <c r="H44" s="77"/>
      <c r="I44" s="77">
        <f>INT(D44*H44)</f>
        <v>0</v>
      </c>
      <c r="J44" s="77"/>
      <c r="K44" s="77">
        <f t="shared" si="2"/>
        <v>0</v>
      </c>
      <c r="L44" s="77"/>
      <c r="M44" s="77">
        <f t="shared" si="3"/>
        <v>0</v>
      </c>
      <c r="N44" s="82">
        <v>18</v>
      </c>
      <c r="O44" s="78" t="s">
        <v>5</v>
      </c>
    </row>
    <row r="45" spans="1:15" ht="30" customHeight="1">
      <c r="A45" s="69">
        <v>1</v>
      </c>
      <c r="B45" s="96">
        <v>100</v>
      </c>
      <c r="C45" s="80" t="s">
        <v>147</v>
      </c>
      <c r="D45" s="81">
        <v>310</v>
      </c>
      <c r="E45" s="80" t="s">
        <v>195</v>
      </c>
      <c r="F45" s="77">
        <f t="shared" si="4"/>
        <v>0</v>
      </c>
      <c r="G45" s="77">
        <f t="shared" si="0"/>
        <v>0</v>
      </c>
      <c r="H45" s="77"/>
      <c r="I45" s="77">
        <f t="shared" si="1"/>
        <v>0</v>
      </c>
      <c r="J45" s="77"/>
      <c r="K45" s="77">
        <f t="shared" si="2"/>
        <v>0</v>
      </c>
      <c r="L45" s="77"/>
      <c r="M45" s="77">
        <f t="shared" si="3"/>
        <v>0</v>
      </c>
      <c r="N45" s="82">
        <v>18</v>
      </c>
      <c r="O45" s="78" t="s">
        <v>6</v>
      </c>
    </row>
    <row r="46" spans="1:15" ht="30" customHeight="1">
      <c r="A46" s="69">
        <v>1</v>
      </c>
      <c r="B46" s="79">
        <v>150</v>
      </c>
      <c r="C46" s="80" t="s">
        <v>145</v>
      </c>
      <c r="D46" s="81">
        <v>310</v>
      </c>
      <c r="E46" s="80" t="s">
        <v>195</v>
      </c>
      <c r="F46" s="77">
        <f t="shared" si="4"/>
        <v>0</v>
      </c>
      <c r="G46" s="77">
        <f t="shared" si="0"/>
        <v>0</v>
      </c>
      <c r="H46" s="77"/>
      <c r="I46" s="77">
        <f t="shared" si="1"/>
        <v>0</v>
      </c>
      <c r="J46" s="77"/>
      <c r="K46" s="77">
        <f t="shared" si="2"/>
        <v>0</v>
      </c>
      <c r="L46" s="77"/>
      <c r="M46" s="77">
        <f t="shared" si="3"/>
        <v>0</v>
      </c>
      <c r="N46" s="82">
        <v>19</v>
      </c>
      <c r="O46" s="78" t="s">
        <v>5</v>
      </c>
    </row>
    <row r="47" spans="1:15" ht="30" customHeight="1">
      <c r="A47" s="69">
        <v>1</v>
      </c>
      <c r="B47" s="79">
        <v>150</v>
      </c>
      <c r="C47" s="80" t="s">
        <v>145</v>
      </c>
      <c r="D47" s="81">
        <v>310</v>
      </c>
      <c r="E47" s="80" t="s">
        <v>195</v>
      </c>
      <c r="F47" s="77">
        <f t="shared" si="4"/>
        <v>0</v>
      </c>
      <c r="G47" s="77">
        <f t="shared" si="0"/>
        <v>0</v>
      </c>
      <c r="H47" s="77"/>
      <c r="I47" s="77">
        <f t="shared" si="1"/>
        <v>0</v>
      </c>
      <c r="J47" s="77"/>
      <c r="K47" s="77">
        <f t="shared" si="2"/>
        <v>0</v>
      </c>
      <c r="L47" s="77"/>
      <c r="M47" s="77">
        <f t="shared" si="3"/>
        <v>0</v>
      </c>
      <c r="N47" s="82">
        <v>19</v>
      </c>
      <c r="O47" s="78" t="s">
        <v>6</v>
      </c>
    </row>
    <row r="48" spans="1:15" ht="30" customHeight="1">
      <c r="A48" s="69">
        <v>1</v>
      </c>
      <c r="B48" s="95">
        <v>150</v>
      </c>
      <c r="C48" s="80" t="s">
        <v>146</v>
      </c>
      <c r="D48" s="81">
        <v>310</v>
      </c>
      <c r="E48" s="80" t="s">
        <v>195</v>
      </c>
      <c r="F48" s="77">
        <f t="shared" si="4"/>
        <v>0</v>
      </c>
      <c r="G48" s="77">
        <f t="shared" si="0"/>
        <v>0</v>
      </c>
      <c r="H48" s="77"/>
      <c r="I48" s="77">
        <f t="shared" si="1"/>
        <v>0</v>
      </c>
      <c r="J48" s="77"/>
      <c r="K48" s="77">
        <f t="shared" si="2"/>
        <v>0</v>
      </c>
      <c r="L48" s="77"/>
      <c r="M48" s="77">
        <f t="shared" si="3"/>
        <v>0</v>
      </c>
      <c r="N48" s="82">
        <v>20</v>
      </c>
      <c r="O48" s="78" t="s">
        <v>5</v>
      </c>
    </row>
    <row r="49" spans="1:15" ht="30" customHeight="1">
      <c r="A49" s="69">
        <v>1</v>
      </c>
      <c r="B49" s="95">
        <v>150</v>
      </c>
      <c r="C49" s="80" t="s">
        <v>146</v>
      </c>
      <c r="D49" s="81">
        <v>310</v>
      </c>
      <c r="E49" s="80" t="s">
        <v>195</v>
      </c>
      <c r="F49" s="77">
        <f t="shared" si="4"/>
        <v>0</v>
      </c>
      <c r="G49" s="77">
        <f t="shared" si="0"/>
        <v>0</v>
      </c>
      <c r="H49" s="77"/>
      <c r="I49" s="77">
        <f t="shared" si="1"/>
        <v>0</v>
      </c>
      <c r="J49" s="77"/>
      <c r="K49" s="77">
        <f t="shared" si="2"/>
        <v>0</v>
      </c>
      <c r="L49" s="77"/>
      <c r="M49" s="77">
        <f t="shared" si="3"/>
        <v>0</v>
      </c>
      <c r="N49" s="82">
        <v>20</v>
      </c>
      <c r="O49" s="78" t="s">
        <v>6</v>
      </c>
    </row>
    <row r="50" spans="1:15" ht="30" customHeight="1">
      <c r="A50" s="69">
        <v>1</v>
      </c>
      <c r="B50" s="96">
        <v>150</v>
      </c>
      <c r="C50" s="80" t="s">
        <v>147</v>
      </c>
      <c r="D50" s="81">
        <v>310</v>
      </c>
      <c r="E50" s="80" t="s">
        <v>195</v>
      </c>
      <c r="F50" s="77">
        <f t="shared" si="4"/>
        <v>0</v>
      </c>
      <c r="G50" s="77">
        <f t="shared" si="0"/>
        <v>0</v>
      </c>
      <c r="H50" s="77"/>
      <c r="I50" s="77">
        <f t="shared" si="1"/>
        <v>0</v>
      </c>
      <c r="J50" s="77"/>
      <c r="K50" s="77">
        <f t="shared" si="2"/>
        <v>0</v>
      </c>
      <c r="L50" s="77"/>
      <c r="M50" s="77">
        <f t="shared" si="3"/>
        <v>0</v>
      </c>
      <c r="N50" s="82">
        <v>21</v>
      </c>
      <c r="O50" s="78" t="s">
        <v>5</v>
      </c>
    </row>
    <row r="51" spans="1:15" ht="30" customHeight="1">
      <c r="A51" s="69">
        <v>1</v>
      </c>
      <c r="B51" s="96">
        <v>150</v>
      </c>
      <c r="C51" s="80" t="s">
        <v>147</v>
      </c>
      <c r="D51" s="81">
        <v>310</v>
      </c>
      <c r="E51" s="80" t="s">
        <v>195</v>
      </c>
      <c r="F51" s="77">
        <f t="shared" si="4"/>
        <v>0</v>
      </c>
      <c r="G51" s="77">
        <f t="shared" si="0"/>
        <v>0</v>
      </c>
      <c r="H51" s="77"/>
      <c r="I51" s="77">
        <f t="shared" si="1"/>
        <v>0</v>
      </c>
      <c r="J51" s="77"/>
      <c r="K51" s="77">
        <f t="shared" si="2"/>
        <v>0</v>
      </c>
      <c r="L51" s="77"/>
      <c r="M51" s="77">
        <f t="shared" si="3"/>
        <v>0</v>
      </c>
      <c r="N51" s="82">
        <v>21</v>
      </c>
      <c r="O51" s="78" t="s">
        <v>6</v>
      </c>
    </row>
    <row r="52" spans="1:15" ht="30" customHeight="1">
      <c r="A52" s="69">
        <v>1</v>
      </c>
      <c r="B52" s="79" t="s">
        <v>167</v>
      </c>
      <c r="C52" s="90">
        <v>50</v>
      </c>
      <c r="D52" s="81">
        <v>310</v>
      </c>
      <c r="E52" s="80" t="s">
        <v>195</v>
      </c>
      <c r="F52" s="77">
        <f t="shared" si="4"/>
        <v>0</v>
      </c>
      <c r="G52" s="77">
        <f t="shared" si="0"/>
        <v>0</v>
      </c>
      <c r="H52" s="77"/>
      <c r="I52" s="77">
        <f t="shared" si="1"/>
        <v>0</v>
      </c>
      <c r="J52" s="77"/>
      <c r="K52" s="77">
        <f t="shared" si="2"/>
        <v>0</v>
      </c>
      <c r="L52" s="77"/>
      <c r="M52" s="77">
        <f t="shared" si="3"/>
        <v>0</v>
      </c>
      <c r="N52" s="82">
        <v>22</v>
      </c>
      <c r="O52" s="78" t="s">
        <v>5</v>
      </c>
    </row>
    <row r="53" spans="1:15" ht="30" customHeight="1">
      <c r="A53" s="69">
        <v>1</v>
      </c>
      <c r="B53" s="79" t="s">
        <v>167</v>
      </c>
      <c r="C53" s="90">
        <v>50</v>
      </c>
      <c r="D53" s="81">
        <v>310</v>
      </c>
      <c r="E53" s="80" t="s">
        <v>195</v>
      </c>
      <c r="F53" s="77">
        <f t="shared" si="4"/>
        <v>0</v>
      </c>
      <c r="G53" s="77">
        <f t="shared" si="0"/>
        <v>0</v>
      </c>
      <c r="H53" s="77"/>
      <c r="I53" s="77">
        <f t="shared" si="1"/>
        <v>0</v>
      </c>
      <c r="J53" s="77"/>
      <c r="K53" s="77">
        <f t="shared" si="2"/>
        <v>0</v>
      </c>
      <c r="L53" s="77"/>
      <c r="M53" s="77">
        <f t="shared" si="3"/>
        <v>0</v>
      </c>
      <c r="N53" s="82">
        <v>22</v>
      </c>
      <c r="O53" s="78" t="s">
        <v>6</v>
      </c>
    </row>
    <row r="54" spans="1:15" ht="30" customHeight="1">
      <c r="A54" s="69">
        <v>1</v>
      </c>
      <c r="B54" s="79" t="s">
        <v>168</v>
      </c>
      <c r="C54" s="90">
        <v>50</v>
      </c>
      <c r="D54" s="81">
        <v>310</v>
      </c>
      <c r="E54" s="80" t="s">
        <v>195</v>
      </c>
      <c r="F54" s="77">
        <f t="shared" si="4"/>
        <v>0</v>
      </c>
      <c r="G54" s="77">
        <f t="shared" si="0"/>
        <v>0</v>
      </c>
      <c r="H54" s="77"/>
      <c r="I54" s="77">
        <f t="shared" si="1"/>
        <v>0</v>
      </c>
      <c r="J54" s="77"/>
      <c r="K54" s="77">
        <f t="shared" si="2"/>
        <v>0</v>
      </c>
      <c r="L54" s="77"/>
      <c r="M54" s="77">
        <f t="shared" si="3"/>
        <v>0</v>
      </c>
      <c r="N54" s="82">
        <v>23</v>
      </c>
      <c r="O54" s="78" t="s">
        <v>5</v>
      </c>
    </row>
    <row r="55" spans="1:15" ht="30" customHeight="1">
      <c r="A55" s="69">
        <v>1</v>
      </c>
      <c r="B55" s="79" t="s">
        <v>168</v>
      </c>
      <c r="C55" s="90">
        <v>50</v>
      </c>
      <c r="D55" s="81">
        <v>310</v>
      </c>
      <c r="E55" s="80" t="s">
        <v>195</v>
      </c>
      <c r="F55" s="77">
        <f t="shared" si="4"/>
        <v>0</v>
      </c>
      <c r="G55" s="77">
        <f t="shared" si="0"/>
        <v>0</v>
      </c>
      <c r="H55" s="77"/>
      <c r="I55" s="77">
        <f t="shared" si="1"/>
        <v>0</v>
      </c>
      <c r="J55" s="77"/>
      <c r="K55" s="77">
        <f t="shared" si="2"/>
        <v>0</v>
      </c>
      <c r="L55" s="77"/>
      <c r="M55" s="77">
        <f t="shared" si="3"/>
        <v>0</v>
      </c>
      <c r="N55" s="82">
        <v>23</v>
      </c>
      <c r="O55" s="78" t="s">
        <v>6</v>
      </c>
    </row>
    <row r="56" spans="1:15" ht="30" customHeight="1">
      <c r="A56" s="69">
        <v>1</v>
      </c>
      <c r="B56" s="79" t="s">
        <v>169</v>
      </c>
      <c r="C56" s="90">
        <v>50</v>
      </c>
      <c r="D56" s="81">
        <v>310</v>
      </c>
      <c r="E56" s="80" t="s">
        <v>195</v>
      </c>
      <c r="F56" s="77">
        <f t="shared" si="4"/>
        <v>0</v>
      </c>
      <c r="G56" s="77">
        <f t="shared" si="0"/>
        <v>0</v>
      </c>
      <c r="H56" s="77"/>
      <c r="I56" s="77">
        <f t="shared" si="1"/>
        <v>0</v>
      </c>
      <c r="J56" s="77"/>
      <c r="K56" s="77">
        <f t="shared" si="2"/>
        <v>0</v>
      </c>
      <c r="L56" s="77"/>
      <c r="M56" s="77">
        <f t="shared" si="3"/>
        <v>0</v>
      </c>
      <c r="N56" s="82">
        <v>24</v>
      </c>
      <c r="O56" s="78" t="s">
        <v>5</v>
      </c>
    </row>
    <row r="57" spans="1:15" ht="30" customHeight="1">
      <c r="A57" s="69">
        <v>1</v>
      </c>
      <c r="B57" s="79" t="s">
        <v>169</v>
      </c>
      <c r="C57" s="90">
        <v>50</v>
      </c>
      <c r="D57" s="81">
        <v>310</v>
      </c>
      <c r="E57" s="80" t="s">
        <v>195</v>
      </c>
      <c r="F57" s="77">
        <f t="shared" si="4"/>
        <v>0</v>
      </c>
      <c r="G57" s="77">
        <f t="shared" si="0"/>
        <v>0</v>
      </c>
      <c r="H57" s="77"/>
      <c r="I57" s="77">
        <f t="shared" si="1"/>
        <v>0</v>
      </c>
      <c r="J57" s="77"/>
      <c r="K57" s="77">
        <f t="shared" si="2"/>
        <v>0</v>
      </c>
      <c r="L57" s="77"/>
      <c r="M57" s="77">
        <f t="shared" si="3"/>
        <v>0</v>
      </c>
      <c r="N57" s="82">
        <v>24</v>
      </c>
      <c r="O57" s="78" t="s">
        <v>6</v>
      </c>
    </row>
    <row r="58" spans="1:15" ht="30" customHeight="1">
      <c r="A58" s="69">
        <v>1</v>
      </c>
      <c r="B58" s="79" t="s">
        <v>167</v>
      </c>
      <c r="C58" s="90">
        <v>70</v>
      </c>
      <c r="D58" s="81">
        <v>310</v>
      </c>
      <c r="E58" s="80" t="s">
        <v>195</v>
      </c>
      <c r="F58" s="77">
        <f t="shared" si="4"/>
        <v>0</v>
      </c>
      <c r="G58" s="77">
        <f t="shared" si="0"/>
        <v>0</v>
      </c>
      <c r="H58" s="77"/>
      <c r="I58" s="77">
        <f t="shared" si="1"/>
        <v>0</v>
      </c>
      <c r="J58" s="77"/>
      <c r="K58" s="77">
        <f t="shared" si="2"/>
        <v>0</v>
      </c>
      <c r="L58" s="77"/>
      <c r="M58" s="77">
        <f t="shared" si="3"/>
        <v>0</v>
      </c>
      <c r="N58" s="82">
        <v>25</v>
      </c>
      <c r="O58" s="78" t="s">
        <v>5</v>
      </c>
    </row>
    <row r="59" spans="1:15" ht="30" customHeight="1">
      <c r="A59" s="69">
        <v>1</v>
      </c>
      <c r="B59" s="79" t="s">
        <v>167</v>
      </c>
      <c r="C59" s="90">
        <v>70</v>
      </c>
      <c r="D59" s="81">
        <v>310</v>
      </c>
      <c r="E59" s="80" t="s">
        <v>195</v>
      </c>
      <c r="F59" s="77">
        <f t="shared" si="4"/>
        <v>0</v>
      </c>
      <c r="G59" s="77">
        <f t="shared" si="0"/>
        <v>0</v>
      </c>
      <c r="H59" s="77"/>
      <c r="I59" s="77">
        <f t="shared" si="1"/>
        <v>0</v>
      </c>
      <c r="J59" s="77"/>
      <c r="K59" s="77">
        <f t="shared" si="2"/>
        <v>0</v>
      </c>
      <c r="L59" s="77"/>
      <c r="M59" s="77">
        <f t="shared" si="3"/>
        <v>0</v>
      </c>
      <c r="N59" s="82">
        <v>25</v>
      </c>
      <c r="O59" s="78" t="s">
        <v>6</v>
      </c>
    </row>
    <row r="60" spans="1:15" ht="30" customHeight="1">
      <c r="A60" s="69">
        <v>1</v>
      </c>
      <c r="B60" s="79" t="s">
        <v>168</v>
      </c>
      <c r="C60" s="90">
        <v>70</v>
      </c>
      <c r="D60" s="81">
        <v>310</v>
      </c>
      <c r="E60" s="80" t="s">
        <v>195</v>
      </c>
      <c r="F60" s="77">
        <f t="shared" si="4"/>
        <v>0</v>
      </c>
      <c r="G60" s="77">
        <f t="shared" si="0"/>
        <v>0</v>
      </c>
      <c r="H60" s="77"/>
      <c r="I60" s="77">
        <f t="shared" si="1"/>
        <v>0</v>
      </c>
      <c r="J60" s="77"/>
      <c r="K60" s="77">
        <f t="shared" si="2"/>
        <v>0</v>
      </c>
      <c r="L60" s="77"/>
      <c r="M60" s="77">
        <f t="shared" si="3"/>
        <v>0</v>
      </c>
      <c r="N60" s="82">
        <v>26</v>
      </c>
      <c r="O60" s="78" t="s">
        <v>5</v>
      </c>
    </row>
    <row r="61" spans="1:15" ht="30" customHeight="1">
      <c r="A61" s="69">
        <v>1</v>
      </c>
      <c r="B61" s="79" t="s">
        <v>168</v>
      </c>
      <c r="C61" s="90">
        <v>70</v>
      </c>
      <c r="D61" s="81">
        <v>310</v>
      </c>
      <c r="E61" s="80" t="s">
        <v>195</v>
      </c>
      <c r="F61" s="77">
        <f t="shared" si="4"/>
        <v>0</v>
      </c>
      <c r="G61" s="77">
        <f t="shared" si="0"/>
        <v>0</v>
      </c>
      <c r="H61" s="77"/>
      <c r="I61" s="77">
        <f t="shared" si="1"/>
        <v>0</v>
      </c>
      <c r="J61" s="77"/>
      <c r="K61" s="77">
        <f t="shared" si="2"/>
        <v>0</v>
      </c>
      <c r="L61" s="77"/>
      <c r="M61" s="77">
        <f t="shared" si="3"/>
        <v>0</v>
      </c>
      <c r="N61" s="82">
        <v>26</v>
      </c>
      <c r="O61" s="78" t="s">
        <v>6</v>
      </c>
    </row>
    <row r="62" spans="1:15" ht="30" customHeight="1">
      <c r="A62" s="69">
        <v>1</v>
      </c>
      <c r="B62" s="79" t="s">
        <v>169</v>
      </c>
      <c r="C62" s="90">
        <v>70</v>
      </c>
      <c r="D62" s="81">
        <v>310</v>
      </c>
      <c r="E62" s="80" t="s">
        <v>195</v>
      </c>
      <c r="F62" s="77">
        <f t="shared" si="4"/>
        <v>0</v>
      </c>
      <c r="G62" s="77">
        <f t="shared" si="0"/>
        <v>0</v>
      </c>
      <c r="H62" s="77"/>
      <c r="I62" s="77">
        <f t="shared" si="1"/>
        <v>0</v>
      </c>
      <c r="J62" s="77"/>
      <c r="K62" s="77">
        <f t="shared" si="2"/>
        <v>0</v>
      </c>
      <c r="L62" s="77"/>
      <c r="M62" s="77">
        <f t="shared" si="3"/>
        <v>0</v>
      </c>
      <c r="N62" s="82">
        <v>27</v>
      </c>
      <c r="O62" s="78" t="s">
        <v>5</v>
      </c>
    </row>
    <row r="63" spans="1:15" ht="30" customHeight="1">
      <c r="A63" s="69">
        <v>1</v>
      </c>
      <c r="B63" s="79" t="s">
        <v>169</v>
      </c>
      <c r="C63" s="90">
        <v>70</v>
      </c>
      <c r="D63" s="81">
        <v>310</v>
      </c>
      <c r="E63" s="80" t="s">
        <v>195</v>
      </c>
      <c r="F63" s="77">
        <f t="shared" si="4"/>
        <v>0</v>
      </c>
      <c r="G63" s="77">
        <f t="shared" si="0"/>
        <v>0</v>
      </c>
      <c r="H63" s="77"/>
      <c r="I63" s="77">
        <f t="shared" si="1"/>
        <v>0</v>
      </c>
      <c r="J63" s="77"/>
      <c r="K63" s="77">
        <f t="shared" si="2"/>
        <v>0</v>
      </c>
      <c r="L63" s="77"/>
      <c r="M63" s="77">
        <f t="shared" si="3"/>
        <v>0</v>
      </c>
      <c r="N63" s="82">
        <v>27</v>
      </c>
      <c r="O63" s="78" t="s">
        <v>6</v>
      </c>
    </row>
    <row r="64" spans="1:15" ht="30" customHeight="1">
      <c r="A64" s="69">
        <v>1</v>
      </c>
      <c r="B64" s="79" t="s">
        <v>170</v>
      </c>
      <c r="C64" s="80" t="s">
        <v>148</v>
      </c>
      <c r="D64" s="81">
        <v>310</v>
      </c>
      <c r="E64" s="80" t="s">
        <v>195</v>
      </c>
      <c r="F64" s="77">
        <f t="shared" si="4"/>
        <v>0</v>
      </c>
      <c r="G64" s="77">
        <f t="shared" si="0"/>
        <v>0</v>
      </c>
      <c r="H64" s="77"/>
      <c r="I64" s="77">
        <f t="shared" si="1"/>
        <v>0</v>
      </c>
      <c r="J64" s="77"/>
      <c r="K64" s="77">
        <f t="shared" si="2"/>
        <v>0</v>
      </c>
      <c r="L64" s="77"/>
      <c r="M64" s="77">
        <f t="shared" si="3"/>
        <v>0</v>
      </c>
      <c r="N64" s="82">
        <v>28</v>
      </c>
      <c r="O64" s="78" t="s">
        <v>5</v>
      </c>
    </row>
    <row r="65" spans="1:15" ht="30" customHeight="1">
      <c r="A65" s="69">
        <v>1</v>
      </c>
      <c r="B65" s="79" t="s">
        <v>170</v>
      </c>
      <c r="C65" s="80" t="s">
        <v>148</v>
      </c>
      <c r="D65" s="81">
        <v>310</v>
      </c>
      <c r="E65" s="80" t="s">
        <v>195</v>
      </c>
      <c r="F65" s="77">
        <f t="shared" si="4"/>
        <v>0</v>
      </c>
      <c r="G65" s="77">
        <f t="shared" si="0"/>
        <v>0</v>
      </c>
      <c r="H65" s="77"/>
      <c r="I65" s="77">
        <f t="shared" si="1"/>
        <v>0</v>
      </c>
      <c r="J65" s="77"/>
      <c r="K65" s="77">
        <f t="shared" si="2"/>
        <v>0</v>
      </c>
      <c r="L65" s="77"/>
      <c r="M65" s="77">
        <f t="shared" si="3"/>
        <v>0</v>
      </c>
      <c r="N65" s="82">
        <v>28</v>
      </c>
      <c r="O65" s="78" t="s">
        <v>6</v>
      </c>
    </row>
    <row r="66" spans="1:15" ht="30" customHeight="1">
      <c r="A66" s="69">
        <v>1</v>
      </c>
      <c r="B66" s="79" t="s">
        <v>170</v>
      </c>
      <c r="C66" s="80" t="s">
        <v>149</v>
      </c>
      <c r="D66" s="81">
        <v>310</v>
      </c>
      <c r="E66" s="80" t="s">
        <v>195</v>
      </c>
      <c r="F66" s="77">
        <f t="shared" si="4"/>
        <v>0</v>
      </c>
      <c r="G66" s="77">
        <f t="shared" si="0"/>
        <v>0</v>
      </c>
      <c r="H66" s="77"/>
      <c r="I66" s="77">
        <f t="shared" si="1"/>
        <v>0</v>
      </c>
      <c r="J66" s="77"/>
      <c r="K66" s="77">
        <f t="shared" si="2"/>
        <v>0</v>
      </c>
      <c r="L66" s="77"/>
      <c r="M66" s="77">
        <f t="shared" si="3"/>
        <v>0</v>
      </c>
      <c r="N66" s="82">
        <v>29</v>
      </c>
      <c r="O66" s="78" t="s">
        <v>5</v>
      </c>
    </row>
    <row r="67" spans="1:15" ht="30" customHeight="1">
      <c r="A67" s="69">
        <v>1</v>
      </c>
      <c r="B67" s="79" t="s">
        <v>170</v>
      </c>
      <c r="C67" s="80" t="s">
        <v>149</v>
      </c>
      <c r="D67" s="81">
        <v>310</v>
      </c>
      <c r="E67" s="80" t="s">
        <v>195</v>
      </c>
      <c r="F67" s="77">
        <f t="shared" si="4"/>
        <v>0</v>
      </c>
      <c r="G67" s="77">
        <f t="shared" si="0"/>
        <v>0</v>
      </c>
      <c r="H67" s="77"/>
      <c r="I67" s="77">
        <f t="shared" si="1"/>
        <v>0</v>
      </c>
      <c r="J67" s="77"/>
      <c r="K67" s="77">
        <f t="shared" si="2"/>
        <v>0</v>
      </c>
      <c r="L67" s="77"/>
      <c r="M67" s="77">
        <f t="shared" si="3"/>
        <v>0</v>
      </c>
      <c r="N67" s="82">
        <v>29</v>
      </c>
      <c r="O67" s="78" t="s">
        <v>6</v>
      </c>
    </row>
    <row r="68" spans="1:15" ht="30" customHeight="1">
      <c r="A68" s="69">
        <v>1</v>
      </c>
      <c r="B68" s="79" t="s">
        <v>171</v>
      </c>
      <c r="C68" s="90">
        <v>70</v>
      </c>
      <c r="D68" s="81">
        <v>310</v>
      </c>
      <c r="E68" s="80" t="s">
        <v>195</v>
      </c>
      <c r="F68" s="77">
        <f t="shared" si="4"/>
        <v>0</v>
      </c>
      <c r="G68" s="77">
        <f t="shared" si="0"/>
        <v>0</v>
      </c>
      <c r="H68" s="77"/>
      <c r="I68" s="77">
        <f t="shared" si="1"/>
        <v>0</v>
      </c>
      <c r="J68" s="77"/>
      <c r="K68" s="77">
        <f t="shared" si="2"/>
        <v>0</v>
      </c>
      <c r="L68" s="77"/>
      <c r="M68" s="77">
        <f t="shared" si="3"/>
        <v>0</v>
      </c>
      <c r="N68" s="82">
        <v>30</v>
      </c>
      <c r="O68" s="78" t="s">
        <v>5</v>
      </c>
    </row>
    <row r="69" spans="1:15" ht="30" customHeight="1">
      <c r="A69" s="69">
        <v>1</v>
      </c>
      <c r="B69" s="79" t="s">
        <v>171</v>
      </c>
      <c r="C69" s="90">
        <v>70</v>
      </c>
      <c r="D69" s="81">
        <v>310</v>
      </c>
      <c r="E69" s="80" t="s">
        <v>195</v>
      </c>
      <c r="F69" s="77">
        <f t="shared" si="4"/>
        <v>0</v>
      </c>
      <c r="G69" s="77">
        <f t="shared" si="0"/>
        <v>0</v>
      </c>
      <c r="H69" s="77"/>
      <c r="I69" s="77">
        <f t="shared" si="1"/>
        <v>0</v>
      </c>
      <c r="J69" s="77"/>
      <c r="K69" s="77">
        <f t="shared" si="2"/>
        <v>0</v>
      </c>
      <c r="L69" s="77"/>
      <c r="M69" s="77">
        <f t="shared" si="3"/>
        <v>0</v>
      </c>
      <c r="N69" s="82">
        <v>30</v>
      </c>
      <c r="O69" s="78" t="s">
        <v>6</v>
      </c>
    </row>
    <row r="70" spans="1:15" ht="30" customHeight="1">
      <c r="A70" s="69">
        <v>1</v>
      </c>
      <c r="B70" s="79" t="s">
        <v>172</v>
      </c>
      <c r="C70" s="90">
        <v>70</v>
      </c>
      <c r="D70" s="81">
        <v>310</v>
      </c>
      <c r="E70" s="80" t="s">
        <v>195</v>
      </c>
      <c r="F70" s="77">
        <f t="shared" si="4"/>
        <v>0</v>
      </c>
      <c r="G70" s="77">
        <f t="shared" si="0"/>
        <v>0</v>
      </c>
      <c r="H70" s="77"/>
      <c r="I70" s="77">
        <f t="shared" si="1"/>
        <v>0</v>
      </c>
      <c r="J70" s="77"/>
      <c r="K70" s="77">
        <f t="shared" si="2"/>
        <v>0</v>
      </c>
      <c r="L70" s="77"/>
      <c r="M70" s="77">
        <f t="shared" si="3"/>
        <v>0</v>
      </c>
      <c r="N70" s="82">
        <v>31</v>
      </c>
      <c r="O70" s="78" t="s">
        <v>5</v>
      </c>
    </row>
    <row r="71" spans="1:15" ht="30" customHeight="1">
      <c r="A71" s="69">
        <v>1</v>
      </c>
      <c r="B71" s="79" t="s">
        <v>172</v>
      </c>
      <c r="C71" s="90">
        <v>70</v>
      </c>
      <c r="D71" s="81">
        <v>310</v>
      </c>
      <c r="E71" s="80" t="s">
        <v>195</v>
      </c>
      <c r="F71" s="77">
        <f t="shared" si="4"/>
        <v>0</v>
      </c>
      <c r="G71" s="77">
        <f t="shared" si="0"/>
        <v>0</v>
      </c>
      <c r="H71" s="77"/>
      <c r="I71" s="77">
        <f t="shared" si="1"/>
        <v>0</v>
      </c>
      <c r="J71" s="77"/>
      <c r="K71" s="77">
        <f t="shared" si="2"/>
        <v>0</v>
      </c>
      <c r="L71" s="77"/>
      <c r="M71" s="77">
        <f t="shared" si="3"/>
        <v>0</v>
      </c>
      <c r="N71" s="82">
        <v>31</v>
      </c>
      <c r="O71" s="78" t="s">
        <v>6</v>
      </c>
    </row>
    <row r="72" spans="1:15" ht="30" customHeight="1">
      <c r="A72" s="69">
        <v>1</v>
      </c>
      <c r="B72" s="79" t="s">
        <v>173</v>
      </c>
      <c r="C72" s="90">
        <v>70</v>
      </c>
      <c r="D72" s="81">
        <v>310</v>
      </c>
      <c r="E72" s="80" t="s">
        <v>195</v>
      </c>
      <c r="F72" s="77">
        <f t="shared" si="4"/>
        <v>0</v>
      </c>
      <c r="G72" s="77">
        <f t="shared" si="0"/>
        <v>0</v>
      </c>
      <c r="H72" s="77"/>
      <c r="I72" s="77">
        <f t="shared" si="1"/>
        <v>0</v>
      </c>
      <c r="J72" s="77"/>
      <c r="K72" s="77">
        <f t="shared" si="2"/>
        <v>0</v>
      </c>
      <c r="L72" s="77"/>
      <c r="M72" s="77">
        <f t="shared" si="3"/>
        <v>0</v>
      </c>
      <c r="N72" s="82">
        <v>32</v>
      </c>
      <c r="O72" s="78" t="s">
        <v>5</v>
      </c>
    </row>
    <row r="73" spans="1:15" ht="30" customHeight="1">
      <c r="A73" s="69">
        <v>1</v>
      </c>
      <c r="B73" s="79" t="s">
        <v>173</v>
      </c>
      <c r="C73" s="90">
        <v>70</v>
      </c>
      <c r="D73" s="81">
        <v>310</v>
      </c>
      <c r="E73" s="80" t="s">
        <v>195</v>
      </c>
      <c r="F73" s="77">
        <f t="shared" si="4"/>
        <v>0</v>
      </c>
      <c r="G73" s="77">
        <f t="shared" si="0"/>
        <v>0</v>
      </c>
      <c r="H73" s="77"/>
      <c r="I73" s="77">
        <f t="shared" si="1"/>
        <v>0</v>
      </c>
      <c r="J73" s="77"/>
      <c r="K73" s="77">
        <f t="shared" si="2"/>
        <v>0</v>
      </c>
      <c r="L73" s="77"/>
      <c r="M73" s="77">
        <f t="shared" si="3"/>
        <v>0</v>
      </c>
      <c r="N73" s="82">
        <v>32</v>
      </c>
      <c r="O73" s="78" t="s">
        <v>6</v>
      </c>
    </row>
    <row r="74" spans="1:15" ht="30" customHeight="1">
      <c r="A74" s="69">
        <v>1</v>
      </c>
      <c r="B74" s="79" t="s">
        <v>174</v>
      </c>
      <c r="C74" s="90">
        <v>70</v>
      </c>
      <c r="D74" s="81">
        <v>310</v>
      </c>
      <c r="E74" s="80" t="s">
        <v>195</v>
      </c>
      <c r="F74" s="77">
        <f t="shared" si="4"/>
        <v>0</v>
      </c>
      <c r="G74" s="77">
        <f t="shared" si="0"/>
        <v>0</v>
      </c>
      <c r="H74" s="77"/>
      <c r="I74" s="77">
        <f t="shared" si="1"/>
        <v>0</v>
      </c>
      <c r="J74" s="77"/>
      <c r="K74" s="77">
        <f t="shared" si="2"/>
        <v>0</v>
      </c>
      <c r="L74" s="77"/>
      <c r="M74" s="77">
        <f t="shared" si="3"/>
        <v>0</v>
      </c>
      <c r="N74" s="82">
        <v>33</v>
      </c>
      <c r="O74" s="78" t="s">
        <v>5</v>
      </c>
    </row>
    <row r="75" spans="1:15" ht="30" customHeight="1">
      <c r="A75" s="69">
        <v>1</v>
      </c>
      <c r="B75" s="79" t="s">
        <v>174</v>
      </c>
      <c r="C75" s="90">
        <v>70</v>
      </c>
      <c r="D75" s="81">
        <v>310</v>
      </c>
      <c r="E75" s="80" t="s">
        <v>195</v>
      </c>
      <c r="F75" s="77">
        <f t="shared" si="4"/>
        <v>0</v>
      </c>
      <c r="G75" s="77">
        <f t="shared" si="0"/>
        <v>0</v>
      </c>
      <c r="H75" s="77"/>
      <c r="I75" s="77">
        <f t="shared" si="1"/>
        <v>0</v>
      </c>
      <c r="J75" s="77"/>
      <c r="K75" s="77">
        <f t="shared" si="2"/>
        <v>0</v>
      </c>
      <c r="L75" s="77"/>
      <c r="M75" s="77">
        <f t="shared" si="3"/>
        <v>0</v>
      </c>
      <c r="N75" s="82">
        <v>33</v>
      </c>
      <c r="O75" s="78" t="s">
        <v>6</v>
      </c>
    </row>
    <row r="76" spans="1:15" ht="30" customHeight="1">
      <c r="A76" s="69">
        <v>1</v>
      </c>
      <c r="B76" s="79" t="s">
        <v>172</v>
      </c>
      <c r="C76" s="91">
        <v>70</v>
      </c>
      <c r="D76" s="81">
        <v>310</v>
      </c>
      <c r="E76" s="80" t="s">
        <v>195</v>
      </c>
      <c r="F76" s="77">
        <f t="shared" si="4"/>
        <v>0</v>
      </c>
      <c r="G76" s="77">
        <f t="shared" si="0"/>
        <v>0</v>
      </c>
      <c r="H76" s="77"/>
      <c r="I76" s="77">
        <f t="shared" si="1"/>
        <v>0</v>
      </c>
      <c r="J76" s="77"/>
      <c r="K76" s="77">
        <f t="shared" si="2"/>
        <v>0</v>
      </c>
      <c r="L76" s="77"/>
      <c r="M76" s="77">
        <f t="shared" si="3"/>
        <v>0</v>
      </c>
      <c r="N76" s="82">
        <v>34</v>
      </c>
      <c r="O76" s="78" t="s">
        <v>5</v>
      </c>
    </row>
    <row r="77" spans="1:15" ht="30" customHeight="1">
      <c r="A77" s="69">
        <v>1</v>
      </c>
      <c r="B77" s="79" t="s">
        <v>172</v>
      </c>
      <c r="C77" s="91">
        <v>70</v>
      </c>
      <c r="D77" s="81">
        <v>310</v>
      </c>
      <c r="E77" s="80" t="s">
        <v>195</v>
      </c>
      <c r="F77" s="77">
        <f t="shared" si="4"/>
        <v>0</v>
      </c>
      <c r="G77" s="77">
        <f t="shared" si="0"/>
        <v>0</v>
      </c>
      <c r="H77" s="77"/>
      <c r="I77" s="77">
        <f t="shared" si="1"/>
        <v>0</v>
      </c>
      <c r="J77" s="77"/>
      <c r="K77" s="77">
        <f t="shared" si="2"/>
        <v>0</v>
      </c>
      <c r="L77" s="77"/>
      <c r="M77" s="77">
        <f t="shared" si="3"/>
        <v>0</v>
      </c>
      <c r="N77" s="82">
        <v>34</v>
      </c>
      <c r="O77" s="78" t="s">
        <v>6</v>
      </c>
    </row>
    <row r="78" spans="1:15" ht="30" customHeight="1">
      <c r="A78" s="69">
        <v>1</v>
      </c>
      <c r="B78" s="79" t="s">
        <v>175</v>
      </c>
      <c r="C78" s="80" t="s">
        <v>150</v>
      </c>
      <c r="D78" s="81">
        <v>310</v>
      </c>
      <c r="E78" s="80" t="s">
        <v>195</v>
      </c>
      <c r="F78" s="77">
        <f t="shared" ref="F78:F101" si="5">INT(SUM(J78,H78,L78))</f>
        <v>0</v>
      </c>
      <c r="G78" s="77">
        <f t="shared" si="0"/>
        <v>0</v>
      </c>
      <c r="H78" s="77"/>
      <c r="I78" s="77">
        <f t="shared" si="1"/>
        <v>0</v>
      </c>
      <c r="J78" s="77"/>
      <c r="K78" s="77">
        <f t="shared" si="2"/>
        <v>0</v>
      </c>
      <c r="L78" s="77"/>
      <c r="M78" s="77">
        <f t="shared" si="3"/>
        <v>0</v>
      </c>
      <c r="N78" s="82">
        <v>35</v>
      </c>
      <c r="O78" s="78" t="s">
        <v>5</v>
      </c>
    </row>
    <row r="79" spans="1:15" ht="30" customHeight="1">
      <c r="A79" s="69">
        <v>1</v>
      </c>
      <c r="B79" s="79" t="s">
        <v>175</v>
      </c>
      <c r="C79" s="80" t="s">
        <v>150</v>
      </c>
      <c r="D79" s="81">
        <v>310</v>
      </c>
      <c r="E79" s="80" t="s">
        <v>195</v>
      </c>
      <c r="F79" s="77">
        <f t="shared" si="5"/>
        <v>0</v>
      </c>
      <c r="G79" s="77">
        <f t="shared" si="0"/>
        <v>0</v>
      </c>
      <c r="H79" s="77"/>
      <c r="I79" s="77">
        <f t="shared" si="1"/>
        <v>0</v>
      </c>
      <c r="J79" s="77"/>
      <c r="K79" s="77">
        <f t="shared" si="2"/>
        <v>0</v>
      </c>
      <c r="L79" s="77"/>
      <c r="M79" s="77">
        <f t="shared" si="3"/>
        <v>0</v>
      </c>
      <c r="N79" s="82">
        <v>35</v>
      </c>
      <c r="O79" s="78" t="s">
        <v>6</v>
      </c>
    </row>
    <row r="80" spans="1:15" ht="30" customHeight="1">
      <c r="A80" s="69">
        <v>1</v>
      </c>
      <c r="B80" s="79" t="s">
        <v>175</v>
      </c>
      <c r="C80" s="80" t="s">
        <v>151</v>
      </c>
      <c r="D80" s="81">
        <v>310</v>
      </c>
      <c r="E80" s="80" t="s">
        <v>195</v>
      </c>
      <c r="F80" s="77">
        <f t="shared" si="5"/>
        <v>0</v>
      </c>
      <c r="G80" s="77">
        <f t="shared" ref="G80:G101" si="6">SUM(K80,I80,M80)</f>
        <v>0</v>
      </c>
      <c r="H80" s="77"/>
      <c r="I80" s="77">
        <f t="shared" ref="I80:I101" si="7">INT(D80*H80)</f>
        <v>0</v>
      </c>
      <c r="J80" s="77"/>
      <c r="K80" s="77">
        <f t="shared" ref="K80:K101" si="8">INT(D80*J80)</f>
        <v>0</v>
      </c>
      <c r="L80" s="77"/>
      <c r="M80" s="77">
        <f t="shared" ref="M80:M101" si="9">INT(D80*L80)</f>
        <v>0</v>
      </c>
      <c r="N80" s="82">
        <v>36</v>
      </c>
      <c r="O80" s="78" t="s">
        <v>5</v>
      </c>
    </row>
    <row r="81" spans="1:15" ht="30" customHeight="1">
      <c r="A81" s="69">
        <v>1</v>
      </c>
      <c r="B81" s="79" t="s">
        <v>175</v>
      </c>
      <c r="C81" s="80" t="s">
        <v>151</v>
      </c>
      <c r="D81" s="81">
        <v>310</v>
      </c>
      <c r="E81" s="80" t="s">
        <v>195</v>
      </c>
      <c r="F81" s="77">
        <f t="shared" si="5"/>
        <v>0</v>
      </c>
      <c r="G81" s="77">
        <f t="shared" si="6"/>
        <v>0</v>
      </c>
      <c r="H81" s="77"/>
      <c r="I81" s="77">
        <f t="shared" si="7"/>
        <v>0</v>
      </c>
      <c r="J81" s="77"/>
      <c r="K81" s="77">
        <f t="shared" si="8"/>
        <v>0</v>
      </c>
      <c r="L81" s="77"/>
      <c r="M81" s="77">
        <f t="shared" si="9"/>
        <v>0</v>
      </c>
      <c r="N81" s="82">
        <v>36</v>
      </c>
      <c r="O81" s="78" t="s">
        <v>6</v>
      </c>
    </row>
    <row r="82" spans="1:15" ht="30" customHeight="1">
      <c r="A82" s="69">
        <v>1</v>
      </c>
      <c r="B82" s="79" t="s">
        <v>176</v>
      </c>
      <c r="C82" s="80" t="s">
        <v>150</v>
      </c>
      <c r="D82" s="81">
        <v>310</v>
      </c>
      <c r="E82" s="80" t="s">
        <v>195</v>
      </c>
      <c r="F82" s="77">
        <f t="shared" si="5"/>
        <v>0</v>
      </c>
      <c r="G82" s="77">
        <f t="shared" si="6"/>
        <v>0</v>
      </c>
      <c r="H82" s="77"/>
      <c r="I82" s="77">
        <f t="shared" si="7"/>
        <v>0</v>
      </c>
      <c r="J82" s="77"/>
      <c r="K82" s="77">
        <f t="shared" si="8"/>
        <v>0</v>
      </c>
      <c r="L82" s="77"/>
      <c r="M82" s="77">
        <f t="shared" si="9"/>
        <v>0</v>
      </c>
      <c r="N82" s="82">
        <v>37</v>
      </c>
      <c r="O82" s="78" t="s">
        <v>5</v>
      </c>
    </row>
    <row r="83" spans="1:15" ht="30" customHeight="1">
      <c r="A83" s="69">
        <v>1</v>
      </c>
      <c r="B83" s="79" t="s">
        <v>176</v>
      </c>
      <c r="C83" s="80" t="s">
        <v>150</v>
      </c>
      <c r="D83" s="81">
        <v>310</v>
      </c>
      <c r="E83" s="80" t="s">
        <v>195</v>
      </c>
      <c r="F83" s="77">
        <f t="shared" si="5"/>
        <v>0</v>
      </c>
      <c r="G83" s="77">
        <f t="shared" si="6"/>
        <v>0</v>
      </c>
      <c r="H83" s="77"/>
      <c r="I83" s="77">
        <f t="shared" si="7"/>
        <v>0</v>
      </c>
      <c r="J83" s="77"/>
      <c r="K83" s="77">
        <f t="shared" si="8"/>
        <v>0</v>
      </c>
      <c r="L83" s="77"/>
      <c r="M83" s="77">
        <f t="shared" si="9"/>
        <v>0</v>
      </c>
      <c r="N83" s="82">
        <v>37</v>
      </c>
      <c r="O83" s="78" t="s">
        <v>6</v>
      </c>
    </row>
    <row r="84" spans="1:15" ht="30" customHeight="1">
      <c r="A84" s="69">
        <v>1</v>
      </c>
      <c r="B84" s="79" t="s">
        <v>177</v>
      </c>
      <c r="C84" s="80" t="s">
        <v>150</v>
      </c>
      <c r="D84" s="81">
        <v>310</v>
      </c>
      <c r="E84" s="80" t="s">
        <v>195</v>
      </c>
      <c r="F84" s="77">
        <f t="shared" si="5"/>
        <v>0</v>
      </c>
      <c r="G84" s="77">
        <f t="shared" si="6"/>
        <v>0</v>
      </c>
      <c r="H84" s="77"/>
      <c r="I84" s="77">
        <f t="shared" si="7"/>
        <v>0</v>
      </c>
      <c r="J84" s="77"/>
      <c r="K84" s="77">
        <f t="shared" si="8"/>
        <v>0</v>
      </c>
      <c r="L84" s="77"/>
      <c r="M84" s="77">
        <f t="shared" si="9"/>
        <v>0</v>
      </c>
      <c r="N84" s="82">
        <v>38</v>
      </c>
      <c r="O84" s="78" t="s">
        <v>5</v>
      </c>
    </row>
    <row r="85" spans="1:15" ht="30" customHeight="1">
      <c r="A85" s="69">
        <v>1</v>
      </c>
      <c r="B85" s="79" t="s">
        <v>177</v>
      </c>
      <c r="C85" s="80" t="s">
        <v>150</v>
      </c>
      <c r="D85" s="81">
        <v>310</v>
      </c>
      <c r="E85" s="80" t="s">
        <v>195</v>
      </c>
      <c r="F85" s="77">
        <f t="shared" si="5"/>
        <v>0</v>
      </c>
      <c r="G85" s="77">
        <f t="shared" si="6"/>
        <v>0</v>
      </c>
      <c r="H85" s="77"/>
      <c r="I85" s="77">
        <f t="shared" si="7"/>
        <v>0</v>
      </c>
      <c r="J85" s="77"/>
      <c r="K85" s="77">
        <f t="shared" si="8"/>
        <v>0</v>
      </c>
      <c r="L85" s="77"/>
      <c r="M85" s="77">
        <f t="shared" si="9"/>
        <v>0</v>
      </c>
      <c r="N85" s="82">
        <v>38</v>
      </c>
      <c r="O85" s="78" t="s">
        <v>6</v>
      </c>
    </row>
    <row r="86" spans="1:15" ht="30" customHeight="1">
      <c r="A86" s="69">
        <v>1</v>
      </c>
      <c r="B86" s="79" t="s">
        <v>178</v>
      </c>
      <c r="C86" s="80" t="s">
        <v>150</v>
      </c>
      <c r="D86" s="81">
        <v>310</v>
      </c>
      <c r="E86" s="80" t="s">
        <v>195</v>
      </c>
      <c r="F86" s="77">
        <f t="shared" si="5"/>
        <v>0</v>
      </c>
      <c r="G86" s="77">
        <f t="shared" si="6"/>
        <v>0</v>
      </c>
      <c r="H86" s="77"/>
      <c r="I86" s="77">
        <f t="shared" si="7"/>
        <v>0</v>
      </c>
      <c r="J86" s="77"/>
      <c r="K86" s="77">
        <f t="shared" si="8"/>
        <v>0</v>
      </c>
      <c r="L86" s="77"/>
      <c r="M86" s="77">
        <f t="shared" si="9"/>
        <v>0</v>
      </c>
      <c r="N86" s="82">
        <v>39</v>
      </c>
      <c r="O86" s="78" t="s">
        <v>5</v>
      </c>
    </row>
    <row r="87" spans="1:15" ht="30" customHeight="1">
      <c r="A87" s="69">
        <v>1</v>
      </c>
      <c r="B87" s="79" t="s">
        <v>178</v>
      </c>
      <c r="C87" s="80" t="s">
        <v>150</v>
      </c>
      <c r="D87" s="81">
        <v>310</v>
      </c>
      <c r="E87" s="80" t="s">
        <v>195</v>
      </c>
      <c r="F87" s="77">
        <f t="shared" si="5"/>
        <v>0</v>
      </c>
      <c r="G87" s="77">
        <f t="shared" si="6"/>
        <v>0</v>
      </c>
      <c r="H87" s="77"/>
      <c r="I87" s="77">
        <f t="shared" si="7"/>
        <v>0</v>
      </c>
      <c r="J87" s="77"/>
      <c r="K87" s="77">
        <f t="shared" si="8"/>
        <v>0</v>
      </c>
      <c r="L87" s="77"/>
      <c r="M87" s="77">
        <f t="shared" si="9"/>
        <v>0</v>
      </c>
      <c r="N87" s="82">
        <v>39</v>
      </c>
      <c r="O87" s="78" t="s">
        <v>6</v>
      </c>
    </row>
    <row r="88" spans="1:15" ht="30" customHeight="1">
      <c r="A88" s="69">
        <v>1</v>
      </c>
      <c r="B88" s="79" t="s">
        <v>176</v>
      </c>
      <c r="C88" s="80" t="s">
        <v>151</v>
      </c>
      <c r="D88" s="81">
        <v>310</v>
      </c>
      <c r="E88" s="80" t="s">
        <v>195</v>
      </c>
      <c r="F88" s="77">
        <f t="shared" si="5"/>
        <v>0</v>
      </c>
      <c r="G88" s="77">
        <f t="shared" si="6"/>
        <v>0</v>
      </c>
      <c r="H88" s="77"/>
      <c r="I88" s="77">
        <f t="shared" si="7"/>
        <v>0</v>
      </c>
      <c r="J88" s="77"/>
      <c r="K88" s="77">
        <f t="shared" si="8"/>
        <v>0</v>
      </c>
      <c r="L88" s="77"/>
      <c r="M88" s="77">
        <f t="shared" si="9"/>
        <v>0</v>
      </c>
      <c r="N88" s="82">
        <v>40</v>
      </c>
      <c r="O88" s="78" t="s">
        <v>5</v>
      </c>
    </row>
    <row r="89" spans="1:15" ht="30" customHeight="1">
      <c r="A89" s="69">
        <v>1</v>
      </c>
      <c r="B89" s="79" t="s">
        <v>176</v>
      </c>
      <c r="C89" s="80" t="s">
        <v>151</v>
      </c>
      <c r="D89" s="81">
        <v>310</v>
      </c>
      <c r="E89" s="80" t="s">
        <v>195</v>
      </c>
      <c r="F89" s="77">
        <f t="shared" si="5"/>
        <v>0</v>
      </c>
      <c r="G89" s="77">
        <f t="shared" si="6"/>
        <v>0</v>
      </c>
      <c r="H89" s="77"/>
      <c r="I89" s="77">
        <f t="shared" si="7"/>
        <v>0</v>
      </c>
      <c r="J89" s="77"/>
      <c r="K89" s="77">
        <f t="shared" si="8"/>
        <v>0</v>
      </c>
      <c r="L89" s="77"/>
      <c r="M89" s="77">
        <f t="shared" si="9"/>
        <v>0</v>
      </c>
      <c r="N89" s="82">
        <v>40</v>
      </c>
      <c r="O89" s="78" t="s">
        <v>6</v>
      </c>
    </row>
    <row r="90" spans="1:15" ht="30" customHeight="1">
      <c r="A90" s="69">
        <v>1</v>
      </c>
      <c r="B90" s="79" t="s">
        <v>177</v>
      </c>
      <c r="C90" s="80" t="s">
        <v>151</v>
      </c>
      <c r="D90" s="81">
        <v>310</v>
      </c>
      <c r="E90" s="80" t="s">
        <v>195</v>
      </c>
      <c r="F90" s="77">
        <f t="shared" si="5"/>
        <v>0</v>
      </c>
      <c r="G90" s="77">
        <f t="shared" si="6"/>
        <v>0</v>
      </c>
      <c r="H90" s="77"/>
      <c r="I90" s="77">
        <f t="shared" si="7"/>
        <v>0</v>
      </c>
      <c r="J90" s="77"/>
      <c r="K90" s="77">
        <f t="shared" si="8"/>
        <v>0</v>
      </c>
      <c r="L90" s="77"/>
      <c r="M90" s="77">
        <f t="shared" si="9"/>
        <v>0</v>
      </c>
      <c r="N90" s="82">
        <v>41</v>
      </c>
      <c r="O90" s="78" t="s">
        <v>5</v>
      </c>
    </row>
    <row r="91" spans="1:15" ht="30" customHeight="1">
      <c r="A91" s="69">
        <v>1</v>
      </c>
      <c r="B91" s="79" t="s">
        <v>177</v>
      </c>
      <c r="C91" s="80" t="s">
        <v>151</v>
      </c>
      <c r="D91" s="81">
        <v>310</v>
      </c>
      <c r="E91" s="80" t="s">
        <v>195</v>
      </c>
      <c r="F91" s="77">
        <f t="shared" si="5"/>
        <v>0</v>
      </c>
      <c r="G91" s="77">
        <f t="shared" si="6"/>
        <v>0</v>
      </c>
      <c r="H91" s="77"/>
      <c r="I91" s="77">
        <f t="shared" si="7"/>
        <v>0</v>
      </c>
      <c r="J91" s="77"/>
      <c r="K91" s="77">
        <f t="shared" si="8"/>
        <v>0</v>
      </c>
      <c r="L91" s="77"/>
      <c r="M91" s="77">
        <f t="shared" si="9"/>
        <v>0</v>
      </c>
      <c r="N91" s="82">
        <v>41</v>
      </c>
      <c r="O91" s="78" t="s">
        <v>6</v>
      </c>
    </row>
    <row r="92" spans="1:15" ht="30" customHeight="1">
      <c r="A92" s="69">
        <v>1</v>
      </c>
      <c r="B92" s="79" t="s">
        <v>178</v>
      </c>
      <c r="C92" s="80" t="s">
        <v>151</v>
      </c>
      <c r="D92" s="81">
        <v>310</v>
      </c>
      <c r="E92" s="80" t="s">
        <v>195</v>
      </c>
      <c r="F92" s="77">
        <f t="shared" si="5"/>
        <v>0</v>
      </c>
      <c r="G92" s="77">
        <f t="shared" si="6"/>
        <v>0</v>
      </c>
      <c r="H92" s="77"/>
      <c r="I92" s="77">
        <f t="shared" si="7"/>
        <v>0</v>
      </c>
      <c r="J92" s="77"/>
      <c r="K92" s="77">
        <f t="shared" si="8"/>
        <v>0</v>
      </c>
      <c r="L92" s="77"/>
      <c r="M92" s="77">
        <f t="shared" si="9"/>
        <v>0</v>
      </c>
      <c r="N92" s="82">
        <v>42</v>
      </c>
      <c r="O92" s="78" t="s">
        <v>5</v>
      </c>
    </row>
    <row r="93" spans="1:15" ht="30" customHeight="1">
      <c r="A93" s="69">
        <v>1</v>
      </c>
      <c r="B93" s="79" t="s">
        <v>178</v>
      </c>
      <c r="C93" s="80" t="s">
        <v>151</v>
      </c>
      <c r="D93" s="81">
        <v>310</v>
      </c>
      <c r="E93" s="80" t="s">
        <v>195</v>
      </c>
      <c r="F93" s="77">
        <f t="shared" si="5"/>
        <v>0</v>
      </c>
      <c r="G93" s="77">
        <f t="shared" si="6"/>
        <v>0</v>
      </c>
      <c r="H93" s="77"/>
      <c r="I93" s="77">
        <f t="shared" si="7"/>
        <v>0</v>
      </c>
      <c r="J93" s="77"/>
      <c r="K93" s="77">
        <f t="shared" si="8"/>
        <v>0</v>
      </c>
      <c r="L93" s="77"/>
      <c r="M93" s="77">
        <f t="shared" si="9"/>
        <v>0</v>
      </c>
      <c r="N93" s="82">
        <v>42</v>
      </c>
      <c r="O93" s="78" t="s">
        <v>6</v>
      </c>
    </row>
    <row r="94" spans="1:15" ht="30" customHeight="1">
      <c r="A94" s="69">
        <v>1</v>
      </c>
      <c r="B94" s="79" t="s">
        <v>179</v>
      </c>
      <c r="C94" s="80" t="s">
        <v>152</v>
      </c>
      <c r="D94" s="85">
        <v>25</v>
      </c>
      <c r="E94" s="83" t="s">
        <v>196</v>
      </c>
      <c r="F94" s="77">
        <f t="shared" si="5"/>
        <v>0</v>
      </c>
      <c r="G94" s="77">
        <f t="shared" si="6"/>
        <v>0</v>
      </c>
      <c r="H94" s="77"/>
      <c r="I94" s="77">
        <f t="shared" si="7"/>
        <v>0</v>
      </c>
      <c r="J94" s="77"/>
      <c r="K94" s="77">
        <f t="shared" si="8"/>
        <v>0</v>
      </c>
      <c r="L94" s="77"/>
      <c r="M94" s="77">
        <f t="shared" si="9"/>
        <v>0</v>
      </c>
      <c r="N94" s="82">
        <v>43</v>
      </c>
      <c r="O94" s="78" t="s">
        <v>5</v>
      </c>
    </row>
    <row r="95" spans="1:15" ht="30" customHeight="1">
      <c r="A95" s="69">
        <v>1</v>
      </c>
      <c r="B95" s="79" t="s">
        <v>179</v>
      </c>
      <c r="C95" s="80" t="s">
        <v>152</v>
      </c>
      <c r="D95" s="85">
        <v>25</v>
      </c>
      <c r="E95" s="83" t="s">
        <v>196</v>
      </c>
      <c r="F95" s="77">
        <f t="shared" si="5"/>
        <v>0</v>
      </c>
      <c r="G95" s="77">
        <f t="shared" si="6"/>
        <v>0</v>
      </c>
      <c r="H95" s="77"/>
      <c r="I95" s="77">
        <f t="shared" si="7"/>
        <v>0</v>
      </c>
      <c r="J95" s="77"/>
      <c r="K95" s="77">
        <f t="shared" si="8"/>
        <v>0</v>
      </c>
      <c r="L95" s="77"/>
      <c r="M95" s="77">
        <f t="shared" si="9"/>
        <v>0</v>
      </c>
      <c r="N95" s="82">
        <v>43</v>
      </c>
      <c r="O95" s="78" t="s">
        <v>6</v>
      </c>
    </row>
    <row r="96" spans="1:15" ht="30" customHeight="1">
      <c r="A96" s="69">
        <v>1</v>
      </c>
      <c r="B96" s="79" t="s">
        <v>180</v>
      </c>
      <c r="C96" s="80" t="s">
        <v>152</v>
      </c>
      <c r="D96" s="85">
        <v>38</v>
      </c>
      <c r="E96" s="83" t="s">
        <v>196</v>
      </c>
      <c r="F96" s="77">
        <f t="shared" si="5"/>
        <v>0</v>
      </c>
      <c r="G96" s="77">
        <f t="shared" si="6"/>
        <v>0</v>
      </c>
      <c r="H96" s="77"/>
      <c r="I96" s="77">
        <f t="shared" si="7"/>
        <v>0</v>
      </c>
      <c r="J96" s="77"/>
      <c r="K96" s="77">
        <f t="shared" si="8"/>
        <v>0</v>
      </c>
      <c r="L96" s="77"/>
      <c r="M96" s="77">
        <f t="shared" si="9"/>
        <v>0</v>
      </c>
      <c r="N96" s="82">
        <v>44</v>
      </c>
      <c r="O96" s="78" t="s">
        <v>5</v>
      </c>
    </row>
    <row r="97" spans="1:15" ht="30" customHeight="1">
      <c r="A97" s="69">
        <v>1</v>
      </c>
      <c r="B97" s="79" t="s">
        <v>180</v>
      </c>
      <c r="C97" s="80" t="s">
        <v>152</v>
      </c>
      <c r="D97" s="85">
        <v>38</v>
      </c>
      <c r="E97" s="83" t="s">
        <v>196</v>
      </c>
      <c r="F97" s="77">
        <f t="shared" si="5"/>
        <v>0</v>
      </c>
      <c r="G97" s="77">
        <f t="shared" si="6"/>
        <v>0</v>
      </c>
      <c r="H97" s="77"/>
      <c r="I97" s="77">
        <f t="shared" si="7"/>
        <v>0</v>
      </c>
      <c r="J97" s="77"/>
      <c r="K97" s="77">
        <f t="shared" si="8"/>
        <v>0</v>
      </c>
      <c r="L97" s="77"/>
      <c r="M97" s="77">
        <f t="shared" si="9"/>
        <v>0</v>
      </c>
      <c r="N97" s="82">
        <v>44</v>
      </c>
      <c r="O97" s="78" t="s">
        <v>6</v>
      </c>
    </row>
    <row r="98" spans="1:15" ht="30" customHeight="1">
      <c r="A98" s="69">
        <v>1</v>
      </c>
      <c r="B98" s="79" t="s">
        <v>180</v>
      </c>
      <c r="C98" s="80" t="s">
        <v>153</v>
      </c>
      <c r="D98" s="85">
        <v>38</v>
      </c>
      <c r="E98" s="83" t="s">
        <v>196</v>
      </c>
      <c r="F98" s="77">
        <f t="shared" si="5"/>
        <v>0</v>
      </c>
      <c r="G98" s="77">
        <f t="shared" si="6"/>
        <v>0</v>
      </c>
      <c r="H98" s="77"/>
      <c r="I98" s="77">
        <f t="shared" si="7"/>
        <v>0</v>
      </c>
      <c r="J98" s="77"/>
      <c r="K98" s="77">
        <f t="shared" si="8"/>
        <v>0</v>
      </c>
      <c r="L98" s="77"/>
      <c r="M98" s="77">
        <f t="shared" si="9"/>
        <v>0</v>
      </c>
      <c r="N98" s="82">
        <v>45</v>
      </c>
      <c r="O98" s="78" t="s">
        <v>5</v>
      </c>
    </row>
    <row r="99" spans="1:15" ht="30" customHeight="1">
      <c r="A99" s="69">
        <v>1</v>
      </c>
      <c r="B99" s="79" t="s">
        <v>180</v>
      </c>
      <c r="C99" s="80" t="s">
        <v>153</v>
      </c>
      <c r="D99" s="85">
        <v>38</v>
      </c>
      <c r="E99" s="83" t="s">
        <v>196</v>
      </c>
      <c r="F99" s="77">
        <f t="shared" si="5"/>
        <v>0</v>
      </c>
      <c r="G99" s="77">
        <f t="shared" si="6"/>
        <v>0</v>
      </c>
      <c r="H99" s="77"/>
      <c r="I99" s="77">
        <f t="shared" si="7"/>
        <v>0</v>
      </c>
      <c r="J99" s="77"/>
      <c r="K99" s="77">
        <f t="shared" si="8"/>
        <v>0</v>
      </c>
      <c r="L99" s="77"/>
      <c r="M99" s="77">
        <f t="shared" si="9"/>
        <v>0</v>
      </c>
      <c r="N99" s="82">
        <v>45</v>
      </c>
      <c r="O99" s="78" t="s">
        <v>6</v>
      </c>
    </row>
    <row r="100" spans="1:15" ht="30" customHeight="1">
      <c r="A100" s="69">
        <v>1</v>
      </c>
      <c r="B100" s="79" t="s">
        <v>181</v>
      </c>
      <c r="C100" s="80" t="s">
        <v>154</v>
      </c>
      <c r="D100" s="81">
        <v>250</v>
      </c>
      <c r="E100" s="83" t="s">
        <v>197</v>
      </c>
      <c r="F100" s="77">
        <f t="shared" si="5"/>
        <v>0</v>
      </c>
      <c r="G100" s="77">
        <f t="shared" si="6"/>
        <v>0</v>
      </c>
      <c r="H100" s="77"/>
      <c r="I100" s="77">
        <f t="shared" si="7"/>
        <v>0</v>
      </c>
      <c r="J100" s="77"/>
      <c r="K100" s="77">
        <f t="shared" si="8"/>
        <v>0</v>
      </c>
      <c r="L100" s="77"/>
      <c r="M100" s="77">
        <f t="shared" si="9"/>
        <v>0</v>
      </c>
      <c r="N100" s="82">
        <v>46</v>
      </c>
      <c r="O100" s="78" t="s">
        <v>5</v>
      </c>
    </row>
    <row r="101" spans="1:15" ht="30" customHeight="1">
      <c r="A101" s="69">
        <v>1</v>
      </c>
      <c r="B101" s="79" t="s">
        <v>181</v>
      </c>
      <c r="C101" s="80" t="s">
        <v>154</v>
      </c>
      <c r="D101" s="81">
        <v>250</v>
      </c>
      <c r="E101" s="83" t="s">
        <v>197</v>
      </c>
      <c r="F101" s="77">
        <f t="shared" si="5"/>
        <v>0</v>
      </c>
      <c r="G101" s="77">
        <f t="shared" si="6"/>
        <v>0</v>
      </c>
      <c r="H101" s="77"/>
      <c r="I101" s="77">
        <f t="shared" si="7"/>
        <v>0</v>
      </c>
      <c r="J101" s="77"/>
      <c r="K101" s="77">
        <f t="shared" si="8"/>
        <v>0</v>
      </c>
      <c r="L101" s="77"/>
      <c r="M101" s="77">
        <f t="shared" si="9"/>
        <v>0</v>
      </c>
      <c r="N101" s="82">
        <v>46</v>
      </c>
      <c r="O101" s="78" t="s">
        <v>6</v>
      </c>
    </row>
    <row r="102" spans="1:15" ht="30" customHeight="1">
      <c r="A102" s="69">
        <v>1</v>
      </c>
      <c r="B102" s="175" t="s">
        <v>203</v>
      </c>
      <c r="C102" s="175"/>
      <c r="D102" s="68"/>
      <c r="E102" s="100"/>
      <c r="F102" s="70"/>
      <c r="G102" s="71">
        <f>SUM(K102,I102,M102)</f>
        <v>0</v>
      </c>
      <c r="H102" s="73"/>
      <c r="I102" s="71">
        <f>SUM(I103:I121)</f>
        <v>0</v>
      </c>
      <c r="J102" s="73"/>
      <c r="K102" s="71">
        <f>SUM(K103:K121)</f>
        <v>0</v>
      </c>
      <c r="L102" s="73"/>
      <c r="M102" s="71">
        <f>SUM(M103:M121)</f>
        <v>0</v>
      </c>
      <c r="N102" s="101"/>
      <c r="O102" s="101"/>
    </row>
    <row r="103" spans="1:15" ht="30" customHeight="1">
      <c r="A103" s="69">
        <v>1</v>
      </c>
      <c r="B103" s="98" t="s">
        <v>155</v>
      </c>
      <c r="C103" s="98" t="s">
        <v>156</v>
      </c>
      <c r="D103" s="87">
        <v>2</v>
      </c>
      <c r="E103" s="100" t="s">
        <v>157</v>
      </c>
      <c r="F103" s="70">
        <f t="shared" ref="F103:F121" si="10">SUM(J103,H103,L103)</f>
        <v>0</v>
      </c>
      <c r="G103" s="70">
        <f t="shared" ref="G103:G121" si="11">SUM(K103,I103,M103)</f>
        <v>0</v>
      </c>
      <c r="H103" s="70"/>
      <c r="I103" s="77">
        <f t="shared" ref="I103:I104" si="12">D103*H103</f>
        <v>0</v>
      </c>
      <c r="J103" s="70"/>
      <c r="K103" s="77">
        <f t="shared" ref="K103:K104" si="13">D103*J103</f>
        <v>0</v>
      </c>
      <c r="L103" s="70"/>
      <c r="M103" s="77">
        <f t="shared" ref="M103:M104" si="14">D103*L103</f>
        <v>0</v>
      </c>
      <c r="N103" s="86" t="s">
        <v>189</v>
      </c>
      <c r="O103" s="103"/>
    </row>
    <row r="104" spans="1:15" ht="30" customHeight="1">
      <c r="A104" s="69">
        <v>1</v>
      </c>
      <c r="B104" s="98" t="s">
        <v>158</v>
      </c>
      <c r="C104" s="98" t="s">
        <v>159</v>
      </c>
      <c r="D104" s="74">
        <v>6</v>
      </c>
      <c r="E104" s="100" t="s">
        <v>157</v>
      </c>
      <c r="F104" s="70">
        <f t="shared" si="10"/>
        <v>0</v>
      </c>
      <c r="G104" s="70">
        <f t="shared" si="11"/>
        <v>0</v>
      </c>
      <c r="H104" s="70"/>
      <c r="I104" s="77">
        <f t="shared" si="12"/>
        <v>0</v>
      </c>
      <c r="J104" s="70"/>
      <c r="K104" s="77">
        <f t="shared" si="13"/>
        <v>0</v>
      </c>
      <c r="L104" s="70"/>
      <c r="M104" s="77">
        <f t="shared" si="14"/>
        <v>0</v>
      </c>
      <c r="N104" s="86" t="s">
        <v>189</v>
      </c>
      <c r="O104" s="103"/>
    </row>
    <row r="105" spans="1:15" ht="30" customHeight="1">
      <c r="A105" s="69">
        <v>1</v>
      </c>
      <c r="B105" s="98" t="s">
        <v>160</v>
      </c>
      <c r="C105" s="98" t="s">
        <v>161</v>
      </c>
      <c r="D105" s="68">
        <v>50</v>
      </c>
      <c r="E105" s="100" t="s">
        <v>157</v>
      </c>
      <c r="F105" s="70">
        <f t="shared" si="10"/>
        <v>0</v>
      </c>
      <c r="G105" s="70">
        <f t="shared" si="11"/>
        <v>0</v>
      </c>
      <c r="H105" s="70"/>
      <c r="I105" s="70">
        <f t="shared" ref="I105:I121" si="15">INT(D105*H105)</f>
        <v>0</v>
      </c>
      <c r="J105" s="70"/>
      <c r="K105" s="70">
        <f t="shared" ref="K105:K121" si="16">INT(D105*J105)</f>
        <v>0</v>
      </c>
      <c r="L105" s="70"/>
      <c r="M105" s="70">
        <f t="shared" ref="M105:M121" si="17">INT(D105*L105)</f>
        <v>0</v>
      </c>
      <c r="N105" s="86" t="s">
        <v>189</v>
      </c>
      <c r="O105" s="103"/>
    </row>
    <row r="106" spans="1:15" ht="30" customHeight="1">
      <c r="A106" s="69">
        <v>1</v>
      </c>
      <c r="B106" s="98" t="s">
        <v>182</v>
      </c>
      <c r="C106" s="83" t="s">
        <v>193</v>
      </c>
      <c r="D106" s="74">
        <v>10.5</v>
      </c>
      <c r="E106" s="83" t="s">
        <v>198</v>
      </c>
      <c r="F106" s="70">
        <f t="shared" si="10"/>
        <v>0</v>
      </c>
      <c r="G106" s="70">
        <f t="shared" si="11"/>
        <v>0</v>
      </c>
      <c r="H106" s="70"/>
      <c r="I106" s="77">
        <f t="shared" si="15"/>
        <v>0</v>
      </c>
      <c r="J106" s="70"/>
      <c r="K106" s="77">
        <f t="shared" si="16"/>
        <v>0</v>
      </c>
      <c r="L106" s="70"/>
      <c r="M106" s="77">
        <f t="shared" si="17"/>
        <v>0</v>
      </c>
      <c r="N106" s="82">
        <v>47</v>
      </c>
      <c r="O106" s="78" t="s">
        <v>5</v>
      </c>
    </row>
    <row r="107" spans="1:15" ht="30" customHeight="1">
      <c r="A107" s="69">
        <v>1</v>
      </c>
      <c r="B107" s="98" t="s">
        <v>182</v>
      </c>
      <c r="C107" s="83" t="s">
        <v>193</v>
      </c>
      <c r="D107" s="74">
        <v>10.5</v>
      </c>
      <c r="E107" s="83" t="s">
        <v>198</v>
      </c>
      <c r="F107" s="70">
        <f t="shared" si="10"/>
        <v>0</v>
      </c>
      <c r="G107" s="70">
        <f t="shared" si="11"/>
        <v>0</v>
      </c>
      <c r="H107" s="70"/>
      <c r="I107" s="77">
        <f t="shared" si="15"/>
        <v>0</v>
      </c>
      <c r="J107" s="70"/>
      <c r="K107" s="77">
        <f t="shared" si="16"/>
        <v>0</v>
      </c>
      <c r="L107" s="70"/>
      <c r="M107" s="77">
        <f t="shared" si="17"/>
        <v>0</v>
      </c>
      <c r="N107" s="82">
        <v>47</v>
      </c>
      <c r="O107" s="78" t="s">
        <v>6</v>
      </c>
    </row>
    <row r="108" spans="1:15" ht="30" customHeight="1">
      <c r="A108" s="69">
        <v>1</v>
      </c>
      <c r="B108" s="98" t="s">
        <v>182</v>
      </c>
      <c r="C108" s="83" t="s">
        <v>194</v>
      </c>
      <c r="D108" s="74">
        <v>10.5</v>
      </c>
      <c r="E108" s="83" t="s">
        <v>198</v>
      </c>
      <c r="F108" s="70">
        <f t="shared" si="10"/>
        <v>0</v>
      </c>
      <c r="G108" s="70">
        <f t="shared" si="11"/>
        <v>0</v>
      </c>
      <c r="H108" s="70"/>
      <c r="I108" s="77">
        <f t="shared" si="15"/>
        <v>0</v>
      </c>
      <c r="J108" s="70"/>
      <c r="K108" s="77">
        <f t="shared" si="16"/>
        <v>0</v>
      </c>
      <c r="L108" s="70"/>
      <c r="M108" s="77">
        <f t="shared" si="17"/>
        <v>0</v>
      </c>
      <c r="N108" s="82">
        <v>48</v>
      </c>
      <c r="O108" s="78" t="s">
        <v>5</v>
      </c>
    </row>
    <row r="109" spans="1:15" ht="30" customHeight="1">
      <c r="A109" s="69">
        <v>1</v>
      </c>
      <c r="B109" s="98" t="s">
        <v>182</v>
      </c>
      <c r="C109" s="83" t="s">
        <v>194</v>
      </c>
      <c r="D109" s="74">
        <v>10.5</v>
      </c>
      <c r="E109" s="83" t="s">
        <v>198</v>
      </c>
      <c r="F109" s="70">
        <f t="shared" si="10"/>
        <v>0</v>
      </c>
      <c r="G109" s="70">
        <f t="shared" si="11"/>
        <v>0</v>
      </c>
      <c r="H109" s="70"/>
      <c r="I109" s="77">
        <f t="shared" si="15"/>
        <v>0</v>
      </c>
      <c r="J109" s="70"/>
      <c r="K109" s="77">
        <f t="shared" si="16"/>
        <v>0</v>
      </c>
      <c r="L109" s="70"/>
      <c r="M109" s="77">
        <f t="shared" si="17"/>
        <v>0</v>
      </c>
      <c r="N109" s="82">
        <v>48</v>
      </c>
      <c r="O109" s="78" t="s">
        <v>6</v>
      </c>
    </row>
    <row r="110" spans="1:15" ht="30" customHeight="1">
      <c r="A110" s="69">
        <v>1</v>
      </c>
      <c r="B110" s="98" t="s">
        <v>183</v>
      </c>
      <c r="C110" s="83" t="s">
        <v>162</v>
      </c>
      <c r="D110" s="74">
        <v>6</v>
      </c>
      <c r="E110" s="83" t="s">
        <v>199</v>
      </c>
      <c r="F110" s="70">
        <f t="shared" si="10"/>
        <v>0</v>
      </c>
      <c r="G110" s="70">
        <f t="shared" si="11"/>
        <v>0</v>
      </c>
      <c r="H110" s="70"/>
      <c r="I110" s="77">
        <f t="shared" si="15"/>
        <v>0</v>
      </c>
      <c r="J110" s="70"/>
      <c r="K110" s="77">
        <f t="shared" si="16"/>
        <v>0</v>
      </c>
      <c r="L110" s="70"/>
      <c r="M110" s="77">
        <f t="shared" si="17"/>
        <v>0</v>
      </c>
      <c r="N110" s="82">
        <v>49</v>
      </c>
      <c r="O110" s="78" t="s">
        <v>5</v>
      </c>
    </row>
    <row r="111" spans="1:15" ht="30" customHeight="1">
      <c r="A111" s="69">
        <v>1</v>
      </c>
      <c r="B111" s="98" t="s">
        <v>183</v>
      </c>
      <c r="C111" s="83" t="s">
        <v>162</v>
      </c>
      <c r="D111" s="74">
        <v>6</v>
      </c>
      <c r="E111" s="83" t="s">
        <v>199</v>
      </c>
      <c r="F111" s="70">
        <f t="shared" si="10"/>
        <v>0</v>
      </c>
      <c r="G111" s="70">
        <f t="shared" si="11"/>
        <v>0</v>
      </c>
      <c r="H111" s="70"/>
      <c r="I111" s="77">
        <f t="shared" si="15"/>
        <v>0</v>
      </c>
      <c r="J111" s="70"/>
      <c r="K111" s="77">
        <f t="shared" si="16"/>
        <v>0</v>
      </c>
      <c r="L111" s="70"/>
      <c r="M111" s="77">
        <f t="shared" si="17"/>
        <v>0</v>
      </c>
      <c r="N111" s="82">
        <v>49</v>
      </c>
      <c r="O111" s="78" t="s">
        <v>6</v>
      </c>
    </row>
    <row r="112" spans="1:15" ht="30" customHeight="1">
      <c r="A112" s="69">
        <v>1</v>
      </c>
      <c r="B112" s="98" t="s">
        <v>184</v>
      </c>
      <c r="C112" s="83"/>
      <c r="D112" s="74">
        <v>9</v>
      </c>
      <c r="E112" s="83" t="s">
        <v>200</v>
      </c>
      <c r="F112" s="70">
        <f t="shared" si="10"/>
        <v>0</v>
      </c>
      <c r="G112" s="70">
        <f t="shared" si="11"/>
        <v>0</v>
      </c>
      <c r="H112" s="70"/>
      <c r="I112" s="77">
        <f t="shared" si="15"/>
        <v>0</v>
      </c>
      <c r="J112" s="70"/>
      <c r="K112" s="77">
        <f t="shared" si="16"/>
        <v>0</v>
      </c>
      <c r="L112" s="70"/>
      <c r="M112" s="77">
        <f t="shared" si="17"/>
        <v>0</v>
      </c>
      <c r="N112" s="82">
        <v>50</v>
      </c>
      <c r="O112" s="78" t="s">
        <v>5</v>
      </c>
    </row>
    <row r="113" spans="1:15" ht="30" customHeight="1">
      <c r="A113" s="69">
        <v>1</v>
      </c>
      <c r="B113" s="98" t="s">
        <v>184</v>
      </c>
      <c r="C113" s="83"/>
      <c r="D113" s="74">
        <v>9</v>
      </c>
      <c r="E113" s="83" t="s">
        <v>200</v>
      </c>
      <c r="F113" s="70">
        <f t="shared" si="10"/>
        <v>0</v>
      </c>
      <c r="G113" s="70">
        <f t="shared" si="11"/>
        <v>0</v>
      </c>
      <c r="H113" s="70"/>
      <c r="I113" s="77">
        <f t="shared" si="15"/>
        <v>0</v>
      </c>
      <c r="J113" s="70"/>
      <c r="K113" s="77">
        <f t="shared" si="16"/>
        <v>0</v>
      </c>
      <c r="L113" s="70"/>
      <c r="M113" s="77">
        <f t="shared" si="17"/>
        <v>0</v>
      </c>
      <c r="N113" s="82">
        <v>50</v>
      </c>
      <c r="O113" s="78" t="s">
        <v>6</v>
      </c>
    </row>
    <row r="114" spans="1:15" ht="30" customHeight="1">
      <c r="A114" s="69">
        <v>1</v>
      </c>
      <c r="B114" s="98" t="s">
        <v>185</v>
      </c>
      <c r="C114" s="83"/>
      <c r="D114" s="84">
        <v>10</v>
      </c>
      <c r="E114" s="83" t="s">
        <v>201</v>
      </c>
      <c r="F114" s="70">
        <f t="shared" si="10"/>
        <v>0</v>
      </c>
      <c r="G114" s="70">
        <f t="shared" si="11"/>
        <v>0</v>
      </c>
      <c r="H114" s="70"/>
      <c r="I114" s="77">
        <f t="shared" si="15"/>
        <v>0</v>
      </c>
      <c r="J114" s="70"/>
      <c r="K114" s="77">
        <f t="shared" si="16"/>
        <v>0</v>
      </c>
      <c r="L114" s="70"/>
      <c r="M114" s="77">
        <f t="shared" si="17"/>
        <v>0</v>
      </c>
      <c r="N114" s="82">
        <v>51</v>
      </c>
      <c r="O114" s="78" t="s">
        <v>5</v>
      </c>
    </row>
    <row r="115" spans="1:15" ht="30" customHeight="1">
      <c r="A115" s="69">
        <v>1</v>
      </c>
      <c r="B115" s="98" t="s">
        <v>185</v>
      </c>
      <c r="C115" s="83"/>
      <c r="D115" s="84">
        <v>10</v>
      </c>
      <c r="E115" s="83" t="s">
        <v>201</v>
      </c>
      <c r="F115" s="70">
        <f t="shared" si="10"/>
        <v>0</v>
      </c>
      <c r="G115" s="70">
        <f t="shared" si="11"/>
        <v>0</v>
      </c>
      <c r="H115" s="70"/>
      <c r="I115" s="77">
        <f t="shared" si="15"/>
        <v>0</v>
      </c>
      <c r="J115" s="70"/>
      <c r="K115" s="77">
        <f t="shared" si="16"/>
        <v>0</v>
      </c>
      <c r="L115" s="70"/>
      <c r="M115" s="77">
        <f t="shared" si="17"/>
        <v>0</v>
      </c>
      <c r="N115" s="82">
        <v>51</v>
      </c>
      <c r="O115" s="78" t="s">
        <v>6</v>
      </c>
    </row>
    <row r="116" spans="1:15" ht="30" customHeight="1">
      <c r="A116" s="69">
        <v>1</v>
      </c>
      <c r="B116" s="98" t="s">
        <v>186</v>
      </c>
      <c r="C116" s="83"/>
      <c r="D116" s="84">
        <v>10</v>
      </c>
      <c r="E116" s="83" t="s">
        <v>201</v>
      </c>
      <c r="F116" s="70">
        <f t="shared" si="10"/>
        <v>0</v>
      </c>
      <c r="G116" s="70">
        <f t="shared" si="11"/>
        <v>0</v>
      </c>
      <c r="H116" s="70"/>
      <c r="I116" s="77">
        <f t="shared" si="15"/>
        <v>0</v>
      </c>
      <c r="J116" s="70"/>
      <c r="K116" s="77">
        <f t="shared" si="16"/>
        <v>0</v>
      </c>
      <c r="L116" s="70"/>
      <c r="M116" s="77">
        <f t="shared" si="17"/>
        <v>0</v>
      </c>
      <c r="N116" s="82">
        <v>52</v>
      </c>
      <c r="O116" s="78" t="s">
        <v>5</v>
      </c>
    </row>
    <row r="117" spans="1:15" ht="30" customHeight="1">
      <c r="A117" s="69">
        <v>1</v>
      </c>
      <c r="B117" s="98" t="s">
        <v>186</v>
      </c>
      <c r="C117" s="83"/>
      <c r="D117" s="84">
        <v>10</v>
      </c>
      <c r="E117" s="83" t="s">
        <v>201</v>
      </c>
      <c r="F117" s="70">
        <f t="shared" si="10"/>
        <v>0</v>
      </c>
      <c r="G117" s="70">
        <f t="shared" si="11"/>
        <v>0</v>
      </c>
      <c r="H117" s="70"/>
      <c r="I117" s="77">
        <f t="shared" si="15"/>
        <v>0</v>
      </c>
      <c r="J117" s="70"/>
      <c r="K117" s="77">
        <f t="shared" si="16"/>
        <v>0</v>
      </c>
      <c r="L117" s="70"/>
      <c r="M117" s="77">
        <f t="shared" si="17"/>
        <v>0</v>
      </c>
      <c r="N117" s="82">
        <v>52</v>
      </c>
      <c r="O117" s="78" t="s">
        <v>6</v>
      </c>
    </row>
    <row r="118" spans="1:15" ht="30" customHeight="1">
      <c r="A118" s="69">
        <v>1</v>
      </c>
      <c r="B118" s="98" t="s">
        <v>187</v>
      </c>
      <c r="C118" s="83"/>
      <c r="D118" s="84">
        <v>10</v>
      </c>
      <c r="E118" s="83" t="s">
        <v>202</v>
      </c>
      <c r="F118" s="70">
        <f t="shared" si="10"/>
        <v>0</v>
      </c>
      <c r="G118" s="70">
        <f t="shared" si="11"/>
        <v>0</v>
      </c>
      <c r="H118" s="70"/>
      <c r="I118" s="77">
        <f t="shared" si="15"/>
        <v>0</v>
      </c>
      <c r="J118" s="70"/>
      <c r="K118" s="77">
        <f t="shared" si="16"/>
        <v>0</v>
      </c>
      <c r="L118" s="70"/>
      <c r="M118" s="77">
        <f t="shared" si="17"/>
        <v>0</v>
      </c>
      <c r="N118" s="82">
        <v>53</v>
      </c>
      <c r="O118" s="78" t="s">
        <v>5</v>
      </c>
    </row>
    <row r="119" spans="1:15" ht="30" customHeight="1">
      <c r="A119" s="69">
        <v>1</v>
      </c>
      <c r="B119" s="98" t="s">
        <v>187</v>
      </c>
      <c r="C119" s="83"/>
      <c r="D119" s="84">
        <v>10</v>
      </c>
      <c r="E119" s="83" t="s">
        <v>202</v>
      </c>
      <c r="F119" s="70">
        <f t="shared" si="10"/>
        <v>0</v>
      </c>
      <c r="G119" s="70">
        <f t="shared" si="11"/>
        <v>0</v>
      </c>
      <c r="H119" s="70"/>
      <c r="I119" s="77">
        <f t="shared" si="15"/>
        <v>0</v>
      </c>
      <c r="J119" s="70"/>
      <c r="K119" s="77">
        <f t="shared" si="16"/>
        <v>0</v>
      </c>
      <c r="L119" s="70"/>
      <c r="M119" s="77">
        <f t="shared" si="17"/>
        <v>0</v>
      </c>
      <c r="N119" s="82">
        <v>53</v>
      </c>
      <c r="O119" s="78" t="s">
        <v>6</v>
      </c>
    </row>
    <row r="120" spans="1:15" ht="30" customHeight="1">
      <c r="A120" s="69">
        <v>1</v>
      </c>
      <c r="B120" s="98" t="s">
        <v>188</v>
      </c>
      <c r="C120" s="83"/>
      <c r="D120" s="84">
        <v>10</v>
      </c>
      <c r="E120" s="83" t="s">
        <v>202</v>
      </c>
      <c r="F120" s="70">
        <f t="shared" si="10"/>
        <v>0</v>
      </c>
      <c r="G120" s="70">
        <f t="shared" si="11"/>
        <v>0</v>
      </c>
      <c r="H120" s="70"/>
      <c r="I120" s="77">
        <f t="shared" si="15"/>
        <v>0</v>
      </c>
      <c r="J120" s="70"/>
      <c r="K120" s="77">
        <f t="shared" si="16"/>
        <v>0</v>
      </c>
      <c r="L120" s="70"/>
      <c r="M120" s="77">
        <f t="shared" si="17"/>
        <v>0</v>
      </c>
      <c r="N120" s="82">
        <v>54</v>
      </c>
      <c r="O120" s="78" t="s">
        <v>5</v>
      </c>
    </row>
    <row r="121" spans="1:15" ht="30" customHeight="1">
      <c r="A121" s="69">
        <v>1</v>
      </c>
      <c r="B121" s="98" t="s">
        <v>188</v>
      </c>
      <c r="C121" s="83"/>
      <c r="D121" s="84">
        <v>10</v>
      </c>
      <c r="E121" s="83" t="s">
        <v>202</v>
      </c>
      <c r="F121" s="70">
        <f t="shared" si="10"/>
        <v>0</v>
      </c>
      <c r="G121" s="70">
        <f t="shared" si="11"/>
        <v>0</v>
      </c>
      <c r="H121" s="70"/>
      <c r="I121" s="77">
        <f t="shared" si="15"/>
        <v>0</v>
      </c>
      <c r="J121" s="70"/>
      <c r="K121" s="77">
        <f t="shared" si="16"/>
        <v>0</v>
      </c>
      <c r="L121" s="70"/>
      <c r="M121" s="77">
        <f t="shared" si="17"/>
        <v>0</v>
      </c>
      <c r="N121" s="82">
        <v>54</v>
      </c>
      <c r="O121" s="78" t="s">
        <v>6</v>
      </c>
    </row>
    <row r="122" spans="1:15" ht="30" customHeight="1">
      <c r="A122" s="69">
        <v>1</v>
      </c>
      <c r="B122" s="174" t="s">
        <v>163</v>
      </c>
      <c r="C122" s="174"/>
      <c r="D122" s="68"/>
      <c r="E122" s="100"/>
      <c r="F122" s="70"/>
      <c r="G122" s="71">
        <f>SUM(I122,K122,M122)</f>
        <v>0</v>
      </c>
      <c r="H122" s="70"/>
      <c r="I122" s="102">
        <f>I102+I9</f>
        <v>0</v>
      </c>
      <c r="J122" s="70"/>
      <c r="K122" s="102">
        <f>K102+K9</f>
        <v>0</v>
      </c>
      <c r="L122" s="70"/>
      <c r="M122" s="102">
        <f>M102+M9</f>
        <v>0</v>
      </c>
      <c r="N122" s="101"/>
      <c r="O122" s="101"/>
    </row>
    <row r="123" spans="1:15" ht="30" hidden="1" customHeight="1">
      <c r="A123" s="94">
        <v>2</v>
      </c>
      <c r="B123" s="172" t="s">
        <v>190</v>
      </c>
      <c r="C123" s="172"/>
      <c r="D123" s="117"/>
      <c r="E123" s="99"/>
      <c r="F123" s="111"/>
      <c r="G123" s="111"/>
      <c r="H123" s="118" t="str">
        <f>" ☞ 환경보전비 : (재료비+직접노무비+산출경비)의 "&amp;(K124*100)&amp;"%"</f>
        <v xml:space="preserve"> ☞ 환경보전비 : (재료비+직접노무비+산출경비)의 0%</v>
      </c>
      <c r="I123" s="111"/>
      <c r="J123" s="111"/>
      <c r="K123" s="111"/>
      <c r="L123" s="111"/>
      <c r="M123" s="111"/>
      <c r="N123" s="119"/>
      <c r="O123" s="119"/>
    </row>
    <row r="124" spans="1:15" ht="30" hidden="1" customHeight="1">
      <c r="A124" s="94">
        <v>2</v>
      </c>
      <c r="B124" s="171"/>
      <c r="C124" s="171"/>
      <c r="D124" s="68"/>
      <c r="E124" s="94"/>
      <c r="F124" s="70"/>
      <c r="G124" s="70">
        <f>M124</f>
        <v>0</v>
      </c>
      <c r="H124" s="70"/>
      <c r="I124" s="70">
        <f>K122+M122+I122</f>
        <v>0</v>
      </c>
      <c r="J124" s="93" t="s">
        <v>127</v>
      </c>
      <c r="K124" s="88"/>
      <c r="L124" s="93" t="s">
        <v>164</v>
      </c>
      <c r="M124" s="70">
        <f>INT(I124*K124)</f>
        <v>0</v>
      </c>
      <c r="N124" s="89" t="e">
        <f>G124/I124</f>
        <v>#DIV/0!</v>
      </c>
      <c r="O124" s="89"/>
    </row>
    <row r="125" spans="1:15" ht="30" hidden="1" customHeight="1">
      <c r="A125" s="106">
        <v>2</v>
      </c>
      <c r="B125" s="171" t="s">
        <v>367</v>
      </c>
      <c r="C125" s="171"/>
      <c r="D125" s="68"/>
      <c r="E125" s="106"/>
      <c r="F125" s="70"/>
      <c r="G125" s="73" t="e">
        <f>M125</f>
        <v>#REF!</v>
      </c>
      <c r="H125" s="70"/>
      <c r="I125" s="70"/>
      <c r="J125" s="105"/>
      <c r="K125" s="88"/>
      <c r="L125" s="105"/>
      <c r="M125" s="70" t="e">
        <f>품질시험비!X99</f>
        <v>#REF!</v>
      </c>
      <c r="N125" s="89"/>
      <c r="O125" s="89"/>
    </row>
    <row r="126" spans="1:15" ht="30" hidden="1" customHeight="1">
      <c r="A126" s="92">
        <v>2</v>
      </c>
      <c r="B126" s="171" t="s">
        <v>165</v>
      </c>
      <c r="C126" s="171"/>
      <c r="D126" s="68"/>
      <c r="E126" s="100"/>
      <c r="F126" s="70"/>
      <c r="G126" s="73"/>
      <c r="H126" s="70"/>
      <c r="I126" s="70"/>
      <c r="J126" s="103"/>
      <c r="K126" s="88"/>
      <c r="L126" s="103"/>
      <c r="M126" s="70"/>
      <c r="N126" s="89"/>
      <c r="O126" s="89"/>
    </row>
    <row r="127" spans="1:15" ht="30" hidden="1" customHeight="1">
      <c r="A127" s="92">
        <v>2</v>
      </c>
      <c r="B127" s="155"/>
      <c r="C127" s="104" t="s">
        <v>192</v>
      </c>
      <c r="D127" s="120"/>
      <c r="E127" s="104" t="s">
        <v>166</v>
      </c>
      <c r="F127" s="121">
        <v>58960</v>
      </c>
      <c r="G127" s="122">
        <f>INT(D127*F127)</f>
        <v>0</v>
      </c>
      <c r="H127" s="123"/>
      <c r="I127" s="123"/>
      <c r="J127" s="123"/>
      <c r="K127" s="123"/>
      <c r="L127" s="123"/>
      <c r="M127" s="123"/>
      <c r="N127" s="124"/>
      <c r="O127" s="124"/>
    </row>
  </sheetData>
  <autoFilter ref="A1:A127">
    <filterColumn colId="0">
      <filters>
        <filter val="1"/>
      </filters>
    </filterColumn>
  </autoFilter>
  <mergeCells count="22">
    <mergeCell ref="B7:C7"/>
    <mergeCell ref="B6:C6"/>
    <mergeCell ref="B4:C4"/>
    <mergeCell ref="B126:C126"/>
    <mergeCell ref="B123:C124"/>
    <mergeCell ref="B125:C125"/>
    <mergeCell ref="B8:C8"/>
    <mergeCell ref="B9:C9"/>
    <mergeCell ref="B102:C102"/>
    <mergeCell ref="B122:C122"/>
    <mergeCell ref="B5:C5"/>
    <mergeCell ref="L1:M1"/>
    <mergeCell ref="N1:N2"/>
    <mergeCell ref="O1:O2"/>
    <mergeCell ref="B3:N3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&amp;L(양식 1호)&amp;C&amp;"굴림,굵게"&amp;20설 계 서 용 지(을지)</oddHeader>
  </headerFooter>
  <rowBreaks count="4" manualBreakCount="4">
    <brk id="49" min="1" max="14" man="1"/>
    <brk id="71" min="1" max="14" man="1"/>
    <brk id="93" min="1" max="14" man="1"/>
    <brk id="101" min="1" max="14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>
    <tabColor rgb="FF0000FF"/>
  </sheetPr>
  <dimension ref="A1:AT46"/>
  <sheetViews>
    <sheetView showGridLines="0" view="pageBreakPreview" zoomScale="130" zoomScaleSheetLayoutView="130" workbookViewId="0">
      <selection activeCell="X28" sqref="X28:AC28"/>
    </sheetView>
  </sheetViews>
  <sheetFormatPr defaultRowHeight="20.100000000000001" customHeight="1"/>
  <cols>
    <col min="1" max="2" width="2" style="5" customWidth="1"/>
    <col min="3" max="3" width="2" style="42" customWidth="1"/>
    <col min="4" max="40" width="2" style="5" customWidth="1"/>
    <col min="41" max="41" width="2.33203125" style="5" customWidth="1"/>
    <col min="42" max="42" width="10.77734375" style="5" hidden="1" customWidth="1"/>
    <col min="43" max="45" width="9.77734375" style="5" hidden="1" customWidth="1"/>
    <col min="46" max="46" width="1.44140625" style="5" customWidth="1"/>
    <col min="47" max="16384" width="8.88671875" style="5"/>
  </cols>
  <sheetData>
    <row r="1" spans="1:46" ht="24.95" customHeight="1">
      <c r="A1" s="191" t="s">
        <v>121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ht="9.9499999999999993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</row>
    <row r="3" spans="1:46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6" ht="17.100000000000001" customHeight="1">
      <c r="A4" s="7" t="s">
        <v>126</v>
      </c>
      <c r="C4" s="7"/>
    </row>
    <row r="5" spans="1:46" s="7" customFormat="1" ht="17.100000000000001" hidden="1" customHeight="1">
      <c r="B5" s="7" t="s">
        <v>73</v>
      </c>
    </row>
    <row r="6" spans="1:46" ht="17.100000000000001" hidden="1" customHeight="1">
      <c r="C6" s="48" t="s">
        <v>111</v>
      </c>
      <c r="D6" s="49"/>
      <c r="E6" s="49"/>
      <c r="F6" s="49"/>
      <c r="G6" s="49"/>
      <c r="H6" s="49"/>
      <c r="I6" s="49"/>
      <c r="J6" s="49"/>
      <c r="K6" s="179">
        <v>103800</v>
      </c>
      <c r="L6" s="179"/>
      <c r="M6" s="179"/>
      <c r="N6" s="179"/>
      <c r="O6" s="179"/>
      <c r="P6" s="179"/>
      <c r="Q6" s="5" t="s">
        <v>74</v>
      </c>
      <c r="AP6" s="194"/>
      <c r="AQ6" s="194"/>
      <c r="AR6" s="194"/>
      <c r="AS6" s="194"/>
    </row>
    <row r="7" spans="1:46" ht="17.100000000000001" hidden="1" customHeight="1">
      <c r="C7" s="48" t="s">
        <v>110</v>
      </c>
      <c r="D7" s="49"/>
      <c r="E7" s="49"/>
      <c r="F7" s="49"/>
      <c r="G7" s="49"/>
      <c r="H7" s="49"/>
      <c r="I7" s="49"/>
      <c r="J7" s="49"/>
      <c r="K7" s="179">
        <v>17700</v>
      </c>
      <c r="L7" s="179"/>
      <c r="M7" s="179"/>
      <c r="N7" s="179"/>
      <c r="O7" s="179"/>
      <c r="P7" s="179"/>
      <c r="Q7" s="5" t="s">
        <v>74</v>
      </c>
      <c r="R7" s="5" t="s">
        <v>75</v>
      </c>
      <c r="AP7" s="195"/>
      <c r="AQ7" s="195"/>
      <c r="AR7" s="195"/>
      <c r="AS7" s="195"/>
    </row>
    <row r="8" spans="1:46" ht="17.100000000000001" hidden="1" customHeight="1">
      <c r="C8" s="48" t="s">
        <v>109</v>
      </c>
      <c r="D8" s="41"/>
      <c r="E8" s="41"/>
      <c r="F8" s="41"/>
      <c r="G8" s="41"/>
      <c r="H8" s="41"/>
      <c r="I8" s="41"/>
      <c r="J8" s="41"/>
      <c r="K8" s="179">
        <v>100700</v>
      </c>
      <c r="L8" s="179"/>
      <c r="M8" s="179"/>
      <c r="N8" s="179"/>
      <c r="O8" s="179"/>
      <c r="P8" s="179"/>
      <c r="Q8" s="5" t="s">
        <v>74</v>
      </c>
      <c r="R8" s="5" t="s">
        <v>75</v>
      </c>
      <c r="W8" s="44"/>
      <c r="X8" s="44"/>
      <c r="Y8" s="44"/>
      <c r="Z8" s="44"/>
      <c r="AA8" s="44"/>
      <c r="AP8" s="195"/>
      <c r="AQ8" s="195"/>
      <c r="AR8" s="195"/>
      <c r="AS8" s="195"/>
    </row>
    <row r="9" spans="1:46" ht="17.100000000000001" hidden="1" customHeight="1">
      <c r="B9" s="8"/>
      <c r="C9" s="48" t="s">
        <v>107</v>
      </c>
      <c r="D9" s="47"/>
      <c r="E9" s="47"/>
      <c r="F9" s="47"/>
      <c r="G9" s="47"/>
      <c r="H9" s="47"/>
      <c r="I9" s="47"/>
      <c r="J9" s="47"/>
      <c r="K9" s="188">
        <v>70400</v>
      </c>
      <c r="L9" s="188"/>
      <c r="M9" s="188"/>
      <c r="N9" s="188"/>
      <c r="O9" s="188"/>
      <c r="P9" s="188"/>
      <c r="Q9" s="8" t="s">
        <v>74</v>
      </c>
      <c r="R9" s="8"/>
      <c r="S9" s="8"/>
      <c r="T9" s="8"/>
      <c r="U9" s="8"/>
      <c r="V9" s="8"/>
      <c r="W9" s="9"/>
      <c r="X9" s="9"/>
      <c r="Y9" s="9"/>
      <c r="Z9" s="9"/>
      <c r="AA9" s="9"/>
      <c r="AP9" s="196"/>
      <c r="AQ9" s="196"/>
      <c r="AR9" s="196"/>
      <c r="AS9" s="196"/>
    </row>
    <row r="10" spans="1:46" ht="17.100000000000001" hidden="1" customHeight="1">
      <c r="C10" s="46" t="s">
        <v>108</v>
      </c>
      <c r="D10" s="49"/>
      <c r="E10" s="49"/>
      <c r="F10" s="49"/>
      <c r="G10" s="49"/>
      <c r="H10" s="49"/>
      <c r="I10" s="49"/>
      <c r="J10" s="49"/>
      <c r="K10" s="179">
        <v>70400</v>
      </c>
      <c r="L10" s="179"/>
      <c r="M10" s="179"/>
      <c r="N10" s="179"/>
      <c r="O10" s="179"/>
      <c r="P10" s="179"/>
      <c r="Q10" s="5" t="s">
        <v>74</v>
      </c>
      <c r="R10" s="5" t="s">
        <v>75</v>
      </c>
      <c r="W10" s="44"/>
      <c r="X10" s="44"/>
      <c r="Y10" s="44"/>
      <c r="Z10" s="44"/>
      <c r="AA10" s="44"/>
      <c r="AP10" s="195"/>
      <c r="AQ10" s="195"/>
      <c r="AR10" s="195"/>
      <c r="AS10" s="195"/>
    </row>
    <row r="11" spans="1:46" ht="17.100000000000001" hidden="1" customHeight="1">
      <c r="C11" s="43" t="s">
        <v>76</v>
      </c>
      <c r="K11" s="180">
        <f>SUM(K6:P10)</f>
        <v>363000</v>
      </c>
      <c r="L11" s="180"/>
      <c r="M11" s="180"/>
      <c r="N11" s="180"/>
      <c r="O11" s="180"/>
      <c r="P11" s="180"/>
      <c r="Q11" s="7" t="s">
        <v>74</v>
      </c>
    </row>
    <row r="12" spans="1:46" s="7" customFormat="1" ht="17.100000000000001" customHeight="1">
      <c r="B12" s="7" t="s">
        <v>77</v>
      </c>
    </row>
    <row r="13" spans="1:46" ht="17.100000000000001" customHeight="1">
      <c r="C13" s="198" t="s">
        <v>112</v>
      </c>
      <c r="D13" s="198"/>
      <c r="E13" s="198"/>
      <c r="F13" s="198"/>
      <c r="G13" s="198"/>
      <c r="H13" s="198"/>
      <c r="I13" s="198"/>
      <c r="J13" s="198"/>
      <c r="K13" s="179">
        <v>306700</v>
      </c>
      <c r="L13" s="179"/>
      <c r="M13" s="179"/>
      <c r="N13" s="179"/>
      <c r="O13" s="179"/>
      <c r="P13" s="179"/>
      <c r="Q13" s="5" t="s">
        <v>78</v>
      </c>
      <c r="R13" s="5" t="s">
        <v>79</v>
      </c>
      <c r="T13" s="40"/>
      <c r="V13" s="215"/>
      <c r="W13" s="215"/>
      <c r="X13" s="215"/>
      <c r="Y13" s="215"/>
      <c r="Z13" s="215"/>
    </row>
    <row r="14" spans="1:46" ht="17.100000000000001" customHeight="1">
      <c r="C14" s="198" t="s">
        <v>113</v>
      </c>
      <c r="D14" s="198"/>
      <c r="E14" s="198"/>
      <c r="F14" s="198"/>
      <c r="G14" s="198"/>
      <c r="H14" s="198"/>
      <c r="I14" s="198"/>
      <c r="J14" s="198"/>
      <c r="K14" s="179">
        <v>24800</v>
      </c>
      <c r="L14" s="179"/>
      <c r="M14" s="179"/>
      <c r="N14" s="179"/>
      <c r="O14" s="179"/>
      <c r="P14" s="179"/>
      <c r="Q14" s="5" t="s">
        <v>78</v>
      </c>
      <c r="R14" s="5" t="s">
        <v>79</v>
      </c>
      <c r="AP14" s="10"/>
    </row>
    <row r="15" spans="1:46" ht="17.100000000000001" customHeight="1">
      <c r="C15" s="211" t="s">
        <v>80</v>
      </c>
      <c r="D15" s="211"/>
      <c r="E15" s="211"/>
      <c r="F15" s="211"/>
      <c r="G15" s="211"/>
      <c r="H15" s="211"/>
      <c r="I15" s="211"/>
      <c r="J15" s="211"/>
      <c r="K15" s="180">
        <f>SUM(K13:P14)</f>
        <v>331500</v>
      </c>
      <c r="L15" s="180"/>
      <c r="M15" s="180"/>
      <c r="N15" s="180"/>
      <c r="O15" s="180"/>
      <c r="P15" s="180"/>
      <c r="Q15" s="7" t="s">
        <v>78</v>
      </c>
    </row>
    <row r="16" spans="1:46" s="7" customFormat="1" ht="6" customHeight="1"/>
    <row r="17" spans="1:41" ht="20.100000000000001" customHeight="1">
      <c r="B17" s="7" t="s">
        <v>81</v>
      </c>
      <c r="C17" s="5"/>
      <c r="AJ17" s="5" t="s">
        <v>82</v>
      </c>
    </row>
    <row r="18" spans="1:41" ht="17.100000000000001" customHeight="1">
      <c r="A18" s="11"/>
      <c r="B18" s="210" t="s">
        <v>83</v>
      </c>
      <c r="C18" s="208"/>
      <c r="D18" s="208"/>
      <c r="E18" s="208"/>
      <c r="F18" s="208"/>
      <c r="G18" s="209"/>
      <c r="H18" s="207" t="s">
        <v>124</v>
      </c>
      <c r="I18" s="208"/>
      <c r="J18" s="208"/>
      <c r="K18" s="208"/>
      <c r="L18" s="208"/>
      <c r="M18" s="208"/>
      <c r="N18" s="207" t="s">
        <v>84</v>
      </c>
      <c r="O18" s="208"/>
      <c r="P18" s="208"/>
      <c r="Q18" s="208"/>
      <c r="R18" s="208"/>
      <c r="S18" s="208"/>
      <c r="T18" s="207" t="s">
        <v>85</v>
      </c>
      <c r="U18" s="208"/>
      <c r="V18" s="208"/>
      <c r="W18" s="208"/>
      <c r="X18" s="208"/>
      <c r="Y18" s="208"/>
      <c r="Z18" s="207" t="s">
        <v>86</v>
      </c>
      <c r="AA18" s="208"/>
      <c r="AB18" s="208"/>
      <c r="AC18" s="208"/>
      <c r="AD18" s="208"/>
      <c r="AE18" s="208"/>
      <c r="AF18" s="207" t="s">
        <v>87</v>
      </c>
      <c r="AG18" s="208"/>
      <c r="AH18" s="208"/>
      <c r="AI18" s="208"/>
      <c r="AJ18" s="208"/>
      <c r="AK18" s="209"/>
      <c r="AL18" s="213" t="s">
        <v>88</v>
      </c>
      <c r="AM18" s="213"/>
      <c r="AN18" s="213"/>
      <c r="AO18" s="214"/>
    </row>
    <row r="19" spans="1:41" ht="17.100000000000001" customHeight="1">
      <c r="B19" s="204" t="s">
        <v>89</v>
      </c>
      <c r="C19" s="205"/>
      <c r="D19" s="205"/>
      <c r="E19" s="205"/>
      <c r="F19" s="205"/>
      <c r="G19" s="206"/>
      <c r="H19" s="199">
        <v>56100</v>
      </c>
      <c r="I19" s="200"/>
      <c r="J19" s="200"/>
      <c r="K19" s="200"/>
      <c r="L19" s="200"/>
      <c r="M19" s="201"/>
      <c r="N19" s="219">
        <v>60400</v>
      </c>
      <c r="O19" s="219"/>
      <c r="P19" s="219"/>
      <c r="Q19" s="219"/>
      <c r="R19" s="219"/>
      <c r="S19" s="220"/>
      <c r="T19" s="199">
        <v>64500</v>
      </c>
      <c r="U19" s="200"/>
      <c r="V19" s="200"/>
      <c r="W19" s="200"/>
      <c r="X19" s="200"/>
      <c r="Y19" s="201"/>
      <c r="Z19" s="200">
        <v>68100</v>
      </c>
      <c r="AA19" s="200"/>
      <c r="AB19" s="200"/>
      <c r="AC19" s="200"/>
      <c r="AD19" s="200"/>
      <c r="AE19" s="201"/>
      <c r="AF19" s="199">
        <v>71600</v>
      </c>
      <c r="AG19" s="200"/>
      <c r="AH19" s="200"/>
      <c r="AI19" s="200"/>
      <c r="AJ19" s="200"/>
      <c r="AK19" s="201"/>
      <c r="AL19" s="202"/>
      <c r="AM19" s="202"/>
      <c r="AN19" s="202"/>
      <c r="AO19" s="203"/>
    </row>
    <row r="20" spans="1:41" s="7" customFormat="1" ht="18" customHeight="1"/>
    <row r="21" spans="1:41" ht="17.100000000000001" customHeight="1">
      <c r="A21" s="11"/>
      <c r="B21" s="210" t="s">
        <v>83</v>
      </c>
      <c r="C21" s="208"/>
      <c r="D21" s="208"/>
      <c r="E21" s="208"/>
      <c r="F21" s="208"/>
      <c r="G21" s="209"/>
      <c r="H21" s="207" t="s">
        <v>90</v>
      </c>
      <c r="I21" s="208"/>
      <c r="J21" s="208"/>
      <c r="K21" s="208"/>
      <c r="L21" s="208"/>
      <c r="M21" s="208"/>
      <c r="N21" s="207" t="s">
        <v>91</v>
      </c>
      <c r="O21" s="208"/>
      <c r="P21" s="208"/>
      <c r="Q21" s="208"/>
      <c r="R21" s="208"/>
      <c r="S21" s="208"/>
      <c r="T21" s="207" t="s">
        <v>92</v>
      </c>
      <c r="U21" s="208"/>
      <c r="V21" s="208"/>
      <c r="W21" s="208"/>
      <c r="X21" s="208"/>
      <c r="Y21" s="208"/>
      <c r="Z21" s="207" t="s">
        <v>93</v>
      </c>
      <c r="AA21" s="208"/>
      <c r="AB21" s="208"/>
      <c r="AC21" s="208"/>
      <c r="AD21" s="208"/>
      <c r="AE21" s="208"/>
      <c r="AF21" s="207" t="s">
        <v>94</v>
      </c>
      <c r="AG21" s="208"/>
      <c r="AH21" s="208"/>
      <c r="AI21" s="208"/>
      <c r="AJ21" s="208"/>
      <c r="AK21" s="209"/>
      <c r="AL21" s="213" t="s">
        <v>88</v>
      </c>
      <c r="AM21" s="213"/>
      <c r="AN21" s="213"/>
      <c r="AO21" s="214"/>
    </row>
    <row r="22" spans="1:41" ht="17.100000000000001" customHeight="1">
      <c r="B22" s="204" t="s">
        <v>89</v>
      </c>
      <c r="C22" s="205"/>
      <c r="D22" s="205"/>
      <c r="E22" s="205"/>
      <c r="F22" s="205"/>
      <c r="G22" s="206"/>
      <c r="H22" s="199">
        <v>75200</v>
      </c>
      <c r="I22" s="200"/>
      <c r="J22" s="200"/>
      <c r="K22" s="200"/>
      <c r="L22" s="200"/>
      <c r="M22" s="201"/>
      <c r="N22" s="200">
        <v>78700</v>
      </c>
      <c r="O22" s="200"/>
      <c r="P22" s="200"/>
      <c r="Q22" s="200"/>
      <c r="R22" s="200"/>
      <c r="S22" s="201"/>
      <c r="T22" s="199">
        <v>82300</v>
      </c>
      <c r="U22" s="200"/>
      <c r="V22" s="200"/>
      <c r="W22" s="200"/>
      <c r="X22" s="200"/>
      <c r="Y22" s="201"/>
      <c r="Z22" s="200">
        <v>85800</v>
      </c>
      <c r="AA22" s="200"/>
      <c r="AB22" s="200"/>
      <c r="AC22" s="200"/>
      <c r="AD22" s="200"/>
      <c r="AE22" s="201"/>
      <c r="AF22" s="199">
        <v>89400</v>
      </c>
      <c r="AG22" s="200"/>
      <c r="AH22" s="200"/>
      <c r="AI22" s="200"/>
      <c r="AJ22" s="200"/>
      <c r="AK22" s="201"/>
      <c r="AL22" s="202"/>
      <c r="AM22" s="202"/>
      <c r="AN22" s="202"/>
      <c r="AO22" s="203"/>
    </row>
    <row r="23" spans="1:41" ht="12" customHeight="1">
      <c r="B23" s="11"/>
      <c r="C23" s="11"/>
      <c r="D23" s="11"/>
      <c r="E23" s="11"/>
      <c r="F23" s="11"/>
      <c r="G23" s="1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3"/>
      <c r="AM23" s="13"/>
      <c r="AN23" s="13"/>
      <c r="AO23" s="13"/>
    </row>
    <row r="24" spans="1:41" ht="20.100000000000001" customHeight="1">
      <c r="B24" s="7" t="s">
        <v>95</v>
      </c>
      <c r="C24" s="5"/>
      <c r="AJ24" s="5" t="s">
        <v>82</v>
      </c>
    </row>
    <row r="25" spans="1:41" ht="15" customHeight="1">
      <c r="B25" s="189" t="s">
        <v>96</v>
      </c>
      <c r="C25" s="190"/>
      <c r="D25" s="190"/>
      <c r="E25" s="190"/>
      <c r="F25" s="190" t="s">
        <v>97</v>
      </c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 t="s">
        <v>98</v>
      </c>
      <c r="AK25" s="190"/>
      <c r="AL25" s="190"/>
      <c r="AM25" s="190"/>
      <c r="AN25" s="190"/>
      <c r="AO25" s="218"/>
    </row>
    <row r="26" spans="1:41" ht="15" customHeight="1">
      <c r="B26" s="184"/>
      <c r="C26" s="185"/>
      <c r="D26" s="185"/>
      <c r="E26" s="185"/>
      <c r="F26" s="186" t="str">
        <f>H18</f>
        <v>10km</v>
      </c>
      <c r="G26" s="186"/>
      <c r="H26" s="186"/>
      <c r="I26" s="186"/>
      <c r="J26" s="186"/>
      <c r="K26" s="186"/>
      <c r="L26" s="222" t="str">
        <f>N18</f>
        <v>20km</v>
      </c>
      <c r="M26" s="222"/>
      <c r="N26" s="222"/>
      <c r="O26" s="222"/>
      <c r="P26" s="222"/>
      <c r="Q26" s="222"/>
      <c r="R26" s="186" t="str">
        <f>T18</f>
        <v>30km</v>
      </c>
      <c r="S26" s="186"/>
      <c r="T26" s="186"/>
      <c r="U26" s="186"/>
      <c r="V26" s="186"/>
      <c r="W26" s="186"/>
      <c r="X26" s="186" t="str">
        <f>Z18</f>
        <v>40km</v>
      </c>
      <c r="Y26" s="186"/>
      <c r="Z26" s="186"/>
      <c r="AA26" s="186"/>
      <c r="AB26" s="186"/>
      <c r="AC26" s="186"/>
      <c r="AD26" s="186" t="str">
        <f>AF18</f>
        <v>50km</v>
      </c>
      <c r="AE26" s="186"/>
      <c r="AF26" s="186"/>
      <c r="AG26" s="186"/>
      <c r="AH26" s="186"/>
      <c r="AI26" s="186"/>
      <c r="AJ26" s="185"/>
      <c r="AK26" s="185"/>
      <c r="AL26" s="185"/>
      <c r="AM26" s="185"/>
      <c r="AN26" s="185"/>
      <c r="AO26" s="212"/>
    </row>
    <row r="27" spans="1:41" ht="15" customHeight="1">
      <c r="B27" s="184" t="s">
        <v>99</v>
      </c>
      <c r="C27" s="185"/>
      <c r="D27" s="185"/>
      <c r="E27" s="185"/>
      <c r="F27" s="197">
        <f t="shared" ref="F27" si="0">$K$15+H19</f>
        <v>387600</v>
      </c>
      <c r="G27" s="197"/>
      <c r="H27" s="197"/>
      <c r="I27" s="197"/>
      <c r="J27" s="197"/>
      <c r="K27" s="197"/>
      <c r="L27" s="197">
        <f t="shared" ref="L27" si="1">$K$15+N19</f>
        <v>391900</v>
      </c>
      <c r="M27" s="197"/>
      <c r="N27" s="197"/>
      <c r="O27" s="197"/>
      <c r="P27" s="197"/>
      <c r="Q27" s="197"/>
      <c r="R27" s="197">
        <f t="shared" ref="R27" si="2">$K$15+T19</f>
        <v>396000</v>
      </c>
      <c r="S27" s="197"/>
      <c r="T27" s="197"/>
      <c r="U27" s="197"/>
      <c r="V27" s="197"/>
      <c r="W27" s="197"/>
      <c r="X27" s="197">
        <f t="shared" ref="X27" si="3">$K$15+Z19</f>
        <v>399600</v>
      </c>
      <c r="Y27" s="197"/>
      <c r="Z27" s="197"/>
      <c r="AA27" s="197"/>
      <c r="AB27" s="197"/>
      <c r="AC27" s="197"/>
      <c r="AD27" s="197">
        <f>$K$15+AF19</f>
        <v>403100</v>
      </c>
      <c r="AE27" s="197"/>
      <c r="AF27" s="197"/>
      <c r="AG27" s="197"/>
      <c r="AH27" s="197"/>
      <c r="AI27" s="197"/>
      <c r="AJ27" s="185"/>
      <c r="AK27" s="185"/>
      <c r="AL27" s="185"/>
      <c r="AM27" s="185"/>
      <c r="AN27" s="185"/>
      <c r="AO27" s="212"/>
    </row>
    <row r="28" spans="1:41" ht="15" customHeight="1">
      <c r="B28" s="181" t="s">
        <v>100</v>
      </c>
      <c r="C28" s="182"/>
      <c r="D28" s="182"/>
      <c r="E28" s="182"/>
      <c r="F28" s="183">
        <f>ROUNDDOWN(F27,-3)</f>
        <v>387000</v>
      </c>
      <c r="G28" s="183"/>
      <c r="H28" s="183"/>
      <c r="I28" s="183"/>
      <c r="J28" s="183"/>
      <c r="K28" s="183"/>
      <c r="L28" s="221">
        <f>ROUNDDOWN(L27,-3)</f>
        <v>391000</v>
      </c>
      <c r="M28" s="221"/>
      <c r="N28" s="221"/>
      <c r="O28" s="221"/>
      <c r="P28" s="221"/>
      <c r="Q28" s="221"/>
      <c r="R28" s="183">
        <f>ROUNDDOWN(R27,-3)</f>
        <v>396000</v>
      </c>
      <c r="S28" s="183"/>
      <c r="T28" s="183"/>
      <c r="U28" s="183"/>
      <c r="V28" s="183"/>
      <c r="W28" s="183"/>
      <c r="X28" s="183">
        <f>ROUNDDOWN(X27,-3)</f>
        <v>399000</v>
      </c>
      <c r="Y28" s="183"/>
      <c r="Z28" s="183"/>
      <c r="AA28" s="183"/>
      <c r="AB28" s="183"/>
      <c r="AC28" s="183"/>
      <c r="AD28" s="183">
        <f>ROUNDDOWN(AD27,-3)</f>
        <v>403000</v>
      </c>
      <c r="AE28" s="183"/>
      <c r="AF28" s="183"/>
      <c r="AG28" s="183"/>
      <c r="AH28" s="183"/>
      <c r="AI28" s="183"/>
      <c r="AJ28" s="216"/>
      <c r="AK28" s="216"/>
      <c r="AL28" s="216"/>
      <c r="AM28" s="216"/>
      <c r="AN28" s="216"/>
      <c r="AO28" s="217"/>
    </row>
    <row r="29" spans="1:41" ht="5.0999999999999996" customHeight="1"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4"/>
      <c r="AJ29" s="14"/>
      <c r="AK29" s="14"/>
      <c r="AL29" s="14"/>
      <c r="AM29" s="14"/>
      <c r="AN29" s="14"/>
      <c r="AO29" s="14"/>
    </row>
    <row r="30" spans="1:41" ht="15" customHeight="1">
      <c r="B30" s="189" t="s">
        <v>101</v>
      </c>
      <c r="C30" s="190"/>
      <c r="D30" s="190"/>
      <c r="E30" s="190"/>
      <c r="F30" s="224" t="s">
        <v>97</v>
      </c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190" t="s">
        <v>98</v>
      </c>
      <c r="AK30" s="190"/>
      <c r="AL30" s="190"/>
      <c r="AM30" s="190"/>
      <c r="AN30" s="190"/>
      <c r="AO30" s="218"/>
    </row>
    <row r="31" spans="1:41" ht="15" customHeight="1">
      <c r="B31" s="184"/>
      <c r="C31" s="185"/>
      <c r="D31" s="185"/>
      <c r="E31" s="185"/>
      <c r="F31" s="186" t="str">
        <f>H21</f>
        <v>60km</v>
      </c>
      <c r="G31" s="186"/>
      <c r="H31" s="186"/>
      <c r="I31" s="186"/>
      <c r="J31" s="186"/>
      <c r="K31" s="186"/>
      <c r="L31" s="186" t="str">
        <f>N21</f>
        <v>70km</v>
      </c>
      <c r="M31" s="186"/>
      <c r="N31" s="186"/>
      <c r="O31" s="186"/>
      <c r="P31" s="186"/>
      <c r="Q31" s="186"/>
      <c r="R31" s="186" t="str">
        <f>T21</f>
        <v>80km</v>
      </c>
      <c r="S31" s="186"/>
      <c r="T31" s="186"/>
      <c r="U31" s="186"/>
      <c r="V31" s="186"/>
      <c r="W31" s="186"/>
      <c r="X31" s="186" t="str">
        <f>Z21</f>
        <v>90km</v>
      </c>
      <c r="Y31" s="186"/>
      <c r="Z31" s="186"/>
      <c r="AA31" s="186"/>
      <c r="AB31" s="186"/>
      <c r="AC31" s="186"/>
      <c r="AD31" s="186" t="str">
        <f>AF21</f>
        <v>100km</v>
      </c>
      <c r="AE31" s="186"/>
      <c r="AF31" s="186"/>
      <c r="AG31" s="186"/>
      <c r="AH31" s="186"/>
      <c r="AI31" s="223"/>
      <c r="AJ31" s="185"/>
      <c r="AK31" s="185"/>
      <c r="AL31" s="185"/>
      <c r="AM31" s="185"/>
      <c r="AN31" s="185"/>
      <c r="AO31" s="212"/>
    </row>
    <row r="32" spans="1:41" ht="15" customHeight="1">
      <c r="B32" s="184" t="s">
        <v>99</v>
      </c>
      <c r="C32" s="185"/>
      <c r="D32" s="185"/>
      <c r="E32" s="185"/>
      <c r="F32" s="197">
        <f>$K$15+H22</f>
        <v>406700</v>
      </c>
      <c r="G32" s="197"/>
      <c r="H32" s="197"/>
      <c r="I32" s="197"/>
      <c r="J32" s="197"/>
      <c r="K32" s="197"/>
      <c r="L32" s="197">
        <f t="shared" ref="L32" si="4">$K$15+N22</f>
        <v>410200</v>
      </c>
      <c r="M32" s="197"/>
      <c r="N32" s="197"/>
      <c r="O32" s="197"/>
      <c r="P32" s="197"/>
      <c r="Q32" s="197"/>
      <c r="R32" s="197">
        <f t="shared" ref="R32" si="5">$K$15+T22</f>
        <v>413800</v>
      </c>
      <c r="S32" s="197"/>
      <c r="T32" s="197"/>
      <c r="U32" s="197"/>
      <c r="V32" s="197"/>
      <c r="W32" s="197"/>
      <c r="X32" s="197">
        <f t="shared" ref="X32" si="6">$K$15+Z22</f>
        <v>417300</v>
      </c>
      <c r="Y32" s="197"/>
      <c r="Z32" s="197"/>
      <c r="AA32" s="197"/>
      <c r="AB32" s="197"/>
      <c r="AC32" s="197"/>
      <c r="AD32" s="197">
        <f t="shared" ref="AD32" si="7">$K$15+AF22</f>
        <v>420900</v>
      </c>
      <c r="AE32" s="197"/>
      <c r="AF32" s="197"/>
      <c r="AG32" s="197"/>
      <c r="AH32" s="197"/>
      <c r="AI32" s="197"/>
      <c r="AJ32" s="185"/>
      <c r="AK32" s="185"/>
      <c r="AL32" s="185"/>
      <c r="AM32" s="185"/>
      <c r="AN32" s="185"/>
      <c r="AO32" s="212"/>
    </row>
    <row r="33" spans="1:41" ht="15" customHeight="1">
      <c r="B33" s="181" t="s">
        <v>100</v>
      </c>
      <c r="C33" s="182"/>
      <c r="D33" s="182"/>
      <c r="E33" s="182"/>
      <c r="F33" s="183">
        <f>ROUNDDOWN(F32,-3)</f>
        <v>406000</v>
      </c>
      <c r="G33" s="183"/>
      <c r="H33" s="183"/>
      <c r="I33" s="183"/>
      <c r="J33" s="183"/>
      <c r="K33" s="183"/>
      <c r="L33" s="183">
        <f>ROUNDDOWN(L32,-3)</f>
        <v>410000</v>
      </c>
      <c r="M33" s="183"/>
      <c r="N33" s="183"/>
      <c r="O33" s="183"/>
      <c r="P33" s="183"/>
      <c r="Q33" s="183"/>
      <c r="R33" s="183">
        <f>ROUNDDOWN(R32,-3)</f>
        <v>413000</v>
      </c>
      <c r="S33" s="183"/>
      <c r="T33" s="183"/>
      <c r="U33" s="183"/>
      <c r="V33" s="183"/>
      <c r="W33" s="183"/>
      <c r="X33" s="183">
        <f>ROUNDDOWN(X32,-3)</f>
        <v>417000</v>
      </c>
      <c r="Y33" s="183"/>
      <c r="Z33" s="183"/>
      <c r="AA33" s="183"/>
      <c r="AB33" s="183"/>
      <c r="AC33" s="183"/>
      <c r="AD33" s="183">
        <f>ROUNDDOWN(AD32,-3)</f>
        <v>420000</v>
      </c>
      <c r="AE33" s="183"/>
      <c r="AF33" s="183"/>
      <c r="AG33" s="183"/>
      <c r="AH33" s="183"/>
      <c r="AI33" s="183"/>
      <c r="AJ33" s="216"/>
      <c r="AK33" s="216"/>
      <c r="AL33" s="216"/>
      <c r="AM33" s="216"/>
      <c r="AN33" s="216"/>
      <c r="AO33" s="217"/>
    </row>
    <row r="34" spans="1:41" ht="9.9499999999999993" customHeight="1">
      <c r="B34" s="14"/>
      <c r="C34" s="14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4"/>
      <c r="AK34" s="14"/>
      <c r="AL34" s="14"/>
      <c r="AM34" s="14"/>
      <c r="AN34" s="14"/>
      <c r="AO34" s="14"/>
    </row>
    <row r="35" spans="1:41" ht="17.100000000000001" hidden="1" customHeight="1">
      <c r="A35" s="7" t="s">
        <v>122</v>
      </c>
      <c r="C35" s="7"/>
    </row>
    <row r="36" spans="1:41" s="7" customFormat="1" ht="17.100000000000001" hidden="1" customHeight="1">
      <c r="B36" s="7" t="s">
        <v>73</v>
      </c>
    </row>
    <row r="37" spans="1:41" ht="20.100000000000001" hidden="1" customHeight="1">
      <c r="C37" s="187" t="s">
        <v>114</v>
      </c>
      <c r="D37" s="187"/>
      <c r="E37" s="187"/>
      <c r="F37" s="187"/>
      <c r="G37" s="187"/>
      <c r="H37" s="187"/>
      <c r="I37" s="187"/>
      <c r="J37" s="187"/>
      <c r="K37" s="179">
        <v>5000</v>
      </c>
      <c r="L37" s="179"/>
      <c r="M37" s="179"/>
      <c r="N37" s="179"/>
      <c r="O37" s="179"/>
      <c r="P37" s="179"/>
      <c r="Q37" s="5" t="s">
        <v>74</v>
      </c>
    </row>
    <row r="38" spans="1:41" ht="20.100000000000001" hidden="1" customHeight="1">
      <c r="C38" s="187" t="s">
        <v>115</v>
      </c>
      <c r="D38" s="187"/>
      <c r="E38" s="187"/>
      <c r="F38" s="187"/>
      <c r="G38" s="187"/>
      <c r="H38" s="187"/>
      <c r="I38" s="187"/>
      <c r="J38" s="187"/>
      <c r="K38" s="179">
        <v>5000</v>
      </c>
      <c r="L38" s="179"/>
      <c r="M38" s="179"/>
      <c r="N38" s="179"/>
      <c r="O38" s="179"/>
      <c r="P38" s="179"/>
      <c r="Q38" s="5" t="s">
        <v>74</v>
      </c>
    </row>
    <row r="39" spans="1:41" ht="20.100000000000001" hidden="1" customHeight="1">
      <c r="C39" s="187" t="s">
        <v>116</v>
      </c>
      <c r="D39" s="187"/>
      <c r="E39" s="187"/>
      <c r="F39" s="187"/>
      <c r="G39" s="187"/>
      <c r="H39" s="187"/>
      <c r="I39" s="187"/>
      <c r="J39" s="187"/>
      <c r="K39" s="188">
        <v>5000</v>
      </c>
      <c r="L39" s="188"/>
      <c r="M39" s="188"/>
      <c r="N39" s="188"/>
      <c r="O39" s="188"/>
      <c r="P39" s="188"/>
      <c r="Q39" s="8" t="s">
        <v>74</v>
      </c>
    </row>
    <row r="40" spans="1:41" ht="20.100000000000001" hidden="1" customHeight="1">
      <c r="C40" s="187" t="s">
        <v>117</v>
      </c>
      <c r="D40" s="187"/>
      <c r="E40" s="187"/>
      <c r="F40" s="187"/>
      <c r="G40" s="187"/>
      <c r="H40" s="187"/>
      <c r="I40" s="187"/>
      <c r="J40" s="187"/>
      <c r="K40" s="188">
        <v>150000</v>
      </c>
      <c r="L40" s="188"/>
      <c r="M40" s="188"/>
      <c r="N40" s="188"/>
      <c r="O40" s="188"/>
      <c r="P40" s="188"/>
      <c r="Q40" s="8" t="s">
        <v>74</v>
      </c>
    </row>
    <row r="41" spans="1:41" ht="20.100000000000001" hidden="1" customHeight="1">
      <c r="C41" s="198" t="s">
        <v>118</v>
      </c>
      <c r="D41" s="198"/>
      <c r="E41" s="198"/>
      <c r="F41" s="198"/>
      <c r="G41" s="198"/>
      <c r="H41" s="198"/>
      <c r="I41" s="198"/>
      <c r="J41" s="198"/>
      <c r="K41" s="179">
        <v>5000</v>
      </c>
      <c r="L41" s="179"/>
      <c r="M41" s="179"/>
      <c r="N41" s="179"/>
      <c r="O41" s="179"/>
      <c r="P41" s="179"/>
      <c r="Q41" s="5" t="s">
        <v>74</v>
      </c>
    </row>
    <row r="42" spans="1:41" ht="17.100000000000001" hidden="1" customHeight="1">
      <c r="C42" s="45" t="s">
        <v>119</v>
      </c>
      <c r="K42" s="180">
        <f>SUM(K37:P41)</f>
        <v>170000</v>
      </c>
      <c r="L42" s="180"/>
      <c r="M42" s="180"/>
      <c r="N42" s="180"/>
      <c r="O42" s="180"/>
      <c r="P42" s="180"/>
      <c r="Q42" s="7" t="s">
        <v>74</v>
      </c>
    </row>
    <row r="43" spans="1:41" ht="17.100000000000001" hidden="1" customHeight="1">
      <c r="C43" s="43" t="s">
        <v>102</v>
      </c>
      <c r="K43" s="180">
        <f>K42*10%</f>
        <v>17000</v>
      </c>
      <c r="L43" s="180"/>
      <c r="M43" s="180"/>
      <c r="N43" s="180"/>
      <c r="O43" s="180"/>
      <c r="P43" s="180"/>
      <c r="Q43" s="7" t="s">
        <v>74</v>
      </c>
    </row>
    <row r="44" spans="1:41" ht="17.100000000000001" hidden="1" customHeight="1">
      <c r="C44" s="45" t="s">
        <v>120</v>
      </c>
      <c r="K44" s="180">
        <f>SUM(K42:P43)</f>
        <v>187000</v>
      </c>
      <c r="L44" s="180"/>
      <c r="M44" s="180"/>
      <c r="N44" s="180"/>
      <c r="O44" s="180"/>
      <c r="P44" s="180"/>
      <c r="Q44" s="7" t="s">
        <v>74</v>
      </c>
    </row>
    <row r="45" spans="1:41" ht="20.100000000000001" customHeight="1">
      <c r="C45" s="193" t="s">
        <v>103</v>
      </c>
      <c r="D45" s="193"/>
      <c r="E45" s="193"/>
      <c r="F45" s="193"/>
      <c r="G45" s="193"/>
      <c r="H45" s="193"/>
      <c r="I45" s="193"/>
      <c r="J45" s="193"/>
      <c r="K45" s="192">
        <f>L28</f>
        <v>391000</v>
      </c>
      <c r="L45" s="192"/>
      <c r="M45" s="192"/>
      <c r="N45" s="192"/>
      <c r="O45" s="192"/>
      <c r="P45" s="192"/>
      <c r="Q45" s="7" t="s">
        <v>74</v>
      </c>
      <c r="S45" s="17" t="s">
        <v>104</v>
      </c>
      <c r="T45" s="192"/>
      <c r="U45" s="192"/>
      <c r="V45" s="192"/>
      <c r="W45" s="192"/>
      <c r="X45" s="192"/>
      <c r="Y45" s="7" t="s">
        <v>74</v>
      </c>
      <c r="AA45" s="17" t="s">
        <v>105</v>
      </c>
      <c r="AB45" s="192">
        <f>K45+T45</f>
        <v>391000</v>
      </c>
      <c r="AC45" s="192"/>
      <c r="AD45" s="192"/>
      <c r="AE45" s="192"/>
      <c r="AF45" s="192"/>
      <c r="AG45" s="192"/>
      <c r="AH45" s="7" t="s">
        <v>74</v>
      </c>
      <c r="AJ45" s="5" t="s">
        <v>125</v>
      </c>
    </row>
    <row r="46" spans="1:41" ht="20.100000000000001" hidden="1" customHeight="1">
      <c r="C46" s="49" t="s">
        <v>106</v>
      </c>
    </row>
  </sheetData>
  <mergeCells count="110">
    <mergeCell ref="AD27:AI27"/>
    <mergeCell ref="AD32:AI32"/>
    <mergeCell ref="AD31:AI31"/>
    <mergeCell ref="R31:W31"/>
    <mergeCell ref="F30:AI30"/>
    <mergeCell ref="X32:AC32"/>
    <mergeCell ref="L31:Q31"/>
    <mergeCell ref="F28:K28"/>
    <mergeCell ref="F32:K32"/>
    <mergeCell ref="R27:W27"/>
    <mergeCell ref="L27:Q27"/>
    <mergeCell ref="AJ33:AO33"/>
    <mergeCell ref="AJ28:AO28"/>
    <mergeCell ref="AJ30:AO30"/>
    <mergeCell ref="AJ31:AO31"/>
    <mergeCell ref="AJ32:AO32"/>
    <mergeCell ref="AD33:AI33"/>
    <mergeCell ref="X27:AC27"/>
    <mergeCell ref="X28:AC28"/>
    <mergeCell ref="N19:S19"/>
    <mergeCell ref="L28:Q28"/>
    <mergeCell ref="R33:W33"/>
    <mergeCell ref="L32:Q32"/>
    <mergeCell ref="X33:AC33"/>
    <mergeCell ref="R32:W32"/>
    <mergeCell ref="X31:AC31"/>
    <mergeCell ref="F25:AI25"/>
    <mergeCell ref="F26:K26"/>
    <mergeCell ref="L26:Q26"/>
    <mergeCell ref="R26:W26"/>
    <mergeCell ref="AF22:AK22"/>
    <mergeCell ref="AJ25:AO25"/>
    <mergeCell ref="AJ26:AO26"/>
    <mergeCell ref="Z22:AE22"/>
    <mergeCell ref="X26:AC26"/>
    <mergeCell ref="AL21:AO21"/>
    <mergeCell ref="T18:Y18"/>
    <mergeCell ref="K14:P14"/>
    <mergeCell ref="K7:P7"/>
    <mergeCell ref="K8:P8"/>
    <mergeCell ref="K13:P13"/>
    <mergeCell ref="T21:Y21"/>
    <mergeCell ref="AL19:AO19"/>
    <mergeCell ref="N18:S18"/>
    <mergeCell ref="K10:P10"/>
    <mergeCell ref="V13:Z13"/>
    <mergeCell ref="AL18:AO18"/>
    <mergeCell ref="B25:E26"/>
    <mergeCell ref="B28:E28"/>
    <mergeCell ref="K6:P6"/>
    <mergeCell ref="AF18:AK18"/>
    <mergeCell ref="Z19:AE19"/>
    <mergeCell ref="Z18:AE18"/>
    <mergeCell ref="K9:P9"/>
    <mergeCell ref="K11:P11"/>
    <mergeCell ref="Z21:AE21"/>
    <mergeCell ref="T19:Y19"/>
    <mergeCell ref="B21:G21"/>
    <mergeCell ref="H21:M21"/>
    <mergeCell ref="N21:S21"/>
    <mergeCell ref="AF21:AK21"/>
    <mergeCell ref="AF19:AK19"/>
    <mergeCell ref="B19:G19"/>
    <mergeCell ref="B18:G18"/>
    <mergeCell ref="H18:M18"/>
    <mergeCell ref="T22:Y22"/>
    <mergeCell ref="H22:M22"/>
    <mergeCell ref="C15:J15"/>
    <mergeCell ref="K15:P15"/>
    <mergeCell ref="AJ27:AO27"/>
    <mergeCell ref="AD26:AI26"/>
    <mergeCell ref="A1:AT2"/>
    <mergeCell ref="K45:P45"/>
    <mergeCell ref="C45:J45"/>
    <mergeCell ref="T45:X45"/>
    <mergeCell ref="AB45:AG45"/>
    <mergeCell ref="AP6:AS6"/>
    <mergeCell ref="AP7:AS7"/>
    <mergeCell ref="AP8:AS8"/>
    <mergeCell ref="AP9:AS9"/>
    <mergeCell ref="AP10:AS10"/>
    <mergeCell ref="K38:P38"/>
    <mergeCell ref="C39:J39"/>
    <mergeCell ref="K39:P39"/>
    <mergeCell ref="F27:K27"/>
    <mergeCell ref="C14:J14"/>
    <mergeCell ref="B27:E27"/>
    <mergeCell ref="H19:M19"/>
    <mergeCell ref="C13:J13"/>
    <mergeCell ref="C41:J41"/>
    <mergeCell ref="AL22:AO22"/>
    <mergeCell ref="R28:W28"/>
    <mergeCell ref="AD28:AI28"/>
    <mergeCell ref="N22:S22"/>
    <mergeCell ref="B22:G22"/>
    <mergeCell ref="K41:P41"/>
    <mergeCell ref="K42:P42"/>
    <mergeCell ref="K43:P43"/>
    <mergeCell ref="K44:P44"/>
    <mergeCell ref="B33:E33"/>
    <mergeCell ref="F33:K33"/>
    <mergeCell ref="B32:E32"/>
    <mergeCell ref="F31:K31"/>
    <mergeCell ref="L33:Q33"/>
    <mergeCell ref="C40:J40"/>
    <mergeCell ref="K40:P40"/>
    <mergeCell ref="C38:J38"/>
    <mergeCell ref="B30:E31"/>
    <mergeCell ref="C37:J37"/>
    <mergeCell ref="K37:P37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horizontalDpi="300" verticalDpi="300" r:id="rId1"/>
  <headerFooter alignWithMargins="0"/>
  <rowBreaks count="1" manualBreakCount="1">
    <brk id="47" max="4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X99"/>
  <sheetViews>
    <sheetView view="pageBreakPreview" topLeftCell="A64" zoomScale="60" zoomScaleNormal="85" workbookViewId="0">
      <selection activeCell="X28" sqref="X28:AC28"/>
    </sheetView>
  </sheetViews>
  <sheetFormatPr defaultRowHeight="13.5"/>
  <cols>
    <col min="1" max="1" width="3.109375" bestFit="1" customWidth="1"/>
    <col min="3" max="3" width="18.88671875" bestFit="1" customWidth="1"/>
    <col min="4" max="5" width="0" hidden="1" customWidth="1"/>
    <col min="6" max="11" width="9" bestFit="1" customWidth="1"/>
    <col min="12" max="12" width="0" hidden="1" customWidth="1"/>
    <col min="13" max="13" width="19.77734375" bestFit="1" customWidth="1"/>
    <col min="14" max="14" width="10.44140625" bestFit="1" customWidth="1"/>
    <col min="15" max="15" width="13.109375" bestFit="1" customWidth="1"/>
    <col min="16" max="16" width="9.5546875" bestFit="1" customWidth="1"/>
    <col min="17" max="17" width="10.44140625" bestFit="1" customWidth="1"/>
    <col min="18" max="18" width="13.109375" bestFit="1" customWidth="1"/>
    <col min="20" max="24" width="9" bestFit="1" customWidth="1"/>
  </cols>
  <sheetData>
    <row r="1" spans="1:24" ht="38.25">
      <c r="A1" s="126"/>
      <c r="B1" s="225" t="s">
        <v>204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ht="24" customHeight="1">
      <c r="A2" s="126">
        <v>1</v>
      </c>
      <c r="B2" s="227" t="s">
        <v>205</v>
      </c>
      <c r="C2" s="227" t="s">
        <v>206</v>
      </c>
      <c r="D2" s="230" t="s">
        <v>207</v>
      </c>
      <c r="E2" s="231"/>
      <c r="F2" s="231"/>
      <c r="G2" s="231"/>
      <c r="H2" s="231"/>
      <c r="I2" s="232"/>
      <c r="J2" s="230" t="s">
        <v>208</v>
      </c>
      <c r="K2" s="231"/>
      <c r="L2" s="231"/>
      <c r="M2" s="233" t="s">
        <v>209</v>
      </c>
      <c r="N2" s="226" t="s">
        <v>210</v>
      </c>
      <c r="O2" s="226" t="s">
        <v>211</v>
      </c>
      <c r="P2" s="226" t="s">
        <v>212</v>
      </c>
      <c r="Q2" s="226" t="s">
        <v>213</v>
      </c>
      <c r="R2" s="226" t="s">
        <v>214</v>
      </c>
      <c r="S2" s="239" t="s">
        <v>215</v>
      </c>
      <c r="T2" s="226" t="s">
        <v>210</v>
      </c>
      <c r="U2" s="226" t="s">
        <v>211</v>
      </c>
      <c r="V2" s="226" t="s">
        <v>212</v>
      </c>
      <c r="W2" s="226" t="s">
        <v>213</v>
      </c>
      <c r="X2" s="226" t="s">
        <v>214</v>
      </c>
    </row>
    <row r="3" spans="1:24" ht="24" customHeight="1">
      <c r="A3" s="126">
        <v>1</v>
      </c>
      <c r="B3" s="228"/>
      <c r="C3" s="228"/>
      <c r="D3" s="230" t="s">
        <v>216</v>
      </c>
      <c r="E3" s="232"/>
      <c r="F3" s="230" t="s">
        <v>217</v>
      </c>
      <c r="G3" s="231"/>
      <c r="H3" s="231"/>
      <c r="I3" s="232"/>
      <c r="J3" s="127" t="s">
        <v>218</v>
      </c>
      <c r="K3" s="127" t="s">
        <v>219</v>
      </c>
      <c r="L3" s="128" t="s">
        <v>220</v>
      </c>
      <c r="M3" s="233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</row>
    <row r="4" spans="1:24" ht="24" customHeight="1">
      <c r="A4" s="126">
        <v>1</v>
      </c>
      <c r="B4" s="229"/>
      <c r="C4" s="229"/>
      <c r="D4" s="127" t="s">
        <v>221</v>
      </c>
      <c r="E4" s="127" t="s">
        <v>222</v>
      </c>
      <c r="F4" s="127" t="s">
        <v>221</v>
      </c>
      <c r="G4" s="127" t="s">
        <v>223</v>
      </c>
      <c r="H4" s="127" t="s">
        <v>222</v>
      </c>
      <c r="I4" s="127" t="s">
        <v>224</v>
      </c>
      <c r="J4" s="127" t="s">
        <v>225</v>
      </c>
      <c r="K4" s="127" t="s">
        <v>226</v>
      </c>
      <c r="L4" s="128" t="s">
        <v>226</v>
      </c>
      <c r="M4" s="233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</row>
    <row r="5" spans="1:24" ht="36" customHeight="1">
      <c r="A5" s="126">
        <v>1</v>
      </c>
      <c r="B5" s="234" t="s">
        <v>227</v>
      </c>
      <c r="C5" s="129" t="s">
        <v>228</v>
      </c>
      <c r="D5" s="129">
        <v>0.1</v>
      </c>
      <c r="E5" s="129">
        <v>0.2</v>
      </c>
      <c r="F5" s="129"/>
      <c r="G5" s="129">
        <v>0.5</v>
      </c>
      <c r="H5" s="129"/>
      <c r="I5" s="129">
        <v>0.8</v>
      </c>
      <c r="J5" s="129">
        <v>17.2</v>
      </c>
      <c r="K5" s="129">
        <v>0.1</v>
      </c>
      <c r="L5" s="130"/>
      <c r="M5" s="237" t="s">
        <v>229</v>
      </c>
      <c r="N5" s="131" t="e">
        <f>INT((O5+P5)*0.01)</f>
        <v>#REF!</v>
      </c>
      <c r="O5" s="131" t="e">
        <f>(F5*#REF!)+(G5*#REF!)+(H5*#REF!)+(I5*#REF!)</f>
        <v>#REF!</v>
      </c>
      <c r="P5" s="131">
        <f>(J5*공공요금!$H$7)+(K5*공공요금!$H$17)</f>
        <v>1575.8999999999999</v>
      </c>
      <c r="Q5" s="131" t="e">
        <f>O5*0.01</f>
        <v>#REF!</v>
      </c>
      <c r="R5" s="132" t="e">
        <f>N5+O5+P5+Q5</f>
        <v>#REF!</v>
      </c>
      <c r="S5" s="133"/>
      <c r="T5" s="134" t="e">
        <f>N5*S5</f>
        <v>#REF!</v>
      </c>
      <c r="U5" s="135" t="e">
        <f>O5*S5</f>
        <v>#REF!</v>
      </c>
      <c r="V5" s="135">
        <f>P5*S5</f>
        <v>0</v>
      </c>
      <c r="W5" s="135" t="e">
        <f>Q5*S5</f>
        <v>#REF!</v>
      </c>
      <c r="X5" s="135" t="e">
        <f>T5+U5+V5+W5</f>
        <v>#REF!</v>
      </c>
    </row>
    <row r="6" spans="1:24" ht="36" customHeight="1">
      <c r="A6" s="126">
        <v>1</v>
      </c>
      <c r="B6" s="235"/>
      <c r="C6" s="129" t="s">
        <v>230</v>
      </c>
      <c r="D6" s="129">
        <v>0.1</v>
      </c>
      <c r="E6" s="129">
        <v>0.2</v>
      </c>
      <c r="F6" s="129"/>
      <c r="G6" s="129">
        <v>0.5</v>
      </c>
      <c r="H6" s="129"/>
      <c r="I6" s="129">
        <v>0.8</v>
      </c>
      <c r="J6" s="129">
        <v>38.1</v>
      </c>
      <c r="K6" s="129">
        <v>0.1</v>
      </c>
      <c r="L6" s="130"/>
      <c r="M6" s="238"/>
      <c r="N6" s="131" t="e">
        <f t="shared" ref="N6:N69" si="0">INT((O6+P6)*0.01)</f>
        <v>#REF!</v>
      </c>
      <c r="O6" s="131" t="e">
        <f>(F6*#REF!)+(G6*#REF!)+(H6*#REF!)+(I6*#REF!)</f>
        <v>#REF!</v>
      </c>
      <c r="P6" s="131">
        <f>(J6*공공요금!$H$7)+(K6*공공요금!$H$17)</f>
        <v>3394.2000000000003</v>
      </c>
      <c r="Q6" s="131" t="e">
        <f t="shared" ref="Q6:Q69" si="1">O6*0.01</f>
        <v>#REF!</v>
      </c>
      <c r="R6" s="132" t="e">
        <f t="shared" ref="R6:R69" si="2">N6+O6+P6+Q6</f>
        <v>#REF!</v>
      </c>
      <c r="S6" s="133"/>
      <c r="T6" s="134" t="e">
        <f t="shared" ref="T6:T69" si="3">N6*S6</f>
        <v>#REF!</v>
      </c>
      <c r="U6" s="135" t="e">
        <f t="shared" ref="U6:U69" si="4">O6*S6</f>
        <v>#REF!</v>
      </c>
      <c r="V6" s="135">
        <f t="shared" ref="V6:V69" si="5">P6*S6</f>
        <v>0</v>
      </c>
      <c r="W6" s="135" t="e">
        <f t="shared" ref="W6:W69" si="6">Q6*S6</f>
        <v>#REF!</v>
      </c>
      <c r="X6" s="135" t="e">
        <f t="shared" ref="X6:X69" si="7">T6+U6+V6+W6</f>
        <v>#REF!</v>
      </c>
    </row>
    <row r="7" spans="1:24" ht="36" customHeight="1">
      <c r="A7" s="126">
        <v>1</v>
      </c>
      <c r="B7" s="235"/>
      <c r="C7" s="129" t="s">
        <v>231</v>
      </c>
      <c r="D7" s="129">
        <v>0.1</v>
      </c>
      <c r="E7" s="129">
        <v>0.1</v>
      </c>
      <c r="F7" s="129"/>
      <c r="G7" s="129"/>
      <c r="H7" s="129">
        <v>0.1</v>
      </c>
      <c r="I7" s="129">
        <v>0.1</v>
      </c>
      <c r="J7" s="129">
        <v>38.1</v>
      </c>
      <c r="K7" s="129">
        <v>0.1</v>
      </c>
      <c r="L7" s="130"/>
      <c r="M7" s="238"/>
      <c r="N7" s="131" t="e">
        <f t="shared" si="0"/>
        <v>#REF!</v>
      </c>
      <c r="O7" s="131" t="e">
        <f>(F7*#REF!)+(G7*#REF!)+(H7*#REF!)+(I7*#REF!)</f>
        <v>#REF!</v>
      </c>
      <c r="P7" s="131">
        <f>(J7*공공요금!$H$7)+(K7*공공요금!$H$17)</f>
        <v>3394.2000000000003</v>
      </c>
      <c r="Q7" s="131" t="e">
        <f t="shared" si="1"/>
        <v>#REF!</v>
      </c>
      <c r="R7" s="132" t="e">
        <f t="shared" si="2"/>
        <v>#REF!</v>
      </c>
      <c r="S7" s="133"/>
      <c r="T7" s="134" t="e">
        <f t="shared" si="3"/>
        <v>#REF!</v>
      </c>
      <c r="U7" s="135" t="e">
        <f t="shared" si="4"/>
        <v>#REF!</v>
      </c>
      <c r="V7" s="135">
        <f t="shared" si="5"/>
        <v>0</v>
      </c>
      <c r="W7" s="135" t="e">
        <f t="shared" si="6"/>
        <v>#REF!</v>
      </c>
      <c r="X7" s="135" t="e">
        <f t="shared" si="7"/>
        <v>#REF!</v>
      </c>
    </row>
    <row r="8" spans="1:24" ht="36" customHeight="1">
      <c r="A8" s="126">
        <v>1</v>
      </c>
      <c r="B8" s="235"/>
      <c r="C8" s="129" t="s">
        <v>232</v>
      </c>
      <c r="D8" s="129">
        <v>0.1</v>
      </c>
      <c r="E8" s="129">
        <v>0.4</v>
      </c>
      <c r="F8" s="129"/>
      <c r="G8" s="129">
        <v>1</v>
      </c>
      <c r="H8" s="129">
        <v>2</v>
      </c>
      <c r="I8" s="129"/>
      <c r="J8" s="129">
        <v>75.3</v>
      </c>
      <c r="K8" s="129">
        <v>0.2</v>
      </c>
      <c r="L8" s="130"/>
      <c r="M8" s="238"/>
      <c r="N8" s="131" t="e">
        <f t="shared" si="0"/>
        <v>#REF!</v>
      </c>
      <c r="O8" s="131" t="e">
        <f>(F8*#REF!)+(G8*#REF!)+(H8*#REF!)+(I8*#REF!)</f>
        <v>#REF!</v>
      </c>
      <c r="P8" s="131">
        <f>(J8*공공요금!$H$7)+(K8*공공요금!$H$17)</f>
        <v>6710.0999999999995</v>
      </c>
      <c r="Q8" s="131" t="e">
        <f t="shared" si="1"/>
        <v>#REF!</v>
      </c>
      <c r="R8" s="132" t="e">
        <f t="shared" si="2"/>
        <v>#REF!</v>
      </c>
      <c r="S8" s="133"/>
      <c r="T8" s="134" t="e">
        <f t="shared" si="3"/>
        <v>#REF!</v>
      </c>
      <c r="U8" s="135" t="e">
        <f t="shared" si="4"/>
        <v>#REF!</v>
      </c>
      <c r="V8" s="135">
        <f t="shared" si="5"/>
        <v>0</v>
      </c>
      <c r="W8" s="135" t="e">
        <f t="shared" si="6"/>
        <v>#REF!</v>
      </c>
      <c r="X8" s="135" t="e">
        <f t="shared" si="7"/>
        <v>#REF!</v>
      </c>
    </row>
    <row r="9" spans="1:24" ht="36" customHeight="1">
      <c r="A9" s="126">
        <v>1</v>
      </c>
      <c r="B9" s="235"/>
      <c r="C9" s="129" t="s">
        <v>233</v>
      </c>
      <c r="D9" s="129">
        <v>0.1</v>
      </c>
      <c r="E9" s="129">
        <v>0.2</v>
      </c>
      <c r="F9" s="129"/>
      <c r="G9" s="129">
        <v>0.5</v>
      </c>
      <c r="H9" s="129"/>
      <c r="I9" s="129"/>
      <c r="J9" s="129">
        <v>42.2</v>
      </c>
      <c r="K9" s="129">
        <v>0.2</v>
      </c>
      <c r="L9" s="130"/>
      <c r="M9" s="238"/>
      <c r="N9" s="131" t="e">
        <f t="shared" si="0"/>
        <v>#REF!</v>
      </c>
      <c r="O9" s="131" t="e">
        <f>(F9*#REF!)+(G9*#REF!)+(H9*#REF!)+(I9*#REF!)</f>
        <v>#REF!</v>
      </c>
      <c r="P9" s="131">
        <f>(J9*공공요금!$H$7)+(K9*공공요금!$H$17)</f>
        <v>3830.4</v>
      </c>
      <c r="Q9" s="131" t="e">
        <f t="shared" si="1"/>
        <v>#REF!</v>
      </c>
      <c r="R9" s="132" t="e">
        <f t="shared" si="2"/>
        <v>#REF!</v>
      </c>
      <c r="S9" s="133"/>
      <c r="T9" s="134" t="e">
        <f t="shared" si="3"/>
        <v>#REF!</v>
      </c>
      <c r="U9" s="135" t="e">
        <f t="shared" si="4"/>
        <v>#REF!</v>
      </c>
      <c r="V9" s="135">
        <f t="shared" si="5"/>
        <v>0</v>
      </c>
      <c r="W9" s="135" t="e">
        <f t="shared" si="6"/>
        <v>#REF!</v>
      </c>
      <c r="X9" s="135" t="e">
        <f t="shared" si="7"/>
        <v>#REF!</v>
      </c>
    </row>
    <row r="10" spans="1:24" ht="36" customHeight="1">
      <c r="A10" s="126">
        <v>1</v>
      </c>
      <c r="B10" s="235"/>
      <c r="C10" s="129" t="s">
        <v>234</v>
      </c>
      <c r="D10" s="129">
        <v>0.1</v>
      </c>
      <c r="E10" s="129">
        <v>0.2</v>
      </c>
      <c r="F10" s="129"/>
      <c r="G10" s="129">
        <v>0.3</v>
      </c>
      <c r="H10" s="129"/>
      <c r="I10" s="129">
        <v>1</v>
      </c>
      <c r="J10" s="129">
        <v>43.8</v>
      </c>
      <c r="K10" s="129">
        <v>0.1</v>
      </c>
      <c r="L10" s="130"/>
      <c r="M10" s="238"/>
      <c r="N10" s="131" t="e">
        <f t="shared" si="0"/>
        <v>#REF!</v>
      </c>
      <c r="O10" s="131" t="e">
        <f>(F10*#REF!)+(G10*#REF!)+(H10*#REF!)+(I10*#REF!)</f>
        <v>#REF!</v>
      </c>
      <c r="P10" s="131">
        <f>(J10*공공요금!$H$7)+(K10*공공요금!$H$17)</f>
        <v>3890.1</v>
      </c>
      <c r="Q10" s="131" t="e">
        <f t="shared" si="1"/>
        <v>#REF!</v>
      </c>
      <c r="R10" s="132" t="e">
        <f t="shared" si="2"/>
        <v>#REF!</v>
      </c>
      <c r="S10" s="133"/>
      <c r="T10" s="134" t="e">
        <f t="shared" si="3"/>
        <v>#REF!</v>
      </c>
      <c r="U10" s="135" t="e">
        <f t="shared" si="4"/>
        <v>#REF!</v>
      </c>
      <c r="V10" s="135">
        <f t="shared" si="5"/>
        <v>0</v>
      </c>
      <c r="W10" s="135" t="e">
        <f t="shared" si="6"/>
        <v>#REF!</v>
      </c>
      <c r="X10" s="135" t="e">
        <f t="shared" si="7"/>
        <v>#REF!</v>
      </c>
    </row>
    <row r="11" spans="1:24" ht="36" customHeight="1">
      <c r="A11" s="126">
        <v>1</v>
      </c>
      <c r="B11" s="235"/>
      <c r="C11" s="129" t="s">
        <v>235</v>
      </c>
      <c r="D11" s="129">
        <v>0.1</v>
      </c>
      <c r="E11" s="129">
        <v>0.1</v>
      </c>
      <c r="F11" s="129"/>
      <c r="G11" s="129"/>
      <c r="H11" s="129"/>
      <c r="I11" s="129">
        <v>0.1</v>
      </c>
      <c r="J11" s="129">
        <v>30.7</v>
      </c>
      <c r="K11" s="129">
        <v>0.4</v>
      </c>
      <c r="L11" s="130"/>
      <c r="M11" s="238"/>
      <c r="N11" s="131" t="e">
        <f t="shared" si="0"/>
        <v>#REF!</v>
      </c>
      <c r="O11" s="131" t="e">
        <f>(F11*#REF!)+(G11*#REF!)+(H11*#REF!)+(I11*#REF!)</f>
        <v>#REF!</v>
      </c>
      <c r="P11" s="131">
        <f>(J11*공공요금!$H$7)+(K11*공공요금!$H$17)</f>
        <v>2988.9</v>
      </c>
      <c r="Q11" s="131" t="e">
        <f t="shared" si="1"/>
        <v>#REF!</v>
      </c>
      <c r="R11" s="132" t="e">
        <f t="shared" si="2"/>
        <v>#REF!</v>
      </c>
      <c r="S11" s="133"/>
      <c r="T11" s="134" t="e">
        <f t="shared" si="3"/>
        <v>#REF!</v>
      </c>
      <c r="U11" s="135" t="e">
        <f t="shared" si="4"/>
        <v>#REF!</v>
      </c>
      <c r="V11" s="135">
        <f t="shared" si="5"/>
        <v>0</v>
      </c>
      <c r="W11" s="135" t="e">
        <f t="shared" si="6"/>
        <v>#REF!</v>
      </c>
      <c r="X11" s="135" t="e">
        <f t="shared" si="7"/>
        <v>#REF!</v>
      </c>
    </row>
    <row r="12" spans="1:24" ht="36" customHeight="1">
      <c r="A12" s="126">
        <v>1</v>
      </c>
      <c r="B12" s="235"/>
      <c r="C12" s="129" t="s">
        <v>236</v>
      </c>
      <c r="D12" s="129">
        <v>0.1</v>
      </c>
      <c r="E12" s="129">
        <v>0.2</v>
      </c>
      <c r="F12" s="129"/>
      <c r="G12" s="129">
        <v>0.5</v>
      </c>
      <c r="H12" s="129">
        <v>0.5</v>
      </c>
      <c r="I12" s="129">
        <v>0.5</v>
      </c>
      <c r="J12" s="129">
        <v>17.100000000000001</v>
      </c>
      <c r="K12" s="129">
        <v>0.1</v>
      </c>
      <c r="L12" s="130"/>
      <c r="M12" s="238"/>
      <c r="N12" s="131" t="e">
        <f t="shared" si="0"/>
        <v>#REF!</v>
      </c>
      <c r="O12" s="131" t="e">
        <f>(F12*#REF!)+(G12*#REF!)+(H12*#REF!)+(I12*#REF!)</f>
        <v>#REF!</v>
      </c>
      <c r="P12" s="131">
        <f>(J12*공공요금!$H$7)+(K12*공공요금!$H$17)</f>
        <v>1567.2</v>
      </c>
      <c r="Q12" s="131" t="e">
        <f t="shared" si="1"/>
        <v>#REF!</v>
      </c>
      <c r="R12" s="132" t="e">
        <f t="shared" si="2"/>
        <v>#REF!</v>
      </c>
      <c r="S12" s="133"/>
      <c r="T12" s="134" t="e">
        <f t="shared" si="3"/>
        <v>#REF!</v>
      </c>
      <c r="U12" s="135" t="e">
        <f t="shared" si="4"/>
        <v>#REF!</v>
      </c>
      <c r="V12" s="135">
        <f t="shared" si="5"/>
        <v>0</v>
      </c>
      <c r="W12" s="135" t="e">
        <f t="shared" si="6"/>
        <v>#REF!</v>
      </c>
      <c r="X12" s="135" t="e">
        <f t="shared" si="7"/>
        <v>#REF!</v>
      </c>
    </row>
    <row r="13" spans="1:24" ht="36" customHeight="1">
      <c r="A13" s="126">
        <v>1</v>
      </c>
      <c r="B13" s="235"/>
      <c r="C13" s="129" t="s">
        <v>237</v>
      </c>
      <c r="D13" s="129">
        <v>0.1</v>
      </c>
      <c r="E13" s="129">
        <v>0.2</v>
      </c>
      <c r="F13" s="129"/>
      <c r="G13" s="129">
        <v>0.5</v>
      </c>
      <c r="H13" s="129"/>
      <c r="I13" s="129">
        <v>0.8</v>
      </c>
      <c r="J13" s="129">
        <v>29.3</v>
      </c>
      <c r="K13" s="129">
        <v>0.1</v>
      </c>
      <c r="L13" s="130"/>
      <c r="M13" s="238"/>
      <c r="N13" s="131" t="e">
        <f t="shared" si="0"/>
        <v>#REF!</v>
      </c>
      <c r="O13" s="131" t="e">
        <f>(F13*#REF!)+(G13*#REF!)+(H13*#REF!)+(I13*#REF!)</f>
        <v>#REF!</v>
      </c>
      <c r="P13" s="131">
        <f>(J13*공공요금!$H$7)+(K13*공공요금!$H$17)</f>
        <v>2628.6</v>
      </c>
      <c r="Q13" s="131" t="e">
        <f t="shared" si="1"/>
        <v>#REF!</v>
      </c>
      <c r="R13" s="132" t="e">
        <f t="shared" si="2"/>
        <v>#REF!</v>
      </c>
      <c r="S13" s="133"/>
      <c r="T13" s="134" t="e">
        <f t="shared" si="3"/>
        <v>#REF!</v>
      </c>
      <c r="U13" s="135" t="e">
        <f t="shared" si="4"/>
        <v>#REF!</v>
      </c>
      <c r="V13" s="135">
        <f t="shared" si="5"/>
        <v>0</v>
      </c>
      <c r="W13" s="135" t="e">
        <f t="shared" si="6"/>
        <v>#REF!</v>
      </c>
      <c r="X13" s="135" t="e">
        <f t="shared" si="7"/>
        <v>#REF!</v>
      </c>
    </row>
    <row r="14" spans="1:24" ht="36" customHeight="1">
      <c r="A14" s="126">
        <v>1</v>
      </c>
      <c r="B14" s="235"/>
      <c r="C14" s="129" t="s">
        <v>238</v>
      </c>
      <c r="D14" s="129">
        <v>0.1</v>
      </c>
      <c r="E14" s="129">
        <v>0.1</v>
      </c>
      <c r="F14" s="129"/>
      <c r="G14" s="129"/>
      <c r="H14" s="129">
        <v>0.1</v>
      </c>
      <c r="I14" s="129">
        <v>0.1</v>
      </c>
      <c r="J14" s="129">
        <v>26.6</v>
      </c>
      <c r="K14" s="129">
        <v>0.1</v>
      </c>
      <c r="L14" s="130"/>
      <c r="M14" s="238"/>
      <c r="N14" s="131" t="e">
        <f t="shared" si="0"/>
        <v>#REF!</v>
      </c>
      <c r="O14" s="131" t="e">
        <f>(F14*#REF!)+(G14*#REF!)+(H14*#REF!)+(I14*#REF!)</f>
        <v>#REF!</v>
      </c>
      <c r="P14" s="131">
        <f>(J14*공공요금!$H$7)+(K14*공공요금!$H$17)</f>
        <v>2393.7000000000003</v>
      </c>
      <c r="Q14" s="131" t="e">
        <f t="shared" si="1"/>
        <v>#REF!</v>
      </c>
      <c r="R14" s="132" t="e">
        <f t="shared" si="2"/>
        <v>#REF!</v>
      </c>
      <c r="S14" s="133"/>
      <c r="T14" s="134" t="e">
        <f t="shared" si="3"/>
        <v>#REF!</v>
      </c>
      <c r="U14" s="135" t="e">
        <f t="shared" si="4"/>
        <v>#REF!</v>
      </c>
      <c r="V14" s="135">
        <f t="shared" si="5"/>
        <v>0</v>
      </c>
      <c r="W14" s="135" t="e">
        <f t="shared" si="6"/>
        <v>#REF!</v>
      </c>
      <c r="X14" s="135" t="e">
        <f t="shared" si="7"/>
        <v>#REF!</v>
      </c>
    </row>
    <row r="15" spans="1:24" ht="36" customHeight="1">
      <c r="A15" s="126">
        <v>1</v>
      </c>
      <c r="B15" s="235"/>
      <c r="C15" s="129" t="s">
        <v>239</v>
      </c>
      <c r="D15" s="129">
        <v>0.1</v>
      </c>
      <c r="E15" s="129">
        <v>0.4</v>
      </c>
      <c r="F15" s="129"/>
      <c r="G15" s="129">
        <v>1</v>
      </c>
      <c r="H15" s="129">
        <v>2</v>
      </c>
      <c r="I15" s="129"/>
      <c r="J15" s="129">
        <v>64.599999999999994</v>
      </c>
      <c r="K15" s="129">
        <v>0.8</v>
      </c>
      <c r="L15" s="130"/>
      <c r="M15" s="238"/>
      <c r="N15" s="131" t="e">
        <f t="shared" si="0"/>
        <v>#REF!</v>
      </c>
      <c r="O15" s="131" t="e">
        <f>(F15*#REF!)+(G15*#REF!)+(H15*#REF!)+(I15*#REF!)</f>
        <v>#REF!</v>
      </c>
      <c r="P15" s="131">
        <f>(J15*공공요금!$H$7)+(K15*공공요금!$H$17)</f>
        <v>6256.2</v>
      </c>
      <c r="Q15" s="131" t="e">
        <f t="shared" si="1"/>
        <v>#REF!</v>
      </c>
      <c r="R15" s="132" t="e">
        <f t="shared" si="2"/>
        <v>#REF!</v>
      </c>
      <c r="S15" s="133"/>
      <c r="T15" s="134" t="e">
        <f t="shared" si="3"/>
        <v>#REF!</v>
      </c>
      <c r="U15" s="135" t="e">
        <f t="shared" si="4"/>
        <v>#REF!</v>
      </c>
      <c r="V15" s="135">
        <f t="shared" si="5"/>
        <v>0</v>
      </c>
      <c r="W15" s="135" t="e">
        <f t="shared" si="6"/>
        <v>#REF!</v>
      </c>
      <c r="X15" s="135" t="e">
        <f t="shared" si="7"/>
        <v>#REF!</v>
      </c>
    </row>
    <row r="16" spans="1:24" ht="36" customHeight="1">
      <c r="A16" s="126">
        <v>1</v>
      </c>
      <c r="B16" s="235"/>
      <c r="C16" s="129" t="s">
        <v>240</v>
      </c>
      <c r="D16" s="129">
        <v>0.1</v>
      </c>
      <c r="E16" s="129">
        <v>0.4</v>
      </c>
      <c r="F16" s="129"/>
      <c r="G16" s="129">
        <v>0.5</v>
      </c>
      <c r="H16" s="129">
        <v>2.1</v>
      </c>
      <c r="I16" s="129"/>
      <c r="J16" s="129">
        <v>31.7</v>
      </c>
      <c r="K16" s="129">
        <v>1.4</v>
      </c>
      <c r="L16" s="130"/>
      <c r="M16" s="238"/>
      <c r="N16" s="131" t="e">
        <f t="shared" si="0"/>
        <v>#REF!</v>
      </c>
      <c r="O16" s="131" t="e">
        <f>(F16*#REF!)+(G16*#REF!)+(H16*#REF!)+(I16*#REF!)</f>
        <v>#REF!</v>
      </c>
      <c r="P16" s="131">
        <f>(J16*공공요금!$H$7)+(K16*공공요금!$H$17)</f>
        <v>3870.9</v>
      </c>
      <c r="Q16" s="131" t="e">
        <f t="shared" si="1"/>
        <v>#REF!</v>
      </c>
      <c r="R16" s="132" t="e">
        <f t="shared" si="2"/>
        <v>#REF!</v>
      </c>
      <c r="S16" s="133"/>
      <c r="T16" s="134" t="e">
        <f t="shared" si="3"/>
        <v>#REF!</v>
      </c>
      <c r="U16" s="135" t="e">
        <f t="shared" si="4"/>
        <v>#REF!</v>
      </c>
      <c r="V16" s="135">
        <f t="shared" si="5"/>
        <v>0</v>
      </c>
      <c r="W16" s="135" t="e">
        <f t="shared" si="6"/>
        <v>#REF!</v>
      </c>
      <c r="X16" s="135" t="e">
        <f t="shared" si="7"/>
        <v>#REF!</v>
      </c>
    </row>
    <row r="17" spans="1:24" ht="36" customHeight="1">
      <c r="A17" s="126">
        <v>1</v>
      </c>
      <c r="B17" s="236"/>
      <c r="C17" s="129" t="s">
        <v>241</v>
      </c>
      <c r="D17" s="129">
        <v>0.1</v>
      </c>
      <c r="E17" s="129">
        <v>0.2</v>
      </c>
      <c r="F17" s="129"/>
      <c r="G17" s="129">
        <v>0.3</v>
      </c>
      <c r="H17" s="129">
        <v>0.3</v>
      </c>
      <c r="I17" s="129"/>
      <c r="J17" s="129">
        <v>30.5</v>
      </c>
      <c r="K17" s="129">
        <v>0.1</v>
      </c>
      <c r="L17" s="130"/>
      <c r="M17" s="238"/>
      <c r="N17" s="131" t="e">
        <f t="shared" si="0"/>
        <v>#REF!</v>
      </c>
      <c r="O17" s="131" t="e">
        <f>(F17*#REF!)+(G17*#REF!)+(H17*#REF!)+(I17*#REF!)</f>
        <v>#REF!</v>
      </c>
      <c r="P17" s="131">
        <f>(J17*공공요금!$H$7)+(K17*공공요금!$H$17)</f>
        <v>2733</v>
      </c>
      <c r="Q17" s="131" t="e">
        <f t="shared" si="1"/>
        <v>#REF!</v>
      </c>
      <c r="R17" s="132" t="e">
        <f t="shared" si="2"/>
        <v>#REF!</v>
      </c>
      <c r="S17" s="133"/>
      <c r="T17" s="134" t="e">
        <f t="shared" si="3"/>
        <v>#REF!</v>
      </c>
      <c r="U17" s="135" t="e">
        <f t="shared" si="4"/>
        <v>#REF!</v>
      </c>
      <c r="V17" s="135">
        <f t="shared" si="5"/>
        <v>0</v>
      </c>
      <c r="W17" s="135" t="e">
        <f t="shared" si="6"/>
        <v>#REF!</v>
      </c>
      <c r="X17" s="135" t="e">
        <f t="shared" si="7"/>
        <v>#REF!</v>
      </c>
    </row>
    <row r="18" spans="1:24" ht="36" customHeight="1">
      <c r="A18" s="126">
        <v>1</v>
      </c>
      <c r="B18" s="234" t="s">
        <v>242</v>
      </c>
      <c r="C18" s="129" t="s">
        <v>243</v>
      </c>
      <c r="D18" s="129">
        <v>0.1</v>
      </c>
      <c r="E18" s="129">
        <v>0.4</v>
      </c>
      <c r="F18" s="129">
        <v>1.1000000000000001</v>
      </c>
      <c r="G18" s="129"/>
      <c r="H18" s="129">
        <v>1.8</v>
      </c>
      <c r="I18" s="129">
        <v>2</v>
      </c>
      <c r="J18" s="129">
        <v>43.3</v>
      </c>
      <c r="K18" s="129">
        <v>4</v>
      </c>
      <c r="L18" s="130"/>
      <c r="M18" s="237" t="s">
        <v>244</v>
      </c>
      <c r="N18" s="131" t="e">
        <f t="shared" si="0"/>
        <v>#REF!</v>
      </c>
      <c r="O18" s="131" t="e">
        <f>(F18*#REF!)+(G18*#REF!)+(H18*#REF!)+(I18*#REF!)</f>
        <v>#REF!</v>
      </c>
      <c r="P18" s="131">
        <f>(J18*공공요금!$H$7)+(K18*공공요금!$H$17)</f>
        <v>6947.1</v>
      </c>
      <c r="Q18" s="131" t="e">
        <f t="shared" si="1"/>
        <v>#REF!</v>
      </c>
      <c r="R18" s="132" t="e">
        <f t="shared" si="2"/>
        <v>#REF!</v>
      </c>
      <c r="S18" s="133"/>
      <c r="T18" s="134" t="e">
        <f t="shared" si="3"/>
        <v>#REF!</v>
      </c>
      <c r="U18" s="135" t="e">
        <f t="shared" si="4"/>
        <v>#REF!</v>
      </c>
      <c r="V18" s="135">
        <f t="shared" si="5"/>
        <v>0</v>
      </c>
      <c r="W18" s="135" t="e">
        <f t="shared" si="6"/>
        <v>#REF!</v>
      </c>
      <c r="X18" s="135" t="e">
        <f t="shared" si="7"/>
        <v>#REF!</v>
      </c>
    </row>
    <row r="19" spans="1:24" ht="36" customHeight="1">
      <c r="A19" s="126">
        <v>1</v>
      </c>
      <c r="B19" s="235"/>
      <c r="C19" s="129" t="s">
        <v>245</v>
      </c>
      <c r="D19" s="129">
        <v>0.1</v>
      </c>
      <c r="E19" s="129">
        <v>0.2</v>
      </c>
      <c r="F19" s="129"/>
      <c r="G19" s="129"/>
      <c r="H19" s="129">
        <v>0.3</v>
      </c>
      <c r="I19" s="129">
        <v>0.7</v>
      </c>
      <c r="J19" s="129">
        <v>38.5</v>
      </c>
      <c r="K19" s="129">
        <v>1.6</v>
      </c>
      <c r="L19" s="130"/>
      <c r="M19" s="238"/>
      <c r="N19" s="131" t="e">
        <f t="shared" si="0"/>
        <v>#REF!</v>
      </c>
      <c r="O19" s="131" t="e">
        <f>(F19*#REF!)+(G19*#REF!)+(H19*#REF!)+(I19*#REF!)</f>
        <v>#REF!</v>
      </c>
      <c r="P19" s="131">
        <f>(J19*공공요금!$H$7)+(K19*공공요금!$H$17)</f>
        <v>4621.5</v>
      </c>
      <c r="Q19" s="131" t="e">
        <f t="shared" si="1"/>
        <v>#REF!</v>
      </c>
      <c r="R19" s="132" t="e">
        <f t="shared" si="2"/>
        <v>#REF!</v>
      </c>
      <c r="S19" s="133"/>
      <c r="T19" s="134" t="e">
        <f t="shared" si="3"/>
        <v>#REF!</v>
      </c>
      <c r="U19" s="135" t="e">
        <f t="shared" si="4"/>
        <v>#REF!</v>
      </c>
      <c r="V19" s="135">
        <f t="shared" si="5"/>
        <v>0</v>
      </c>
      <c r="W19" s="135" t="e">
        <f t="shared" si="6"/>
        <v>#REF!</v>
      </c>
      <c r="X19" s="135" t="e">
        <f t="shared" si="7"/>
        <v>#REF!</v>
      </c>
    </row>
    <row r="20" spans="1:24" ht="36" customHeight="1">
      <c r="A20" s="126">
        <v>1</v>
      </c>
      <c r="B20" s="236"/>
      <c r="C20" s="129" t="s">
        <v>246</v>
      </c>
      <c r="D20" s="129">
        <v>0.1</v>
      </c>
      <c r="E20" s="129">
        <v>0.4</v>
      </c>
      <c r="F20" s="129">
        <v>1.8</v>
      </c>
      <c r="G20" s="129"/>
      <c r="H20" s="129">
        <v>6.8</v>
      </c>
      <c r="I20" s="129">
        <v>3</v>
      </c>
      <c r="J20" s="129">
        <v>5.5</v>
      </c>
      <c r="K20" s="129">
        <v>1</v>
      </c>
      <c r="L20" s="130"/>
      <c r="M20" s="238"/>
      <c r="N20" s="131" t="e">
        <f t="shared" si="0"/>
        <v>#REF!</v>
      </c>
      <c r="O20" s="131" t="e">
        <f>(F20*#REF!)+(G20*#REF!)+(H20*#REF!)+(I20*#REF!)</f>
        <v>#REF!</v>
      </c>
      <c r="P20" s="131">
        <f>(J20*공공요금!$H$7)+(K20*공공요금!$H$17)</f>
        <v>1273.5</v>
      </c>
      <c r="Q20" s="131" t="e">
        <f t="shared" si="1"/>
        <v>#REF!</v>
      </c>
      <c r="R20" s="132" t="e">
        <f t="shared" si="2"/>
        <v>#REF!</v>
      </c>
      <c r="S20" s="133"/>
      <c r="T20" s="134" t="e">
        <f t="shared" si="3"/>
        <v>#REF!</v>
      </c>
      <c r="U20" s="135" t="e">
        <f t="shared" si="4"/>
        <v>#REF!</v>
      </c>
      <c r="V20" s="135">
        <f t="shared" si="5"/>
        <v>0</v>
      </c>
      <c r="W20" s="135" t="e">
        <f t="shared" si="6"/>
        <v>#REF!</v>
      </c>
      <c r="X20" s="135" t="e">
        <f t="shared" si="7"/>
        <v>#REF!</v>
      </c>
    </row>
    <row r="21" spans="1:24" ht="36" customHeight="1">
      <c r="A21" s="126">
        <v>1</v>
      </c>
      <c r="B21" s="234" t="s">
        <v>247</v>
      </c>
      <c r="C21" s="129" t="s">
        <v>248</v>
      </c>
      <c r="D21" s="129">
        <v>0.1</v>
      </c>
      <c r="E21" s="129">
        <v>0.4</v>
      </c>
      <c r="F21" s="129"/>
      <c r="G21" s="129">
        <v>22</v>
      </c>
      <c r="H21" s="129">
        <v>30</v>
      </c>
      <c r="I21" s="129">
        <v>42</v>
      </c>
      <c r="J21" s="129">
        <v>20</v>
      </c>
      <c r="K21" s="129">
        <v>20</v>
      </c>
      <c r="L21" s="130"/>
      <c r="M21" s="238" t="s">
        <v>249</v>
      </c>
      <c r="N21" s="131" t="e">
        <f>INT((O21+P21)*0.01)</f>
        <v>#REF!</v>
      </c>
      <c r="O21" s="131" t="e">
        <f>(F21*#REF!)+(G21*#REF!)+(H21*#REF!)+(I21*#REF!)</f>
        <v>#REF!</v>
      </c>
      <c r="P21" s="131">
        <f>(J21*공공요금!$H$7)+(K21*공공요금!$H$17)</f>
        <v>17640</v>
      </c>
      <c r="Q21" s="131" t="e">
        <f t="shared" si="1"/>
        <v>#REF!</v>
      </c>
      <c r="R21" s="132" t="e">
        <f t="shared" si="2"/>
        <v>#REF!</v>
      </c>
      <c r="S21" s="133"/>
      <c r="T21" s="134" t="e">
        <f t="shared" si="3"/>
        <v>#REF!</v>
      </c>
      <c r="U21" s="135" t="e">
        <f t="shared" si="4"/>
        <v>#REF!</v>
      </c>
      <c r="V21" s="135">
        <f t="shared" si="5"/>
        <v>0</v>
      </c>
      <c r="W21" s="135" t="e">
        <f t="shared" si="6"/>
        <v>#REF!</v>
      </c>
      <c r="X21" s="135" t="e">
        <f t="shared" si="7"/>
        <v>#REF!</v>
      </c>
    </row>
    <row r="22" spans="1:24" ht="36" customHeight="1">
      <c r="A22" s="126">
        <v>1</v>
      </c>
      <c r="B22" s="235"/>
      <c r="C22" s="129" t="s">
        <v>250</v>
      </c>
      <c r="D22" s="129">
        <v>0.1</v>
      </c>
      <c r="E22" s="129">
        <v>0.2</v>
      </c>
      <c r="F22" s="129"/>
      <c r="G22" s="129"/>
      <c r="H22" s="129">
        <v>1</v>
      </c>
      <c r="I22" s="129">
        <v>0.5</v>
      </c>
      <c r="J22" s="129">
        <v>2</v>
      </c>
      <c r="K22" s="129"/>
      <c r="L22" s="130"/>
      <c r="M22" s="238"/>
      <c r="N22" s="131" t="e">
        <f t="shared" si="0"/>
        <v>#REF!</v>
      </c>
      <c r="O22" s="131" t="e">
        <f>(F22*#REF!)+(G22*#REF!)+(H22*#REF!)+(I22*#REF!)</f>
        <v>#REF!</v>
      </c>
      <c r="P22" s="131">
        <f>(J22*공공요금!$H$7)+(K22*공공요금!$H$17)</f>
        <v>174</v>
      </c>
      <c r="Q22" s="131" t="e">
        <f t="shared" si="1"/>
        <v>#REF!</v>
      </c>
      <c r="R22" s="132" t="e">
        <f t="shared" si="2"/>
        <v>#REF!</v>
      </c>
      <c r="S22" s="133"/>
      <c r="T22" s="134" t="e">
        <f t="shared" si="3"/>
        <v>#REF!</v>
      </c>
      <c r="U22" s="135" t="e">
        <f t="shared" si="4"/>
        <v>#REF!</v>
      </c>
      <c r="V22" s="135">
        <f t="shared" si="5"/>
        <v>0</v>
      </c>
      <c r="W22" s="135" t="e">
        <f t="shared" si="6"/>
        <v>#REF!</v>
      </c>
      <c r="X22" s="135" t="e">
        <f t="shared" si="7"/>
        <v>#REF!</v>
      </c>
    </row>
    <row r="23" spans="1:24" ht="36" customHeight="1">
      <c r="A23" s="126">
        <v>1</v>
      </c>
      <c r="B23" s="235"/>
      <c r="C23" s="129" t="s">
        <v>251</v>
      </c>
      <c r="D23" s="129">
        <v>0.1</v>
      </c>
      <c r="E23" s="129">
        <v>0.2</v>
      </c>
      <c r="F23" s="129">
        <v>0.5</v>
      </c>
      <c r="G23" s="129"/>
      <c r="H23" s="129">
        <v>1.7</v>
      </c>
      <c r="I23" s="129">
        <v>1.4</v>
      </c>
      <c r="J23" s="129">
        <v>15.3</v>
      </c>
      <c r="K23" s="129">
        <v>0.3</v>
      </c>
      <c r="L23" s="130"/>
      <c r="M23" s="238"/>
      <c r="N23" s="131" t="e">
        <f t="shared" si="0"/>
        <v>#REF!</v>
      </c>
      <c r="O23" s="131" t="e">
        <f>(F23*#REF!)+(G23*#REF!)+(H23*#REF!)+(I23*#REF!)</f>
        <v>#REF!</v>
      </c>
      <c r="P23" s="131">
        <f>(J23*공공요금!$H$7)+(K23*공공요금!$H$17)</f>
        <v>1569.6000000000001</v>
      </c>
      <c r="Q23" s="131" t="e">
        <f t="shared" si="1"/>
        <v>#REF!</v>
      </c>
      <c r="R23" s="132" t="e">
        <f t="shared" si="2"/>
        <v>#REF!</v>
      </c>
      <c r="S23" s="133"/>
      <c r="T23" s="134" t="e">
        <f t="shared" si="3"/>
        <v>#REF!</v>
      </c>
      <c r="U23" s="135" t="e">
        <f t="shared" si="4"/>
        <v>#REF!</v>
      </c>
      <c r="V23" s="135">
        <f t="shared" si="5"/>
        <v>0</v>
      </c>
      <c r="W23" s="135" t="e">
        <f t="shared" si="6"/>
        <v>#REF!</v>
      </c>
      <c r="X23" s="135" t="e">
        <f t="shared" si="7"/>
        <v>#REF!</v>
      </c>
    </row>
    <row r="24" spans="1:24" ht="36" customHeight="1">
      <c r="A24" s="126">
        <v>1</v>
      </c>
      <c r="B24" s="235"/>
      <c r="C24" s="129" t="s">
        <v>252</v>
      </c>
      <c r="D24" s="129">
        <v>0.1</v>
      </c>
      <c r="E24" s="129">
        <v>0.2</v>
      </c>
      <c r="F24" s="129">
        <v>0.5</v>
      </c>
      <c r="G24" s="129"/>
      <c r="H24" s="129">
        <v>1.7</v>
      </c>
      <c r="I24" s="129">
        <v>1.4</v>
      </c>
      <c r="J24" s="129">
        <v>15.3</v>
      </c>
      <c r="K24" s="129">
        <v>0.3</v>
      </c>
      <c r="L24" s="130"/>
      <c r="M24" s="238"/>
      <c r="N24" s="131" t="e">
        <f t="shared" si="0"/>
        <v>#REF!</v>
      </c>
      <c r="O24" s="131" t="e">
        <f>(F24*#REF!)+(G24*#REF!)+(H24*#REF!)+(I24*#REF!)</f>
        <v>#REF!</v>
      </c>
      <c r="P24" s="131">
        <f>(J24*공공요금!$H$7)+(K24*공공요금!$H$17)</f>
        <v>1569.6000000000001</v>
      </c>
      <c r="Q24" s="131" t="e">
        <f t="shared" si="1"/>
        <v>#REF!</v>
      </c>
      <c r="R24" s="132" t="e">
        <f t="shared" si="2"/>
        <v>#REF!</v>
      </c>
      <c r="S24" s="133"/>
      <c r="T24" s="134" t="e">
        <f t="shared" si="3"/>
        <v>#REF!</v>
      </c>
      <c r="U24" s="135" t="e">
        <f t="shared" si="4"/>
        <v>#REF!</v>
      </c>
      <c r="V24" s="135">
        <f t="shared" si="5"/>
        <v>0</v>
      </c>
      <c r="W24" s="135" t="e">
        <f t="shared" si="6"/>
        <v>#REF!</v>
      </c>
      <c r="X24" s="135" t="e">
        <f t="shared" si="7"/>
        <v>#REF!</v>
      </c>
    </row>
    <row r="25" spans="1:24" ht="36" customHeight="1">
      <c r="A25" s="126">
        <v>1</v>
      </c>
      <c r="B25" s="235"/>
      <c r="C25" s="129" t="s">
        <v>253</v>
      </c>
      <c r="D25" s="129">
        <v>0.1</v>
      </c>
      <c r="E25" s="129">
        <v>0.2</v>
      </c>
      <c r="F25" s="129"/>
      <c r="G25" s="129">
        <v>0.8</v>
      </c>
      <c r="H25" s="129"/>
      <c r="I25" s="129"/>
      <c r="J25" s="129">
        <v>2.5</v>
      </c>
      <c r="K25" s="129">
        <v>0.1</v>
      </c>
      <c r="L25" s="130"/>
      <c r="M25" s="238"/>
      <c r="N25" s="131" t="e">
        <f t="shared" si="0"/>
        <v>#REF!</v>
      </c>
      <c r="O25" s="131" t="e">
        <f>(F25*#REF!)+(G25*#REF!)+(H25*#REF!)+(I25*#REF!)</f>
        <v>#REF!</v>
      </c>
      <c r="P25" s="131">
        <f>(J25*공공요금!$H$7)+(K25*공공요금!$H$17)</f>
        <v>297</v>
      </c>
      <c r="Q25" s="131" t="e">
        <f t="shared" si="1"/>
        <v>#REF!</v>
      </c>
      <c r="R25" s="132" t="e">
        <f t="shared" si="2"/>
        <v>#REF!</v>
      </c>
      <c r="S25" s="133"/>
      <c r="T25" s="134" t="e">
        <f t="shared" si="3"/>
        <v>#REF!</v>
      </c>
      <c r="U25" s="135" t="e">
        <f t="shared" si="4"/>
        <v>#REF!</v>
      </c>
      <c r="V25" s="135">
        <f t="shared" si="5"/>
        <v>0</v>
      </c>
      <c r="W25" s="135" t="e">
        <f t="shared" si="6"/>
        <v>#REF!</v>
      </c>
      <c r="X25" s="135" t="e">
        <f t="shared" si="7"/>
        <v>#REF!</v>
      </c>
    </row>
    <row r="26" spans="1:24" ht="36" customHeight="1">
      <c r="A26" s="126">
        <v>1</v>
      </c>
      <c r="B26" s="235"/>
      <c r="C26" s="129" t="s">
        <v>254</v>
      </c>
      <c r="D26" s="129">
        <v>0.1</v>
      </c>
      <c r="E26" s="129">
        <v>0.2</v>
      </c>
      <c r="F26" s="129">
        <v>0.8</v>
      </c>
      <c r="G26" s="129"/>
      <c r="H26" s="129">
        <v>1.3</v>
      </c>
      <c r="I26" s="129">
        <v>1.7</v>
      </c>
      <c r="J26" s="129">
        <v>43.5</v>
      </c>
      <c r="K26" s="129">
        <v>0.5</v>
      </c>
      <c r="L26" s="130"/>
      <c r="M26" s="238"/>
      <c r="N26" s="131" t="e">
        <f t="shared" si="0"/>
        <v>#REF!</v>
      </c>
      <c r="O26" s="131" t="e">
        <f>(F26*#REF!)+(G26*#REF!)+(H26*#REF!)+(I26*#REF!)</f>
        <v>#REF!</v>
      </c>
      <c r="P26" s="131">
        <f>(J26*공공요금!$H$7)+(K26*공공요금!$H$17)</f>
        <v>4182</v>
      </c>
      <c r="Q26" s="131" t="e">
        <f t="shared" si="1"/>
        <v>#REF!</v>
      </c>
      <c r="R26" s="132" t="e">
        <f t="shared" si="2"/>
        <v>#REF!</v>
      </c>
      <c r="S26" s="133"/>
      <c r="T26" s="134" t="e">
        <f t="shared" si="3"/>
        <v>#REF!</v>
      </c>
      <c r="U26" s="135" t="e">
        <f t="shared" si="4"/>
        <v>#REF!</v>
      </c>
      <c r="V26" s="135">
        <f t="shared" si="5"/>
        <v>0</v>
      </c>
      <c r="W26" s="135" t="e">
        <f t="shared" si="6"/>
        <v>#REF!</v>
      </c>
      <c r="X26" s="135" t="e">
        <f t="shared" si="7"/>
        <v>#REF!</v>
      </c>
    </row>
    <row r="27" spans="1:24" ht="36" customHeight="1">
      <c r="A27" s="126">
        <v>1</v>
      </c>
      <c r="B27" s="235"/>
      <c r="C27" s="129" t="s">
        <v>255</v>
      </c>
      <c r="D27" s="129">
        <v>0.1</v>
      </c>
      <c r="E27" s="129">
        <v>0.2</v>
      </c>
      <c r="F27" s="129">
        <v>0.8</v>
      </c>
      <c r="G27" s="129"/>
      <c r="H27" s="129">
        <v>1.3</v>
      </c>
      <c r="I27" s="129">
        <v>1.7</v>
      </c>
      <c r="J27" s="129">
        <v>35</v>
      </c>
      <c r="K27" s="129">
        <v>0.7</v>
      </c>
      <c r="L27" s="130"/>
      <c r="M27" s="238"/>
      <c r="N27" s="131" t="e">
        <f t="shared" si="0"/>
        <v>#REF!</v>
      </c>
      <c r="O27" s="131" t="e">
        <f>(F27*#REF!)+(G27*#REF!)+(H27*#REF!)+(I27*#REF!)</f>
        <v>#REF!</v>
      </c>
      <c r="P27" s="131">
        <f>(J27*공공요금!$H$7)+(K27*공공요금!$H$17)</f>
        <v>3601.5</v>
      </c>
      <c r="Q27" s="131" t="e">
        <f t="shared" si="1"/>
        <v>#REF!</v>
      </c>
      <c r="R27" s="132" t="e">
        <f t="shared" si="2"/>
        <v>#REF!</v>
      </c>
      <c r="S27" s="133"/>
      <c r="T27" s="134" t="e">
        <f t="shared" si="3"/>
        <v>#REF!</v>
      </c>
      <c r="U27" s="135" t="e">
        <f t="shared" si="4"/>
        <v>#REF!</v>
      </c>
      <c r="V27" s="135">
        <f t="shared" si="5"/>
        <v>0</v>
      </c>
      <c r="W27" s="135" t="e">
        <f t="shared" si="6"/>
        <v>#REF!</v>
      </c>
      <c r="X27" s="135" t="e">
        <f t="shared" si="7"/>
        <v>#REF!</v>
      </c>
    </row>
    <row r="28" spans="1:24" ht="36" customHeight="1">
      <c r="A28" s="126">
        <v>1</v>
      </c>
      <c r="B28" s="235"/>
      <c r="C28" s="129" t="s">
        <v>256</v>
      </c>
      <c r="D28" s="129">
        <v>0.1</v>
      </c>
      <c r="E28" s="129">
        <v>0.2</v>
      </c>
      <c r="F28" s="129">
        <v>0.8</v>
      </c>
      <c r="G28" s="129"/>
      <c r="H28" s="129">
        <v>1.3</v>
      </c>
      <c r="I28" s="129">
        <v>1.7</v>
      </c>
      <c r="J28" s="129">
        <v>35</v>
      </c>
      <c r="K28" s="129">
        <v>0.7</v>
      </c>
      <c r="L28" s="130"/>
      <c r="M28" s="238"/>
      <c r="N28" s="131" t="e">
        <f t="shared" si="0"/>
        <v>#REF!</v>
      </c>
      <c r="O28" s="131" t="e">
        <f>(F28*#REF!)+(G28*#REF!)+(H28*#REF!)+(I28*#REF!)</f>
        <v>#REF!</v>
      </c>
      <c r="P28" s="131">
        <f>(J28*공공요금!$H$7)+(K28*공공요금!$H$17)</f>
        <v>3601.5</v>
      </c>
      <c r="Q28" s="131" t="e">
        <f t="shared" si="1"/>
        <v>#REF!</v>
      </c>
      <c r="R28" s="132" t="e">
        <f t="shared" si="2"/>
        <v>#REF!</v>
      </c>
      <c r="S28" s="133"/>
      <c r="T28" s="134" t="e">
        <f t="shared" si="3"/>
        <v>#REF!</v>
      </c>
      <c r="U28" s="135" t="e">
        <f t="shared" si="4"/>
        <v>#REF!</v>
      </c>
      <c r="V28" s="135">
        <f t="shared" si="5"/>
        <v>0</v>
      </c>
      <c r="W28" s="135" t="e">
        <f t="shared" si="6"/>
        <v>#REF!</v>
      </c>
      <c r="X28" s="135" t="e">
        <f t="shared" si="7"/>
        <v>#REF!</v>
      </c>
    </row>
    <row r="29" spans="1:24" ht="36" customHeight="1">
      <c r="A29" s="126">
        <v>1</v>
      </c>
      <c r="B29" s="235"/>
      <c r="C29" s="129" t="s">
        <v>257</v>
      </c>
      <c r="D29" s="129">
        <v>0.1</v>
      </c>
      <c r="E29" s="129">
        <v>0.2</v>
      </c>
      <c r="F29" s="129"/>
      <c r="G29" s="129"/>
      <c r="H29" s="129">
        <v>1</v>
      </c>
      <c r="I29" s="129">
        <v>0.5</v>
      </c>
      <c r="J29" s="129">
        <v>7</v>
      </c>
      <c r="K29" s="129"/>
      <c r="L29" s="130"/>
      <c r="M29" s="238"/>
      <c r="N29" s="131" t="e">
        <f t="shared" si="0"/>
        <v>#REF!</v>
      </c>
      <c r="O29" s="131" t="e">
        <f>(F29*#REF!)+(G29*#REF!)+(H29*#REF!)+(I29*#REF!)</f>
        <v>#REF!</v>
      </c>
      <c r="P29" s="131">
        <f>(J29*공공요금!$H$7)+(K29*공공요금!$H$17)</f>
        <v>609</v>
      </c>
      <c r="Q29" s="131" t="e">
        <f t="shared" si="1"/>
        <v>#REF!</v>
      </c>
      <c r="R29" s="132" t="e">
        <f t="shared" si="2"/>
        <v>#REF!</v>
      </c>
      <c r="S29" s="133"/>
      <c r="T29" s="134" t="e">
        <f t="shared" si="3"/>
        <v>#REF!</v>
      </c>
      <c r="U29" s="135" t="e">
        <f t="shared" si="4"/>
        <v>#REF!</v>
      </c>
      <c r="V29" s="135">
        <f t="shared" si="5"/>
        <v>0</v>
      </c>
      <c r="W29" s="135" t="e">
        <f t="shared" si="6"/>
        <v>#REF!</v>
      </c>
      <c r="X29" s="135" t="e">
        <f t="shared" si="7"/>
        <v>#REF!</v>
      </c>
    </row>
    <row r="30" spans="1:24" ht="36" customHeight="1">
      <c r="A30" s="126">
        <v>1</v>
      </c>
      <c r="B30" s="235"/>
      <c r="C30" s="129" t="s">
        <v>258</v>
      </c>
      <c r="D30" s="129">
        <v>0.1</v>
      </c>
      <c r="E30" s="129">
        <v>0.2</v>
      </c>
      <c r="F30" s="129">
        <v>0.5</v>
      </c>
      <c r="G30" s="129"/>
      <c r="H30" s="129">
        <v>1.7</v>
      </c>
      <c r="I30" s="129">
        <v>1.4</v>
      </c>
      <c r="J30" s="129">
        <v>15.3</v>
      </c>
      <c r="K30" s="129">
        <v>0.3</v>
      </c>
      <c r="L30" s="130"/>
      <c r="M30" s="238"/>
      <c r="N30" s="131" t="e">
        <f t="shared" si="0"/>
        <v>#REF!</v>
      </c>
      <c r="O30" s="131" t="e">
        <f>(F30*#REF!)+(G30*#REF!)+(H30*#REF!)+(I30*#REF!)</f>
        <v>#REF!</v>
      </c>
      <c r="P30" s="131">
        <f>(J30*공공요금!$H$7)+(K30*공공요금!$H$17)</f>
        <v>1569.6000000000001</v>
      </c>
      <c r="Q30" s="131" t="e">
        <f t="shared" si="1"/>
        <v>#REF!</v>
      </c>
      <c r="R30" s="132" t="e">
        <f t="shared" si="2"/>
        <v>#REF!</v>
      </c>
      <c r="S30" s="133"/>
      <c r="T30" s="134" t="e">
        <f t="shared" si="3"/>
        <v>#REF!</v>
      </c>
      <c r="U30" s="135" t="e">
        <f t="shared" si="4"/>
        <v>#REF!</v>
      </c>
      <c r="V30" s="135">
        <f t="shared" si="5"/>
        <v>0</v>
      </c>
      <c r="W30" s="135" t="e">
        <f t="shared" si="6"/>
        <v>#REF!</v>
      </c>
      <c r="X30" s="135" t="e">
        <f t="shared" si="7"/>
        <v>#REF!</v>
      </c>
    </row>
    <row r="31" spans="1:24" ht="36" customHeight="1">
      <c r="A31" s="126">
        <v>1</v>
      </c>
      <c r="B31" s="235"/>
      <c r="C31" s="129" t="s">
        <v>259</v>
      </c>
      <c r="D31" s="129">
        <v>0.1</v>
      </c>
      <c r="E31" s="129">
        <v>0.2</v>
      </c>
      <c r="F31" s="129">
        <v>0.5</v>
      </c>
      <c r="G31" s="129"/>
      <c r="H31" s="129">
        <v>1.7</v>
      </c>
      <c r="I31" s="129">
        <v>1.4</v>
      </c>
      <c r="J31" s="129">
        <v>15.3</v>
      </c>
      <c r="K31" s="129">
        <v>0.3</v>
      </c>
      <c r="L31" s="130"/>
      <c r="M31" s="238"/>
      <c r="N31" s="131" t="e">
        <f t="shared" si="0"/>
        <v>#REF!</v>
      </c>
      <c r="O31" s="131" t="e">
        <f>(F31*#REF!)+(G31*#REF!)+(H31*#REF!)+(I31*#REF!)</f>
        <v>#REF!</v>
      </c>
      <c r="P31" s="131">
        <f>(J31*공공요금!$H$7)+(K31*공공요금!$H$17)</f>
        <v>1569.6000000000001</v>
      </c>
      <c r="Q31" s="131" t="e">
        <f t="shared" si="1"/>
        <v>#REF!</v>
      </c>
      <c r="R31" s="132" t="e">
        <f t="shared" si="2"/>
        <v>#REF!</v>
      </c>
      <c r="S31" s="133"/>
      <c r="T31" s="134" t="e">
        <f t="shared" si="3"/>
        <v>#REF!</v>
      </c>
      <c r="U31" s="135" t="e">
        <f t="shared" si="4"/>
        <v>#REF!</v>
      </c>
      <c r="V31" s="135">
        <f t="shared" si="5"/>
        <v>0</v>
      </c>
      <c r="W31" s="135" t="e">
        <f t="shared" si="6"/>
        <v>#REF!</v>
      </c>
      <c r="X31" s="135" t="e">
        <f t="shared" si="7"/>
        <v>#REF!</v>
      </c>
    </row>
    <row r="32" spans="1:24" ht="36" customHeight="1">
      <c r="A32" s="126">
        <v>1</v>
      </c>
      <c r="B32" s="235"/>
      <c r="C32" s="129" t="s">
        <v>260</v>
      </c>
      <c r="D32" s="129">
        <v>0.1</v>
      </c>
      <c r="E32" s="129">
        <v>0.2</v>
      </c>
      <c r="F32" s="129"/>
      <c r="G32" s="129">
        <v>0.8</v>
      </c>
      <c r="H32" s="129"/>
      <c r="I32" s="129"/>
      <c r="J32" s="129">
        <v>2.5</v>
      </c>
      <c r="K32" s="129">
        <v>0.1</v>
      </c>
      <c r="L32" s="130"/>
      <c r="M32" s="238"/>
      <c r="N32" s="131" t="e">
        <f t="shared" si="0"/>
        <v>#REF!</v>
      </c>
      <c r="O32" s="131" t="e">
        <f>(F32*#REF!)+(G32*#REF!)+(H32*#REF!)+(I32*#REF!)</f>
        <v>#REF!</v>
      </c>
      <c r="P32" s="131">
        <f>(J32*공공요금!$H$7)+(K32*공공요금!$H$17)</f>
        <v>297</v>
      </c>
      <c r="Q32" s="131" t="e">
        <f t="shared" si="1"/>
        <v>#REF!</v>
      </c>
      <c r="R32" s="132" t="e">
        <f t="shared" si="2"/>
        <v>#REF!</v>
      </c>
      <c r="S32" s="133"/>
      <c r="T32" s="134" t="e">
        <f t="shared" si="3"/>
        <v>#REF!</v>
      </c>
      <c r="U32" s="135" t="e">
        <f t="shared" si="4"/>
        <v>#REF!</v>
      </c>
      <c r="V32" s="135">
        <f t="shared" si="5"/>
        <v>0</v>
      </c>
      <c r="W32" s="135" t="e">
        <f t="shared" si="6"/>
        <v>#REF!</v>
      </c>
      <c r="X32" s="135" t="e">
        <f t="shared" si="7"/>
        <v>#REF!</v>
      </c>
    </row>
    <row r="33" spans="1:24" ht="36" customHeight="1">
      <c r="A33" s="126">
        <v>1</v>
      </c>
      <c r="B33" s="235"/>
      <c r="C33" s="129" t="s">
        <v>261</v>
      </c>
      <c r="D33" s="129">
        <v>0.1</v>
      </c>
      <c r="E33" s="129">
        <v>0.2</v>
      </c>
      <c r="F33" s="129">
        <v>0.8</v>
      </c>
      <c r="G33" s="129"/>
      <c r="H33" s="129">
        <v>1.3</v>
      </c>
      <c r="I33" s="129">
        <v>1.7</v>
      </c>
      <c r="J33" s="129">
        <v>43.5</v>
      </c>
      <c r="K33" s="129">
        <v>0.5</v>
      </c>
      <c r="L33" s="130"/>
      <c r="M33" s="238"/>
      <c r="N33" s="131" t="e">
        <f t="shared" si="0"/>
        <v>#REF!</v>
      </c>
      <c r="O33" s="131" t="e">
        <f>(F33*#REF!)+(G33*#REF!)+(H33*#REF!)+(I33*#REF!)</f>
        <v>#REF!</v>
      </c>
      <c r="P33" s="131">
        <f>(J33*공공요금!$H$7)+(K33*공공요금!$H$17)</f>
        <v>4182</v>
      </c>
      <c r="Q33" s="131" t="e">
        <f t="shared" si="1"/>
        <v>#REF!</v>
      </c>
      <c r="R33" s="132" t="e">
        <f t="shared" si="2"/>
        <v>#REF!</v>
      </c>
      <c r="S33" s="133"/>
      <c r="T33" s="134" t="e">
        <f t="shared" si="3"/>
        <v>#REF!</v>
      </c>
      <c r="U33" s="135" t="e">
        <f t="shared" si="4"/>
        <v>#REF!</v>
      </c>
      <c r="V33" s="135">
        <f t="shared" si="5"/>
        <v>0</v>
      </c>
      <c r="W33" s="135" t="e">
        <f t="shared" si="6"/>
        <v>#REF!</v>
      </c>
      <c r="X33" s="135" t="e">
        <f t="shared" si="7"/>
        <v>#REF!</v>
      </c>
    </row>
    <row r="34" spans="1:24" ht="36" customHeight="1">
      <c r="A34" s="126">
        <v>1</v>
      </c>
      <c r="B34" s="235"/>
      <c r="C34" s="129" t="s">
        <v>262</v>
      </c>
      <c r="D34" s="129">
        <v>0.1</v>
      </c>
      <c r="E34" s="129">
        <v>0.2</v>
      </c>
      <c r="F34" s="129">
        <v>0.8</v>
      </c>
      <c r="G34" s="129"/>
      <c r="H34" s="129">
        <v>1.3</v>
      </c>
      <c r="I34" s="129">
        <v>1.7</v>
      </c>
      <c r="J34" s="129">
        <v>35</v>
      </c>
      <c r="K34" s="129">
        <v>0.7</v>
      </c>
      <c r="L34" s="130"/>
      <c r="M34" s="238"/>
      <c r="N34" s="131" t="e">
        <f t="shared" si="0"/>
        <v>#REF!</v>
      </c>
      <c r="O34" s="131" t="e">
        <f>(F34*#REF!)+(G34*#REF!)+(H34*#REF!)+(I34*#REF!)</f>
        <v>#REF!</v>
      </c>
      <c r="P34" s="131">
        <f>(J34*공공요금!$H$7)+(K34*공공요금!$H$17)</f>
        <v>3601.5</v>
      </c>
      <c r="Q34" s="131" t="e">
        <f t="shared" si="1"/>
        <v>#REF!</v>
      </c>
      <c r="R34" s="132" t="e">
        <f t="shared" si="2"/>
        <v>#REF!</v>
      </c>
      <c r="S34" s="133"/>
      <c r="T34" s="134" t="e">
        <f t="shared" si="3"/>
        <v>#REF!</v>
      </c>
      <c r="U34" s="135" t="e">
        <f t="shared" si="4"/>
        <v>#REF!</v>
      </c>
      <c r="V34" s="135">
        <f t="shared" si="5"/>
        <v>0</v>
      </c>
      <c r="W34" s="135" t="e">
        <f t="shared" si="6"/>
        <v>#REF!</v>
      </c>
      <c r="X34" s="135" t="e">
        <f t="shared" si="7"/>
        <v>#REF!</v>
      </c>
    </row>
    <row r="35" spans="1:24" ht="36" customHeight="1">
      <c r="A35" s="126">
        <v>1</v>
      </c>
      <c r="B35" s="235"/>
      <c r="C35" s="129" t="s">
        <v>263</v>
      </c>
      <c r="D35" s="129">
        <v>0.1</v>
      </c>
      <c r="E35" s="129">
        <v>0.2</v>
      </c>
      <c r="F35" s="129">
        <v>0.8</v>
      </c>
      <c r="G35" s="129"/>
      <c r="H35" s="129">
        <v>1.3</v>
      </c>
      <c r="I35" s="129">
        <v>1.7</v>
      </c>
      <c r="J35" s="129">
        <v>35</v>
      </c>
      <c r="K35" s="129">
        <v>0.7</v>
      </c>
      <c r="L35" s="130"/>
      <c r="M35" s="238"/>
      <c r="N35" s="131" t="e">
        <f t="shared" si="0"/>
        <v>#REF!</v>
      </c>
      <c r="O35" s="131" t="e">
        <f>(F35*#REF!)+(G35*#REF!)+(H35*#REF!)+(I35*#REF!)</f>
        <v>#REF!</v>
      </c>
      <c r="P35" s="131">
        <f>(J35*공공요금!$H$7)+(K35*공공요금!$H$17)</f>
        <v>3601.5</v>
      </c>
      <c r="Q35" s="131" t="e">
        <f t="shared" si="1"/>
        <v>#REF!</v>
      </c>
      <c r="R35" s="132" t="e">
        <f t="shared" si="2"/>
        <v>#REF!</v>
      </c>
      <c r="S35" s="133"/>
      <c r="T35" s="134" t="e">
        <f t="shared" si="3"/>
        <v>#REF!</v>
      </c>
      <c r="U35" s="135" t="e">
        <f t="shared" si="4"/>
        <v>#REF!</v>
      </c>
      <c r="V35" s="135">
        <f t="shared" si="5"/>
        <v>0</v>
      </c>
      <c r="W35" s="135" t="e">
        <f t="shared" si="6"/>
        <v>#REF!</v>
      </c>
      <c r="X35" s="135" t="e">
        <f t="shared" si="7"/>
        <v>#REF!</v>
      </c>
    </row>
    <row r="36" spans="1:24" ht="36" customHeight="1">
      <c r="A36" s="126">
        <v>1</v>
      </c>
      <c r="B36" s="235"/>
      <c r="C36" s="129" t="s">
        <v>264</v>
      </c>
      <c r="D36" s="129">
        <v>0.1</v>
      </c>
      <c r="E36" s="129">
        <v>0.2</v>
      </c>
      <c r="F36" s="129">
        <v>1.8</v>
      </c>
      <c r="G36" s="129"/>
      <c r="H36" s="129">
        <v>4.0999999999999996</v>
      </c>
      <c r="I36" s="129">
        <v>2.8</v>
      </c>
      <c r="J36" s="129">
        <v>86.7</v>
      </c>
      <c r="K36" s="129">
        <v>0.5</v>
      </c>
      <c r="L36" s="130"/>
      <c r="M36" s="238"/>
      <c r="N36" s="131" t="e">
        <f t="shared" si="0"/>
        <v>#REF!</v>
      </c>
      <c r="O36" s="131" t="e">
        <f>(F36*#REF!)+(G36*#REF!)+(H36*#REF!)+(I36*#REF!)</f>
        <v>#REF!</v>
      </c>
      <c r="P36" s="131">
        <f>(J36*공공요금!$H$7)+(K36*공공요금!$H$17)</f>
        <v>7940.4000000000005</v>
      </c>
      <c r="Q36" s="131" t="e">
        <f t="shared" si="1"/>
        <v>#REF!</v>
      </c>
      <c r="R36" s="132" t="e">
        <f t="shared" si="2"/>
        <v>#REF!</v>
      </c>
      <c r="S36" s="133"/>
      <c r="T36" s="134" t="e">
        <f t="shared" si="3"/>
        <v>#REF!</v>
      </c>
      <c r="U36" s="135" t="e">
        <f t="shared" si="4"/>
        <v>#REF!</v>
      </c>
      <c r="V36" s="135">
        <f t="shared" si="5"/>
        <v>0</v>
      </c>
      <c r="W36" s="135" t="e">
        <f t="shared" si="6"/>
        <v>#REF!</v>
      </c>
      <c r="X36" s="135" t="e">
        <f t="shared" si="7"/>
        <v>#REF!</v>
      </c>
    </row>
    <row r="37" spans="1:24" ht="36" customHeight="1">
      <c r="A37" s="126">
        <v>1</v>
      </c>
      <c r="B37" s="235"/>
      <c r="C37" s="129" t="s">
        <v>265</v>
      </c>
      <c r="D37" s="129">
        <v>0.1</v>
      </c>
      <c r="E37" s="129">
        <v>0.4</v>
      </c>
      <c r="F37" s="129">
        <v>1.6</v>
      </c>
      <c r="G37" s="129">
        <v>3.9</v>
      </c>
      <c r="H37" s="129">
        <v>2</v>
      </c>
      <c r="I37" s="129">
        <v>3.3</v>
      </c>
      <c r="J37" s="129">
        <v>47.5</v>
      </c>
      <c r="K37" s="129"/>
      <c r="L37" s="130"/>
      <c r="M37" s="238"/>
      <c r="N37" s="131" t="e">
        <f t="shared" si="0"/>
        <v>#REF!</v>
      </c>
      <c r="O37" s="131" t="e">
        <f>(F37*#REF!)+(G37*#REF!)+(H37*#REF!)+(I37*#REF!)</f>
        <v>#REF!</v>
      </c>
      <c r="P37" s="131">
        <f>(J37*공공요금!$H$7)+(K37*공공요금!$H$17)</f>
        <v>4132.5</v>
      </c>
      <c r="Q37" s="131" t="e">
        <f t="shared" si="1"/>
        <v>#REF!</v>
      </c>
      <c r="R37" s="132" t="e">
        <f t="shared" si="2"/>
        <v>#REF!</v>
      </c>
      <c r="S37" s="133"/>
      <c r="T37" s="134" t="e">
        <f t="shared" si="3"/>
        <v>#REF!</v>
      </c>
      <c r="U37" s="135" t="e">
        <f t="shared" si="4"/>
        <v>#REF!</v>
      </c>
      <c r="V37" s="135">
        <f t="shared" si="5"/>
        <v>0</v>
      </c>
      <c r="W37" s="135" t="e">
        <f t="shared" si="6"/>
        <v>#REF!</v>
      </c>
      <c r="X37" s="135" t="e">
        <f t="shared" si="7"/>
        <v>#REF!</v>
      </c>
    </row>
    <row r="38" spans="1:24" ht="36" customHeight="1">
      <c r="A38" s="126">
        <v>1</v>
      </c>
      <c r="B38" s="235"/>
      <c r="C38" s="129" t="s">
        <v>266</v>
      </c>
      <c r="D38" s="129">
        <v>0.1</v>
      </c>
      <c r="E38" s="129">
        <v>0.2</v>
      </c>
      <c r="F38" s="129"/>
      <c r="G38" s="129"/>
      <c r="H38" s="129">
        <v>1.1000000000000001</v>
      </c>
      <c r="I38" s="129">
        <v>0.5</v>
      </c>
      <c r="J38" s="129">
        <v>15.2</v>
      </c>
      <c r="K38" s="129"/>
      <c r="L38" s="130"/>
      <c r="M38" s="238"/>
      <c r="N38" s="131" t="e">
        <f t="shared" si="0"/>
        <v>#REF!</v>
      </c>
      <c r="O38" s="131" t="e">
        <f>(F38*#REF!)+(G38*#REF!)+(H38*#REF!)+(I38*#REF!)</f>
        <v>#REF!</v>
      </c>
      <c r="P38" s="131">
        <f>(J38*공공요금!$H$7)+(K38*공공요금!$H$17)</f>
        <v>1322.3999999999999</v>
      </c>
      <c r="Q38" s="131" t="e">
        <f t="shared" si="1"/>
        <v>#REF!</v>
      </c>
      <c r="R38" s="132" t="e">
        <f t="shared" si="2"/>
        <v>#REF!</v>
      </c>
      <c r="S38" s="133"/>
      <c r="T38" s="134" t="e">
        <f t="shared" si="3"/>
        <v>#REF!</v>
      </c>
      <c r="U38" s="135" t="e">
        <f t="shared" si="4"/>
        <v>#REF!</v>
      </c>
      <c r="V38" s="135">
        <f t="shared" si="5"/>
        <v>0</v>
      </c>
      <c r="W38" s="135" t="e">
        <f t="shared" si="6"/>
        <v>#REF!</v>
      </c>
      <c r="X38" s="135" t="e">
        <f t="shared" si="7"/>
        <v>#REF!</v>
      </c>
    </row>
    <row r="39" spans="1:24" ht="36" customHeight="1">
      <c r="A39" s="126">
        <v>1</v>
      </c>
      <c r="B39" s="235"/>
      <c r="C39" s="129" t="s">
        <v>267</v>
      </c>
      <c r="D39" s="129">
        <v>0.1</v>
      </c>
      <c r="E39" s="129">
        <v>0.2</v>
      </c>
      <c r="F39" s="129"/>
      <c r="G39" s="129"/>
      <c r="H39" s="129">
        <v>0.2</v>
      </c>
      <c r="I39" s="129">
        <v>0.3</v>
      </c>
      <c r="J39" s="129">
        <v>1</v>
      </c>
      <c r="K39" s="129"/>
      <c r="L39" s="130"/>
      <c r="M39" s="238"/>
      <c r="N39" s="131" t="e">
        <f t="shared" si="0"/>
        <v>#REF!</v>
      </c>
      <c r="O39" s="131" t="e">
        <f>(F39*#REF!)+(G39*#REF!)+(H39*#REF!)+(I39*#REF!)</f>
        <v>#REF!</v>
      </c>
      <c r="P39" s="131">
        <f>(J39*공공요금!$H$7)+(K39*공공요금!$H$17)</f>
        <v>87</v>
      </c>
      <c r="Q39" s="131" t="e">
        <f t="shared" si="1"/>
        <v>#REF!</v>
      </c>
      <c r="R39" s="132" t="e">
        <f t="shared" si="2"/>
        <v>#REF!</v>
      </c>
      <c r="S39" s="133"/>
      <c r="T39" s="134" t="e">
        <f t="shared" si="3"/>
        <v>#REF!</v>
      </c>
      <c r="U39" s="135" t="e">
        <f t="shared" si="4"/>
        <v>#REF!</v>
      </c>
      <c r="V39" s="135">
        <f t="shared" si="5"/>
        <v>0</v>
      </c>
      <c r="W39" s="135" t="e">
        <f t="shared" si="6"/>
        <v>#REF!</v>
      </c>
      <c r="X39" s="135" t="e">
        <f t="shared" si="7"/>
        <v>#REF!</v>
      </c>
    </row>
    <row r="40" spans="1:24" ht="36" customHeight="1">
      <c r="A40" s="126">
        <v>1</v>
      </c>
      <c r="B40" s="236"/>
      <c r="C40" s="129" t="s">
        <v>268</v>
      </c>
      <c r="D40" s="129">
        <v>0.1</v>
      </c>
      <c r="E40" s="129">
        <v>0.2</v>
      </c>
      <c r="F40" s="129"/>
      <c r="G40" s="129"/>
      <c r="H40" s="129">
        <v>5</v>
      </c>
      <c r="I40" s="129">
        <v>2.5</v>
      </c>
      <c r="J40" s="129">
        <v>9</v>
      </c>
      <c r="K40" s="129"/>
      <c r="L40" s="130"/>
      <c r="M40" s="238"/>
      <c r="N40" s="131" t="e">
        <f t="shared" si="0"/>
        <v>#REF!</v>
      </c>
      <c r="O40" s="131" t="e">
        <f>(F40*#REF!)+(G40*#REF!)+(H40*#REF!)+(I40*#REF!)</f>
        <v>#REF!</v>
      </c>
      <c r="P40" s="131">
        <f>(J40*공공요금!$H$7)+(K40*공공요금!$H$17)</f>
        <v>783</v>
      </c>
      <c r="Q40" s="131" t="e">
        <f t="shared" si="1"/>
        <v>#REF!</v>
      </c>
      <c r="R40" s="132" t="e">
        <f t="shared" si="2"/>
        <v>#REF!</v>
      </c>
      <c r="S40" s="133"/>
      <c r="T40" s="134" t="e">
        <f t="shared" si="3"/>
        <v>#REF!</v>
      </c>
      <c r="U40" s="135" t="e">
        <f t="shared" si="4"/>
        <v>#REF!</v>
      </c>
      <c r="V40" s="135">
        <f t="shared" si="5"/>
        <v>0</v>
      </c>
      <c r="W40" s="135" t="e">
        <f t="shared" si="6"/>
        <v>#REF!</v>
      </c>
      <c r="X40" s="135" t="e">
        <f t="shared" si="7"/>
        <v>#REF!</v>
      </c>
    </row>
    <row r="41" spans="1:24" ht="36" customHeight="1">
      <c r="A41" s="126">
        <v>1</v>
      </c>
      <c r="B41" s="234" t="s">
        <v>269</v>
      </c>
      <c r="C41" s="129" t="s">
        <v>270</v>
      </c>
      <c r="D41" s="129">
        <v>0.1</v>
      </c>
      <c r="E41" s="129">
        <v>0.4</v>
      </c>
      <c r="F41" s="129"/>
      <c r="G41" s="129">
        <v>1</v>
      </c>
      <c r="H41" s="129"/>
      <c r="I41" s="129"/>
      <c r="J41" s="129"/>
      <c r="K41" s="129"/>
      <c r="L41" s="130"/>
      <c r="M41" s="136" t="s">
        <v>271</v>
      </c>
      <c r="N41" s="131" t="e">
        <f t="shared" si="0"/>
        <v>#REF!</v>
      </c>
      <c r="O41" s="131" t="e">
        <f>(F41*#REF!)+(G41*#REF!)+(H41*#REF!)+(I41*#REF!)</f>
        <v>#REF!</v>
      </c>
      <c r="P41" s="131">
        <f>(J41*공공요금!$H$7)+(K41*공공요금!$H$17)</f>
        <v>0</v>
      </c>
      <c r="Q41" s="131" t="e">
        <f t="shared" si="1"/>
        <v>#REF!</v>
      </c>
      <c r="R41" s="132" t="e">
        <f t="shared" si="2"/>
        <v>#REF!</v>
      </c>
      <c r="S41" s="133"/>
      <c r="T41" s="134" t="e">
        <f t="shared" si="3"/>
        <v>#REF!</v>
      </c>
      <c r="U41" s="135" t="e">
        <f t="shared" si="4"/>
        <v>#REF!</v>
      </c>
      <c r="V41" s="135">
        <f t="shared" si="5"/>
        <v>0</v>
      </c>
      <c r="W41" s="135" t="e">
        <f t="shared" si="6"/>
        <v>#REF!</v>
      </c>
      <c r="X41" s="135" t="e">
        <f t="shared" si="7"/>
        <v>#REF!</v>
      </c>
    </row>
    <row r="42" spans="1:24" ht="36" customHeight="1">
      <c r="A42" s="126">
        <v>1</v>
      </c>
      <c r="B42" s="235"/>
      <c r="C42" s="129" t="s">
        <v>272</v>
      </c>
      <c r="D42" s="129">
        <v>0.1</v>
      </c>
      <c r="E42" s="129">
        <v>0.4</v>
      </c>
      <c r="F42" s="129"/>
      <c r="G42" s="129">
        <v>0.7</v>
      </c>
      <c r="H42" s="129">
        <v>1</v>
      </c>
      <c r="I42" s="129"/>
      <c r="J42" s="129">
        <v>35</v>
      </c>
      <c r="K42" s="129">
        <v>1.2</v>
      </c>
      <c r="L42" s="130"/>
      <c r="M42" s="238" t="s">
        <v>273</v>
      </c>
      <c r="N42" s="131" t="e">
        <f t="shared" si="0"/>
        <v>#REF!</v>
      </c>
      <c r="O42" s="131" t="e">
        <f>(F42*#REF!)+(G42*#REF!)+(H42*#REF!)+(I42*#REF!)</f>
        <v>#REF!</v>
      </c>
      <c r="P42" s="131">
        <f>(J42*공공요금!$H$7)+(K42*공공요금!$H$17)</f>
        <v>3999</v>
      </c>
      <c r="Q42" s="131" t="e">
        <f t="shared" si="1"/>
        <v>#REF!</v>
      </c>
      <c r="R42" s="132" t="e">
        <f t="shared" si="2"/>
        <v>#REF!</v>
      </c>
      <c r="S42" s="133"/>
      <c r="T42" s="134" t="e">
        <f t="shared" si="3"/>
        <v>#REF!</v>
      </c>
      <c r="U42" s="135" t="e">
        <f t="shared" si="4"/>
        <v>#REF!</v>
      </c>
      <c r="V42" s="135">
        <f t="shared" si="5"/>
        <v>0</v>
      </c>
      <c r="W42" s="135" t="e">
        <f t="shared" si="6"/>
        <v>#REF!</v>
      </c>
      <c r="X42" s="135" t="e">
        <f t="shared" si="7"/>
        <v>#REF!</v>
      </c>
    </row>
    <row r="43" spans="1:24" ht="36" customHeight="1">
      <c r="A43" s="126">
        <v>1</v>
      </c>
      <c r="B43" s="235"/>
      <c r="C43" s="129" t="s">
        <v>274</v>
      </c>
      <c r="D43" s="129">
        <v>0.1</v>
      </c>
      <c r="E43" s="129">
        <v>0.2</v>
      </c>
      <c r="F43" s="129">
        <v>0.2</v>
      </c>
      <c r="G43" s="129"/>
      <c r="H43" s="129">
        <v>0.5</v>
      </c>
      <c r="I43" s="129">
        <v>1</v>
      </c>
      <c r="J43" s="129">
        <v>7.5</v>
      </c>
      <c r="K43" s="129">
        <v>1.2</v>
      </c>
      <c r="L43" s="130"/>
      <c r="M43" s="238"/>
      <c r="N43" s="131" t="e">
        <f t="shared" si="0"/>
        <v>#REF!</v>
      </c>
      <c r="O43" s="131" t="e">
        <f>(F43*#REF!)+(G43*#REF!)+(H43*#REF!)+(I43*#REF!)</f>
        <v>#REF!</v>
      </c>
      <c r="P43" s="131">
        <f>(J43*공공요금!$H$7)+(K43*공공요금!$H$17)</f>
        <v>1606.5</v>
      </c>
      <c r="Q43" s="131" t="e">
        <f t="shared" si="1"/>
        <v>#REF!</v>
      </c>
      <c r="R43" s="132" t="e">
        <f t="shared" si="2"/>
        <v>#REF!</v>
      </c>
      <c r="S43" s="133"/>
      <c r="T43" s="134" t="e">
        <f t="shared" si="3"/>
        <v>#REF!</v>
      </c>
      <c r="U43" s="135" t="e">
        <f t="shared" si="4"/>
        <v>#REF!</v>
      </c>
      <c r="V43" s="135">
        <f t="shared" si="5"/>
        <v>0</v>
      </c>
      <c r="W43" s="135" t="e">
        <f t="shared" si="6"/>
        <v>#REF!</v>
      </c>
      <c r="X43" s="135" t="e">
        <f t="shared" si="7"/>
        <v>#REF!</v>
      </c>
    </row>
    <row r="44" spans="1:24" ht="36" customHeight="1">
      <c r="A44" s="126">
        <v>1</v>
      </c>
      <c r="B44" s="236"/>
      <c r="C44" s="129" t="s">
        <v>275</v>
      </c>
      <c r="D44" s="129">
        <v>0.1</v>
      </c>
      <c r="E44" s="129">
        <v>0.1</v>
      </c>
      <c r="F44" s="129"/>
      <c r="G44" s="129"/>
      <c r="H44" s="129">
        <v>2</v>
      </c>
      <c r="I44" s="129"/>
      <c r="J44" s="129">
        <v>9.4</v>
      </c>
      <c r="K44" s="129">
        <v>1.1000000000000001</v>
      </c>
      <c r="L44" s="130"/>
      <c r="M44" s="137" t="s">
        <v>276</v>
      </c>
      <c r="N44" s="131" t="e">
        <f t="shared" si="0"/>
        <v>#REF!</v>
      </c>
      <c r="O44" s="131" t="e">
        <f>(F44*#REF!)+(G44*#REF!)+(H44*#REF!)+(I44*#REF!)</f>
        <v>#REF!</v>
      </c>
      <c r="P44" s="131">
        <f>(J44*공공요금!$H$7)+(K44*공공요금!$H$17)</f>
        <v>1692.3000000000002</v>
      </c>
      <c r="Q44" s="131" t="e">
        <f t="shared" si="1"/>
        <v>#REF!</v>
      </c>
      <c r="R44" s="132" t="e">
        <f t="shared" si="2"/>
        <v>#REF!</v>
      </c>
      <c r="S44" s="133"/>
      <c r="T44" s="134" t="e">
        <f t="shared" si="3"/>
        <v>#REF!</v>
      </c>
      <c r="U44" s="135" t="e">
        <f t="shared" si="4"/>
        <v>#REF!</v>
      </c>
      <c r="V44" s="135">
        <f t="shared" si="5"/>
        <v>0</v>
      </c>
      <c r="W44" s="135" t="e">
        <f t="shared" si="6"/>
        <v>#REF!</v>
      </c>
      <c r="X44" s="135" t="e">
        <f t="shared" si="7"/>
        <v>#REF!</v>
      </c>
    </row>
    <row r="45" spans="1:24" ht="36" customHeight="1">
      <c r="A45" s="126">
        <v>1</v>
      </c>
      <c r="B45" s="234" t="s">
        <v>277</v>
      </c>
      <c r="C45" s="129" t="s">
        <v>278</v>
      </c>
      <c r="D45" s="129">
        <v>0.1</v>
      </c>
      <c r="E45" s="129">
        <v>0.1</v>
      </c>
      <c r="F45" s="129"/>
      <c r="G45" s="129"/>
      <c r="H45" s="129"/>
      <c r="I45" s="129">
        <v>0.1</v>
      </c>
      <c r="J45" s="129">
        <v>50.9</v>
      </c>
      <c r="K45" s="129">
        <v>1</v>
      </c>
      <c r="L45" s="130"/>
      <c r="M45" s="237" t="s">
        <v>279</v>
      </c>
      <c r="N45" s="131" t="e">
        <f t="shared" si="0"/>
        <v>#REF!</v>
      </c>
      <c r="O45" s="131" t="e">
        <f>(F45*#REF!)+(G45*#REF!)+(H45*#REF!)+(I45*#REF!)</f>
        <v>#REF!</v>
      </c>
      <c r="P45" s="131">
        <f>(J45*공공요금!$H$7)+(K45*공공요금!$H$17)</f>
        <v>5223.3</v>
      </c>
      <c r="Q45" s="131" t="e">
        <f t="shared" si="1"/>
        <v>#REF!</v>
      </c>
      <c r="R45" s="132" t="e">
        <f t="shared" si="2"/>
        <v>#REF!</v>
      </c>
      <c r="S45" s="133"/>
      <c r="T45" s="134" t="e">
        <f t="shared" si="3"/>
        <v>#REF!</v>
      </c>
      <c r="U45" s="135" t="e">
        <f t="shared" si="4"/>
        <v>#REF!</v>
      </c>
      <c r="V45" s="135">
        <f t="shared" si="5"/>
        <v>0</v>
      </c>
      <c r="W45" s="135" t="e">
        <f t="shared" si="6"/>
        <v>#REF!</v>
      </c>
      <c r="X45" s="135" t="e">
        <f t="shared" si="7"/>
        <v>#REF!</v>
      </c>
    </row>
    <row r="46" spans="1:24" ht="36" customHeight="1">
      <c r="A46" s="126">
        <v>1</v>
      </c>
      <c r="B46" s="235"/>
      <c r="C46" s="129" t="s">
        <v>280</v>
      </c>
      <c r="D46" s="129">
        <v>0.1</v>
      </c>
      <c r="E46" s="129">
        <v>0.1</v>
      </c>
      <c r="F46" s="129"/>
      <c r="G46" s="129"/>
      <c r="H46" s="129">
        <v>0.9</v>
      </c>
      <c r="I46" s="129"/>
      <c r="J46" s="129">
        <v>41.2</v>
      </c>
      <c r="K46" s="129">
        <v>0.4</v>
      </c>
      <c r="L46" s="130"/>
      <c r="M46" s="238"/>
      <c r="N46" s="131" t="e">
        <f t="shared" si="0"/>
        <v>#REF!</v>
      </c>
      <c r="O46" s="131" t="e">
        <f>(F46*#REF!)+(G46*#REF!)+(H46*#REF!)+(I46*#REF!)</f>
        <v>#REF!</v>
      </c>
      <c r="P46" s="131">
        <f>(J46*공공요금!$H$7)+(K46*공공요금!$H$17)</f>
        <v>3902.4</v>
      </c>
      <c r="Q46" s="131" t="e">
        <f t="shared" si="1"/>
        <v>#REF!</v>
      </c>
      <c r="R46" s="132" t="e">
        <f t="shared" si="2"/>
        <v>#REF!</v>
      </c>
      <c r="S46" s="133"/>
      <c r="T46" s="134" t="e">
        <f t="shared" si="3"/>
        <v>#REF!</v>
      </c>
      <c r="U46" s="135" t="e">
        <f t="shared" si="4"/>
        <v>#REF!</v>
      </c>
      <c r="V46" s="135">
        <f t="shared" si="5"/>
        <v>0</v>
      </c>
      <c r="W46" s="135" t="e">
        <f t="shared" si="6"/>
        <v>#REF!</v>
      </c>
      <c r="X46" s="135" t="e">
        <f t="shared" si="7"/>
        <v>#REF!</v>
      </c>
    </row>
    <row r="47" spans="1:24" ht="36" customHeight="1">
      <c r="A47" s="126">
        <v>1</v>
      </c>
      <c r="B47" s="235"/>
      <c r="C47" s="129" t="s">
        <v>281</v>
      </c>
      <c r="D47" s="129">
        <v>0.1</v>
      </c>
      <c r="E47" s="129">
        <v>0.2</v>
      </c>
      <c r="F47" s="129"/>
      <c r="G47" s="129">
        <v>0.2</v>
      </c>
      <c r="H47" s="129"/>
      <c r="I47" s="129"/>
      <c r="J47" s="129">
        <v>68.900000000000006</v>
      </c>
      <c r="K47" s="129">
        <v>0.1</v>
      </c>
      <c r="L47" s="130"/>
      <c r="M47" s="238"/>
      <c r="N47" s="131" t="e">
        <f t="shared" si="0"/>
        <v>#REF!</v>
      </c>
      <c r="O47" s="131" t="e">
        <f>(F47*#REF!)+(G47*#REF!)+(H47*#REF!)+(I47*#REF!)</f>
        <v>#REF!</v>
      </c>
      <c r="P47" s="131">
        <f>(J47*공공요금!$H$7)+(K47*공공요금!$H$17)</f>
        <v>6073.8</v>
      </c>
      <c r="Q47" s="131" t="e">
        <f t="shared" si="1"/>
        <v>#REF!</v>
      </c>
      <c r="R47" s="132" t="e">
        <f t="shared" si="2"/>
        <v>#REF!</v>
      </c>
      <c r="S47" s="133"/>
      <c r="T47" s="134" t="e">
        <f t="shared" si="3"/>
        <v>#REF!</v>
      </c>
      <c r="U47" s="135" t="e">
        <f t="shared" si="4"/>
        <v>#REF!</v>
      </c>
      <c r="V47" s="135">
        <f t="shared" si="5"/>
        <v>0</v>
      </c>
      <c r="W47" s="135" t="e">
        <f t="shared" si="6"/>
        <v>#REF!</v>
      </c>
      <c r="X47" s="135" t="e">
        <f t="shared" si="7"/>
        <v>#REF!</v>
      </c>
    </row>
    <row r="48" spans="1:24" ht="36" customHeight="1">
      <c r="A48" s="126">
        <v>1</v>
      </c>
      <c r="B48" s="235"/>
      <c r="C48" s="129" t="s">
        <v>282</v>
      </c>
      <c r="D48" s="129">
        <v>0.1</v>
      </c>
      <c r="E48" s="129">
        <v>0.2</v>
      </c>
      <c r="F48" s="129"/>
      <c r="G48" s="129">
        <v>0.1</v>
      </c>
      <c r="H48" s="129"/>
      <c r="I48" s="129"/>
      <c r="J48" s="129">
        <v>51.5</v>
      </c>
      <c r="K48" s="129">
        <v>0.6</v>
      </c>
      <c r="L48" s="130"/>
      <c r="M48" s="238"/>
      <c r="N48" s="131" t="e">
        <f t="shared" si="0"/>
        <v>#REF!</v>
      </c>
      <c r="O48" s="131" t="e">
        <f>(F48*#REF!)+(G48*#REF!)+(H48*#REF!)+(I48*#REF!)</f>
        <v>#REF!</v>
      </c>
      <c r="P48" s="131">
        <f>(J48*공공요금!$H$7)+(K48*공공요금!$H$17)</f>
        <v>4957.5</v>
      </c>
      <c r="Q48" s="131" t="e">
        <f t="shared" si="1"/>
        <v>#REF!</v>
      </c>
      <c r="R48" s="132" t="e">
        <f t="shared" si="2"/>
        <v>#REF!</v>
      </c>
      <c r="S48" s="133"/>
      <c r="T48" s="134" t="e">
        <f t="shared" si="3"/>
        <v>#REF!</v>
      </c>
      <c r="U48" s="135" t="e">
        <f t="shared" si="4"/>
        <v>#REF!</v>
      </c>
      <c r="V48" s="135">
        <f t="shared" si="5"/>
        <v>0</v>
      </c>
      <c r="W48" s="135" t="e">
        <f t="shared" si="6"/>
        <v>#REF!</v>
      </c>
      <c r="X48" s="135" t="e">
        <f t="shared" si="7"/>
        <v>#REF!</v>
      </c>
    </row>
    <row r="49" spans="1:24" ht="36" customHeight="1">
      <c r="A49" s="126">
        <v>1</v>
      </c>
      <c r="B49" s="235"/>
      <c r="C49" s="129" t="s">
        <v>283</v>
      </c>
      <c r="D49" s="129">
        <v>0.1</v>
      </c>
      <c r="E49" s="129">
        <v>0.2</v>
      </c>
      <c r="F49" s="129"/>
      <c r="G49" s="129"/>
      <c r="H49" s="129">
        <v>1</v>
      </c>
      <c r="I49" s="129">
        <v>2</v>
      </c>
      <c r="J49" s="129">
        <v>68.900000000000006</v>
      </c>
      <c r="K49" s="129">
        <v>0.4</v>
      </c>
      <c r="L49" s="130"/>
      <c r="M49" s="238"/>
      <c r="N49" s="131" t="e">
        <f t="shared" si="0"/>
        <v>#REF!</v>
      </c>
      <c r="O49" s="131" t="e">
        <f>(F49*#REF!)+(G49*#REF!)+(H49*#REF!)+(I49*#REF!)</f>
        <v>#REF!</v>
      </c>
      <c r="P49" s="131">
        <f>(J49*공공요금!$H$7)+(K49*공공요금!$H$17)</f>
        <v>6312.3</v>
      </c>
      <c r="Q49" s="131" t="e">
        <f t="shared" si="1"/>
        <v>#REF!</v>
      </c>
      <c r="R49" s="132" t="e">
        <f t="shared" si="2"/>
        <v>#REF!</v>
      </c>
      <c r="S49" s="133"/>
      <c r="T49" s="134" t="e">
        <f t="shared" si="3"/>
        <v>#REF!</v>
      </c>
      <c r="U49" s="135" t="e">
        <f t="shared" si="4"/>
        <v>#REF!</v>
      </c>
      <c r="V49" s="135">
        <f t="shared" si="5"/>
        <v>0</v>
      </c>
      <c r="W49" s="135" t="e">
        <f t="shared" si="6"/>
        <v>#REF!</v>
      </c>
      <c r="X49" s="135" t="e">
        <f t="shared" si="7"/>
        <v>#REF!</v>
      </c>
    </row>
    <row r="50" spans="1:24" ht="36" customHeight="1">
      <c r="A50" s="126">
        <v>1</v>
      </c>
      <c r="B50" s="235"/>
      <c r="C50" s="129" t="s">
        <v>284</v>
      </c>
      <c r="D50" s="129">
        <v>0.1</v>
      </c>
      <c r="E50" s="129">
        <v>0.2</v>
      </c>
      <c r="F50" s="129"/>
      <c r="G50" s="129"/>
      <c r="H50" s="129">
        <v>0.5</v>
      </c>
      <c r="I50" s="129">
        <v>0.7</v>
      </c>
      <c r="J50" s="129">
        <v>83.9</v>
      </c>
      <c r="K50" s="129">
        <v>0.4</v>
      </c>
      <c r="L50" s="130"/>
      <c r="M50" s="238"/>
      <c r="N50" s="131" t="e">
        <f t="shared" si="0"/>
        <v>#REF!</v>
      </c>
      <c r="O50" s="131" t="e">
        <f>(F50*#REF!)+(G50*#REF!)+(H50*#REF!)+(I50*#REF!)</f>
        <v>#REF!</v>
      </c>
      <c r="P50" s="131">
        <f>(J50*공공요금!$H$7)+(K50*공공요금!$H$17)</f>
        <v>7617.3</v>
      </c>
      <c r="Q50" s="131" t="e">
        <f t="shared" si="1"/>
        <v>#REF!</v>
      </c>
      <c r="R50" s="132" t="e">
        <f t="shared" si="2"/>
        <v>#REF!</v>
      </c>
      <c r="S50" s="133"/>
      <c r="T50" s="134" t="e">
        <f t="shared" si="3"/>
        <v>#REF!</v>
      </c>
      <c r="U50" s="135" t="e">
        <f t="shared" si="4"/>
        <v>#REF!</v>
      </c>
      <c r="V50" s="135">
        <f t="shared" si="5"/>
        <v>0</v>
      </c>
      <c r="W50" s="135" t="e">
        <f t="shared" si="6"/>
        <v>#REF!</v>
      </c>
      <c r="X50" s="135" t="e">
        <f t="shared" si="7"/>
        <v>#REF!</v>
      </c>
    </row>
    <row r="51" spans="1:24" ht="36" customHeight="1">
      <c r="A51" s="126">
        <v>1</v>
      </c>
      <c r="B51" s="236"/>
      <c r="C51" s="129" t="s">
        <v>285</v>
      </c>
      <c r="D51" s="129">
        <v>0.1</v>
      </c>
      <c r="E51" s="129">
        <v>0.1</v>
      </c>
      <c r="F51" s="129"/>
      <c r="G51" s="129"/>
      <c r="H51" s="129">
        <v>0.1</v>
      </c>
      <c r="I51" s="129">
        <v>0.2</v>
      </c>
      <c r="J51" s="129">
        <v>3.8</v>
      </c>
      <c r="K51" s="129">
        <v>0.4</v>
      </c>
      <c r="L51" s="130"/>
      <c r="M51" s="238"/>
      <c r="N51" s="131" t="e">
        <f t="shared" si="0"/>
        <v>#REF!</v>
      </c>
      <c r="O51" s="131" t="e">
        <f>(F51*#REF!)+(G51*#REF!)+(H51*#REF!)+(I51*#REF!)</f>
        <v>#REF!</v>
      </c>
      <c r="P51" s="131">
        <f>(J51*공공요금!$H$7)+(K51*공공요금!$H$17)</f>
        <v>648.59999999999991</v>
      </c>
      <c r="Q51" s="131" t="e">
        <f t="shared" si="1"/>
        <v>#REF!</v>
      </c>
      <c r="R51" s="132" t="e">
        <f t="shared" si="2"/>
        <v>#REF!</v>
      </c>
      <c r="S51" s="133"/>
      <c r="T51" s="134" t="e">
        <f t="shared" si="3"/>
        <v>#REF!</v>
      </c>
      <c r="U51" s="135" t="e">
        <f t="shared" si="4"/>
        <v>#REF!</v>
      </c>
      <c r="V51" s="135">
        <f t="shared" si="5"/>
        <v>0</v>
      </c>
      <c r="W51" s="135" t="e">
        <f t="shared" si="6"/>
        <v>#REF!</v>
      </c>
      <c r="X51" s="135" t="e">
        <f t="shared" si="7"/>
        <v>#REF!</v>
      </c>
    </row>
    <row r="52" spans="1:24" ht="36" customHeight="1">
      <c r="A52" s="126">
        <v>1</v>
      </c>
      <c r="B52" s="234" t="s">
        <v>286</v>
      </c>
      <c r="C52" s="129" t="s">
        <v>287</v>
      </c>
      <c r="D52" s="129">
        <v>0.1</v>
      </c>
      <c r="E52" s="129">
        <v>0.2</v>
      </c>
      <c r="F52" s="129"/>
      <c r="G52" s="129"/>
      <c r="H52" s="129">
        <v>0.5</v>
      </c>
      <c r="I52" s="129">
        <v>0.4</v>
      </c>
      <c r="J52" s="129">
        <v>4.7</v>
      </c>
      <c r="K52" s="129">
        <v>0.4</v>
      </c>
      <c r="L52" s="130"/>
      <c r="M52" s="237" t="s">
        <v>288</v>
      </c>
      <c r="N52" s="131" t="e">
        <f t="shared" si="0"/>
        <v>#REF!</v>
      </c>
      <c r="O52" s="131" t="e">
        <f>(F52*#REF!)+(G52*#REF!)+(H52*#REF!)+(I52*#REF!)</f>
        <v>#REF!</v>
      </c>
      <c r="P52" s="131">
        <f>(J52*공공요금!$H$7)+(K52*공공요금!$H$17)</f>
        <v>726.90000000000009</v>
      </c>
      <c r="Q52" s="131" t="e">
        <f t="shared" si="1"/>
        <v>#REF!</v>
      </c>
      <c r="R52" s="132" t="e">
        <f t="shared" si="2"/>
        <v>#REF!</v>
      </c>
      <c r="S52" s="133"/>
      <c r="T52" s="134" t="e">
        <f t="shared" si="3"/>
        <v>#REF!</v>
      </c>
      <c r="U52" s="135" t="e">
        <f t="shared" si="4"/>
        <v>#REF!</v>
      </c>
      <c r="V52" s="135">
        <f t="shared" si="5"/>
        <v>0</v>
      </c>
      <c r="W52" s="135" t="e">
        <f t="shared" si="6"/>
        <v>#REF!</v>
      </c>
      <c r="X52" s="135" t="e">
        <f t="shared" si="7"/>
        <v>#REF!</v>
      </c>
    </row>
    <row r="53" spans="1:24" ht="36" customHeight="1">
      <c r="A53" s="126">
        <v>1</v>
      </c>
      <c r="B53" s="235"/>
      <c r="C53" s="129" t="s">
        <v>289</v>
      </c>
      <c r="D53" s="129">
        <v>0.1</v>
      </c>
      <c r="E53" s="129">
        <v>0.2</v>
      </c>
      <c r="F53" s="129"/>
      <c r="G53" s="129"/>
      <c r="H53" s="129">
        <v>0.1</v>
      </c>
      <c r="I53" s="129"/>
      <c r="J53" s="129">
        <v>8.5</v>
      </c>
      <c r="K53" s="129">
        <v>0.7</v>
      </c>
      <c r="L53" s="130"/>
      <c r="M53" s="238"/>
      <c r="N53" s="131" t="e">
        <f t="shared" si="0"/>
        <v>#REF!</v>
      </c>
      <c r="O53" s="131" t="e">
        <f>(F53*#REF!)+(G53*#REF!)+(H53*#REF!)+(I53*#REF!)</f>
        <v>#REF!</v>
      </c>
      <c r="P53" s="131">
        <f>(J53*공공요금!$H$7)+(K53*공공요금!$H$17)</f>
        <v>1296</v>
      </c>
      <c r="Q53" s="131" t="e">
        <f t="shared" si="1"/>
        <v>#REF!</v>
      </c>
      <c r="R53" s="132" t="e">
        <f t="shared" si="2"/>
        <v>#REF!</v>
      </c>
      <c r="S53" s="133"/>
      <c r="T53" s="134" t="e">
        <f t="shared" si="3"/>
        <v>#REF!</v>
      </c>
      <c r="U53" s="135" t="e">
        <f t="shared" si="4"/>
        <v>#REF!</v>
      </c>
      <c r="V53" s="135">
        <f t="shared" si="5"/>
        <v>0</v>
      </c>
      <c r="W53" s="135" t="e">
        <f t="shared" si="6"/>
        <v>#REF!</v>
      </c>
      <c r="X53" s="135" t="e">
        <f t="shared" si="7"/>
        <v>#REF!</v>
      </c>
    </row>
    <row r="54" spans="1:24" ht="36" customHeight="1">
      <c r="A54" s="126">
        <v>1</v>
      </c>
      <c r="B54" s="235"/>
      <c r="C54" s="129" t="s">
        <v>290</v>
      </c>
      <c r="D54" s="129">
        <v>0.1</v>
      </c>
      <c r="E54" s="129">
        <v>0.2</v>
      </c>
      <c r="F54" s="129"/>
      <c r="G54" s="129"/>
      <c r="H54" s="129">
        <v>0.2</v>
      </c>
      <c r="I54" s="129">
        <v>0.2</v>
      </c>
      <c r="J54" s="129">
        <v>6.4</v>
      </c>
      <c r="K54" s="129">
        <v>0.7</v>
      </c>
      <c r="L54" s="130"/>
      <c r="M54" s="238"/>
      <c r="N54" s="131" t="e">
        <f t="shared" si="0"/>
        <v>#REF!</v>
      </c>
      <c r="O54" s="131" t="e">
        <f>(F54*#REF!)+(G54*#REF!)+(H54*#REF!)+(I54*#REF!)</f>
        <v>#REF!</v>
      </c>
      <c r="P54" s="131">
        <f>(J54*공공요금!$H$7)+(K54*공공요금!$H$17)</f>
        <v>1113.3000000000002</v>
      </c>
      <c r="Q54" s="131" t="e">
        <f t="shared" si="1"/>
        <v>#REF!</v>
      </c>
      <c r="R54" s="132" t="e">
        <f t="shared" si="2"/>
        <v>#REF!</v>
      </c>
      <c r="S54" s="133"/>
      <c r="T54" s="134" t="e">
        <f t="shared" si="3"/>
        <v>#REF!</v>
      </c>
      <c r="U54" s="135" t="e">
        <f t="shared" si="4"/>
        <v>#REF!</v>
      </c>
      <c r="V54" s="135">
        <f t="shared" si="5"/>
        <v>0</v>
      </c>
      <c r="W54" s="135" t="e">
        <f t="shared" si="6"/>
        <v>#REF!</v>
      </c>
      <c r="X54" s="135" t="e">
        <f t="shared" si="7"/>
        <v>#REF!</v>
      </c>
    </row>
    <row r="55" spans="1:24" ht="36" customHeight="1">
      <c r="A55" s="126">
        <v>1</v>
      </c>
      <c r="B55" s="235"/>
      <c r="C55" s="129" t="s">
        <v>291</v>
      </c>
      <c r="D55" s="129">
        <v>0.1</v>
      </c>
      <c r="E55" s="129">
        <v>0.4</v>
      </c>
      <c r="F55" s="129"/>
      <c r="G55" s="129"/>
      <c r="H55" s="129">
        <v>0.7</v>
      </c>
      <c r="I55" s="129">
        <v>0.7</v>
      </c>
      <c r="J55" s="129">
        <v>6.6</v>
      </c>
      <c r="K55" s="129">
        <v>1.2</v>
      </c>
      <c r="L55" s="130"/>
      <c r="M55" s="238"/>
      <c r="N55" s="131" t="e">
        <f t="shared" si="0"/>
        <v>#REF!</v>
      </c>
      <c r="O55" s="131" t="e">
        <f>(F55*#REF!)+(G55*#REF!)+(H55*#REF!)+(I55*#REF!)</f>
        <v>#REF!</v>
      </c>
      <c r="P55" s="131">
        <f>(J55*공공요금!$H$7)+(K55*공공요금!$H$17)</f>
        <v>1528.1999999999998</v>
      </c>
      <c r="Q55" s="131" t="e">
        <f t="shared" si="1"/>
        <v>#REF!</v>
      </c>
      <c r="R55" s="132" t="e">
        <f t="shared" si="2"/>
        <v>#REF!</v>
      </c>
      <c r="S55" s="133"/>
      <c r="T55" s="134" t="e">
        <f t="shared" si="3"/>
        <v>#REF!</v>
      </c>
      <c r="U55" s="135" t="e">
        <f t="shared" si="4"/>
        <v>#REF!</v>
      </c>
      <c r="V55" s="135">
        <f t="shared" si="5"/>
        <v>0</v>
      </c>
      <c r="W55" s="135" t="e">
        <f t="shared" si="6"/>
        <v>#REF!</v>
      </c>
      <c r="X55" s="135" t="e">
        <f t="shared" si="7"/>
        <v>#REF!</v>
      </c>
    </row>
    <row r="56" spans="1:24" ht="36" customHeight="1">
      <c r="A56" s="126">
        <v>1</v>
      </c>
      <c r="B56" s="235"/>
      <c r="C56" s="129" t="s">
        <v>292</v>
      </c>
      <c r="D56" s="129">
        <v>0.1</v>
      </c>
      <c r="E56" s="129">
        <v>0.2</v>
      </c>
      <c r="F56" s="129"/>
      <c r="G56" s="129"/>
      <c r="H56" s="129">
        <v>0.5</v>
      </c>
      <c r="I56" s="129">
        <v>0.5</v>
      </c>
      <c r="J56" s="129">
        <v>5.0999999999999996</v>
      </c>
      <c r="K56" s="129">
        <v>0.8</v>
      </c>
      <c r="L56" s="130"/>
      <c r="M56" s="238"/>
      <c r="N56" s="131" t="e">
        <f t="shared" si="0"/>
        <v>#REF!</v>
      </c>
      <c r="O56" s="131" t="e">
        <f>(F56*#REF!)+(G56*#REF!)+(H56*#REF!)+(I56*#REF!)</f>
        <v>#REF!</v>
      </c>
      <c r="P56" s="131">
        <f>(J56*공공요금!$H$7)+(K56*공공요금!$H$17)</f>
        <v>1079.7</v>
      </c>
      <c r="Q56" s="131" t="e">
        <f t="shared" si="1"/>
        <v>#REF!</v>
      </c>
      <c r="R56" s="132" t="e">
        <f t="shared" si="2"/>
        <v>#REF!</v>
      </c>
      <c r="S56" s="133"/>
      <c r="T56" s="134" t="e">
        <f t="shared" si="3"/>
        <v>#REF!</v>
      </c>
      <c r="U56" s="135" t="e">
        <f t="shared" si="4"/>
        <v>#REF!</v>
      </c>
      <c r="V56" s="135">
        <f t="shared" si="5"/>
        <v>0</v>
      </c>
      <c r="W56" s="135" t="e">
        <f t="shared" si="6"/>
        <v>#REF!</v>
      </c>
      <c r="X56" s="135" t="e">
        <f t="shared" si="7"/>
        <v>#REF!</v>
      </c>
    </row>
    <row r="57" spans="1:24" ht="36" customHeight="1">
      <c r="A57" s="126">
        <v>1</v>
      </c>
      <c r="B57" s="235"/>
      <c r="C57" s="129" t="s">
        <v>293</v>
      </c>
      <c r="D57" s="129">
        <v>0.1</v>
      </c>
      <c r="E57" s="129">
        <v>0.4</v>
      </c>
      <c r="F57" s="129"/>
      <c r="G57" s="129"/>
      <c r="H57" s="129">
        <v>0.2</v>
      </c>
      <c r="I57" s="129">
        <v>0.3</v>
      </c>
      <c r="J57" s="129">
        <v>14.1</v>
      </c>
      <c r="K57" s="129">
        <v>0.6</v>
      </c>
      <c r="L57" s="130"/>
      <c r="M57" s="238"/>
      <c r="N57" s="131" t="e">
        <f t="shared" si="0"/>
        <v>#REF!</v>
      </c>
      <c r="O57" s="131" t="e">
        <f>(F57*#REF!)+(G57*#REF!)+(H57*#REF!)+(I57*#REF!)</f>
        <v>#REF!</v>
      </c>
      <c r="P57" s="131">
        <f>(J57*공공요금!$H$7)+(K57*공공요금!$H$17)</f>
        <v>1703.7</v>
      </c>
      <c r="Q57" s="131" t="e">
        <f t="shared" si="1"/>
        <v>#REF!</v>
      </c>
      <c r="R57" s="132" t="e">
        <f t="shared" si="2"/>
        <v>#REF!</v>
      </c>
      <c r="S57" s="133"/>
      <c r="T57" s="134" t="e">
        <f t="shared" si="3"/>
        <v>#REF!</v>
      </c>
      <c r="U57" s="135" t="e">
        <f t="shared" si="4"/>
        <v>#REF!</v>
      </c>
      <c r="V57" s="135">
        <f t="shared" si="5"/>
        <v>0</v>
      </c>
      <c r="W57" s="135" t="e">
        <f t="shared" si="6"/>
        <v>#REF!</v>
      </c>
      <c r="X57" s="135" t="e">
        <f t="shared" si="7"/>
        <v>#REF!</v>
      </c>
    </row>
    <row r="58" spans="1:24" ht="36" customHeight="1">
      <c r="A58" s="126">
        <v>1</v>
      </c>
      <c r="B58" s="235"/>
      <c r="C58" s="129" t="s">
        <v>294</v>
      </c>
      <c r="D58" s="129">
        <v>0.1</v>
      </c>
      <c r="E58" s="129">
        <v>0.2</v>
      </c>
      <c r="F58" s="129"/>
      <c r="G58" s="129"/>
      <c r="H58" s="129"/>
      <c r="I58" s="129">
        <v>0.1</v>
      </c>
      <c r="J58" s="129">
        <v>24</v>
      </c>
      <c r="K58" s="129">
        <v>0.8</v>
      </c>
      <c r="L58" s="130"/>
      <c r="M58" s="238"/>
      <c r="N58" s="131" t="e">
        <f t="shared" si="0"/>
        <v>#REF!</v>
      </c>
      <c r="O58" s="131" t="e">
        <f>(F58*#REF!)+(G58*#REF!)+(H58*#REF!)+(I58*#REF!)</f>
        <v>#REF!</v>
      </c>
      <c r="P58" s="131">
        <f>(J58*공공요금!$H$7)+(K58*공공요금!$H$17)</f>
        <v>2724</v>
      </c>
      <c r="Q58" s="131" t="e">
        <f t="shared" si="1"/>
        <v>#REF!</v>
      </c>
      <c r="R58" s="132" t="e">
        <f t="shared" si="2"/>
        <v>#REF!</v>
      </c>
      <c r="S58" s="133"/>
      <c r="T58" s="134" t="e">
        <f t="shared" si="3"/>
        <v>#REF!</v>
      </c>
      <c r="U58" s="135" t="e">
        <f t="shared" si="4"/>
        <v>#REF!</v>
      </c>
      <c r="V58" s="135">
        <f t="shared" si="5"/>
        <v>0</v>
      </c>
      <c r="W58" s="135" t="e">
        <f t="shared" si="6"/>
        <v>#REF!</v>
      </c>
      <c r="X58" s="135" t="e">
        <f t="shared" si="7"/>
        <v>#REF!</v>
      </c>
    </row>
    <row r="59" spans="1:24" ht="36" customHeight="1">
      <c r="A59" s="126">
        <v>1</v>
      </c>
      <c r="B59" s="235"/>
      <c r="C59" s="129" t="s">
        <v>295</v>
      </c>
      <c r="D59" s="129">
        <v>0.1</v>
      </c>
      <c r="E59" s="129">
        <v>0.4</v>
      </c>
      <c r="F59" s="129"/>
      <c r="G59" s="129"/>
      <c r="H59" s="129">
        <v>0.2</v>
      </c>
      <c r="I59" s="129">
        <v>0.3</v>
      </c>
      <c r="J59" s="129">
        <v>18</v>
      </c>
      <c r="K59" s="129">
        <v>0.6</v>
      </c>
      <c r="L59" s="130"/>
      <c r="M59" s="238"/>
      <c r="N59" s="131" t="e">
        <f t="shared" si="0"/>
        <v>#REF!</v>
      </c>
      <c r="O59" s="131" t="e">
        <f>(F59*#REF!)+(G59*#REF!)+(H59*#REF!)+(I59*#REF!)</f>
        <v>#REF!</v>
      </c>
      <c r="P59" s="131">
        <f>(J59*공공요금!$H$7)+(K59*공공요금!$H$17)</f>
        <v>2043</v>
      </c>
      <c r="Q59" s="131" t="e">
        <f t="shared" si="1"/>
        <v>#REF!</v>
      </c>
      <c r="R59" s="132" t="e">
        <f t="shared" si="2"/>
        <v>#REF!</v>
      </c>
      <c r="S59" s="133"/>
      <c r="T59" s="134" t="e">
        <f t="shared" si="3"/>
        <v>#REF!</v>
      </c>
      <c r="U59" s="135" t="e">
        <f t="shared" si="4"/>
        <v>#REF!</v>
      </c>
      <c r="V59" s="135">
        <f t="shared" si="5"/>
        <v>0</v>
      </c>
      <c r="W59" s="135" t="e">
        <f t="shared" si="6"/>
        <v>#REF!</v>
      </c>
      <c r="X59" s="135" t="e">
        <f t="shared" si="7"/>
        <v>#REF!</v>
      </c>
    </row>
    <row r="60" spans="1:24" ht="36" customHeight="1">
      <c r="A60" s="126">
        <v>1</v>
      </c>
      <c r="B60" s="235"/>
      <c r="C60" s="129" t="s">
        <v>296</v>
      </c>
      <c r="D60" s="129">
        <v>0.1</v>
      </c>
      <c r="E60" s="129">
        <v>0.2</v>
      </c>
      <c r="F60" s="129"/>
      <c r="G60" s="129"/>
      <c r="H60" s="129"/>
      <c r="I60" s="129">
        <v>0.1</v>
      </c>
      <c r="J60" s="129">
        <v>24</v>
      </c>
      <c r="K60" s="129">
        <v>0.8</v>
      </c>
      <c r="L60" s="130"/>
      <c r="M60" s="238"/>
      <c r="N60" s="131" t="e">
        <f t="shared" si="0"/>
        <v>#REF!</v>
      </c>
      <c r="O60" s="131" t="e">
        <f>(F60*#REF!)+(G60*#REF!)+(H60*#REF!)+(I60*#REF!)</f>
        <v>#REF!</v>
      </c>
      <c r="P60" s="131">
        <f>(J60*공공요금!$H$7)+(K60*공공요금!$H$17)</f>
        <v>2724</v>
      </c>
      <c r="Q60" s="131" t="e">
        <f t="shared" si="1"/>
        <v>#REF!</v>
      </c>
      <c r="R60" s="132" t="e">
        <f t="shared" si="2"/>
        <v>#REF!</v>
      </c>
      <c r="S60" s="133"/>
      <c r="T60" s="134" t="e">
        <f t="shared" si="3"/>
        <v>#REF!</v>
      </c>
      <c r="U60" s="135" t="e">
        <f t="shared" si="4"/>
        <v>#REF!</v>
      </c>
      <c r="V60" s="135">
        <f t="shared" si="5"/>
        <v>0</v>
      </c>
      <c r="W60" s="135" t="e">
        <f t="shared" si="6"/>
        <v>#REF!</v>
      </c>
      <c r="X60" s="135" t="e">
        <f t="shared" si="7"/>
        <v>#REF!</v>
      </c>
    </row>
    <row r="61" spans="1:24" ht="36" customHeight="1">
      <c r="A61" s="126">
        <v>1</v>
      </c>
      <c r="B61" s="236"/>
      <c r="C61" s="129" t="s">
        <v>297</v>
      </c>
      <c r="D61" s="129">
        <v>0.1</v>
      </c>
      <c r="E61" s="129">
        <v>0.2</v>
      </c>
      <c r="F61" s="129"/>
      <c r="G61" s="129"/>
      <c r="H61" s="129">
        <v>0.5</v>
      </c>
      <c r="I61" s="129">
        <v>0.3</v>
      </c>
      <c r="J61" s="129">
        <v>6.7</v>
      </c>
      <c r="K61" s="129">
        <v>1.1000000000000001</v>
      </c>
      <c r="L61" s="130"/>
      <c r="M61" s="238"/>
      <c r="N61" s="131" t="e">
        <f t="shared" si="0"/>
        <v>#REF!</v>
      </c>
      <c r="O61" s="131" t="e">
        <f>(F61*#REF!)+(G61*#REF!)+(H61*#REF!)+(I61*#REF!)</f>
        <v>#REF!</v>
      </c>
      <c r="P61" s="131">
        <f>(J61*공공요금!$H$7)+(K61*공공요금!$H$17)</f>
        <v>1457.4</v>
      </c>
      <c r="Q61" s="131" t="e">
        <f t="shared" si="1"/>
        <v>#REF!</v>
      </c>
      <c r="R61" s="132" t="e">
        <f t="shared" si="2"/>
        <v>#REF!</v>
      </c>
      <c r="S61" s="133"/>
      <c r="T61" s="134" t="e">
        <f t="shared" si="3"/>
        <v>#REF!</v>
      </c>
      <c r="U61" s="135" t="e">
        <f t="shared" si="4"/>
        <v>#REF!</v>
      </c>
      <c r="V61" s="135">
        <f t="shared" si="5"/>
        <v>0</v>
      </c>
      <c r="W61" s="135" t="e">
        <f t="shared" si="6"/>
        <v>#REF!</v>
      </c>
      <c r="X61" s="135" t="e">
        <f t="shared" si="7"/>
        <v>#REF!</v>
      </c>
    </row>
    <row r="62" spans="1:24" ht="36" customHeight="1">
      <c r="A62" s="126">
        <v>1</v>
      </c>
      <c r="B62" s="234" t="s">
        <v>298</v>
      </c>
      <c r="C62" s="129" t="s">
        <v>292</v>
      </c>
      <c r="D62" s="129">
        <v>0.1</v>
      </c>
      <c r="E62" s="129">
        <v>0.2</v>
      </c>
      <c r="F62" s="129"/>
      <c r="G62" s="129"/>
      <c r="H62" s="129">
        <v>0.5</v>
      </c>
      <c r="I62" s="129">
        <v>0.5</v>
      </c>
      <c r="J62" s="129">
        <v>19.100000000000001</v>
      </c>
      <c r="K62" s="129">
        <v>0.8</v>
      </c>
      <c r="L62" s="130"/>
      <c r="M62" s="237" t="s">
        <v>299</v>
      </c>
      <c r="N62" s="131" t="e">
        <f t="shared" si="0"/>
        <v>#REF!</v>
      </c>
      <c r="O62" s="131" t="e">
        <f>(F62*#REF!)+(G62*#REF!)+(H62*#REF!)+(I62*#REF!)</f>
        <v>#REF!</v>
      </c>
      <c r="P62" s="131">
        <f>(J62*공공요금!$H$7)+(K62*공공요금!$H$17)</f>
        <v>2297.6999999999998</v>
      </c>
      <c r="Q62" s="131" t="e">
        <f t="shared" si="1"/>
        <v>#REF!</v>
      </c>
      <c r="R62" s="132" t="e">
        <f t="shared" si="2"/>
        <v>#REF!</v>
      </c>
      <c r="S62" s="133"/>
      <c r="T62" s="134" t="e">
        <f t="shared" si="3"/>
        <v>#REF!</v>
      </c>
      <c r="U62" s="135" t="e">
        <f t="shared" si="4"/>
        <v>#REF!</v>
      </c>
      <c r="V62" s="135">
        <f t="shared" si="5"/>
        <v>0</v>
      </c>
      <c r="W62" s="135" t="e">
        <f t="shared" si="6"/>
        <v>#REF!</v>
      </c>
      <c r="X62" s="135" t="e">
        <f t="shared" si="7"/>
        <v>#REF!</v>
      </c>
    </row>
    <row r="63" spans="1:24" ht="36" customHeight="1">
      <c r="A63" s="126">
        <v>1</v>
      </c>
      <c r="B63" s="235"/>
      <c r="C63" s="129" t="s">
        <v>300</v>
      </c>
      <c r="D63" s="129">
        <v>0.1</v>
      </c>
      <c r="E63" s="129">
        <v>0.2</v>
      </c>
      <c r="F63" s="129"/>
      <c r="G63" s="129"/>
      <c r="H63" s="129">
        <v>0.4</v>
      </c>
      <c r="I63" s="129">
        <v>0.5</v>
      </c>
      <c r="J63" s="129">
        <v>3.6</v>
      </c>
      <c r="K63" s="129">
        <v>0.6</v>
      </c>
      <c r="L63" s="130"/>
      <c r="M63" s="238"/>
      <c r="N63" s="131" t="e">
        <f t="shared" si="0"/>
        <v>#REF!</v>
      </c>
      <c r="O63" s="131" t="e">
        <f>(F63*#REF!)+(G63*#REF!)+(H63*#REF!)+(I63*#REF!)</f>
        <v>#REF!</v>
      </c>
      <c r="P63" s="131">
        <f>(J63*공공요금!$H$7)+(K63*공공요금!$H$17)</f>
        <v>790.2</v>
      </c>
      <c r="Q63" s="131" t="e">
        <f t="shared" si="1"/>
        <v>#REF!</v>
      </c>
      <c r="R63" s="132" t="e">
        <f t="shared" si="2"/>
        <v>#REF!</v>
      </c>
      <c r="S63" s="133"/>
      <c r="T63" s="134" t="e">
        <f t="shared" si="3"/>
        <v>#REF!</v>
      </c>
      <c r="U63" s="135" t="e">
        <f t="shared" si="4"/>
        <v>#REF!</v>
      </c>
      <c r="V63" s="135">
        <f t="shared" si="5"/>
        <v>0</v>
      </c>
      <c r="W63" s="135" t="e">
        <f t="shared" si="6"/>
        <v>#REF!</v>
      </c>
      <c r="X63" s="135" t="e">
        <f t="shared" si="7"/>
        <v>#REF!</v>
      </c>
    </row>
    <row r="64" spans="1:24" ht="36" customHeight="1">
      <c r="A64" s="126">
        <v>1</v>
      </c>
      <c r="B64" s="235"/>
      <c r="C64" s="129" t="s">
        <v>301</v>
      </c>
      <c r="D64" s="129">
        <v>0.1</v>
      </c>
      <c r="E64" s="129">
        <v>0.2</v>
      </c>
      <c r="F64" s="129"/>
      <c r="G64" s="129"/>
      <c r="H64" s="129">
        <v>0.7</v>
      </c>
      <c r="I64" s="129">
        <v>0.6</v>
      </c>
      <c r="J64" s="129">
        <v>8.3000000000000007</v>
      </c>
      <c r="K64" s="129">
        <v>1.1000000000000001</v>
      </c>
      <c r="L64" s="130"/>
      <c r="M64" s="238"/>
      <c r="N64" s="131" t="e">
        <f t="shared" si="0"/>
        <v>#REF!</v>
      </c>
      <c r="O64" s="131" t="e">
        <f>(F64*#REF!)+(G64*#REF!)+(H64*#REF!)+(I64*#REF!)</f>
        <v>#REF!</v>
      </c>
      <c r="P64" s="131">
        <f>(J64*공공요금!$H$7)+(K64*공공요금!$H$17)</f>
        <v>1596.6000000000001</v>
      </c>
      <c r="Q64" s="131" t="e">
        <f t="shared" si="1"/>
        <v>#REF!</v>
      </c>
      <c r="R64" s="132" t="e">
        <f t="shared" si="2"/>
        <v>#REF!</v>
      </c>
      <c r="S64" s="133"/>
      <c r="T64" s="134" t="e">
        <f t="shared" si="3"/>
        <v>#REF!</v>
      </c>
      <c r="U64" s="135" t="e">
        <f t="shared" si="4"/>
        <v>#REF!</v>
      </c>
      <c r="V64" s="135">
        <f t="shared" si="5"/>
        <v>0</v>
      </c>
      <c r="W64" s="135" t="e">
        <f t="shared" si="6"/>
        <v>#REF!</v>
      </c>
      <c r="X64" s="135" t="e">
        <f t="shared" si="7"/>
        <v>#REF!</v>
      </c>
    </row>
    <row r="65" spans="1:24" ht="36" customHeight="1">
      <c r="A65" s="126">
        <v>1</v>
      </c>
      <c r="B65" s="235"/>
      <c r="C65" s="129" t="s">
        <v>302</v>
      </c>
      <c r="D65" s="129">
        <v>0.1</v>
      </c>
      <c r="E65" s="129">
        <v>0.2</v>
      </c>
      <c r="F65" s="129"/>
      <c r="G65" s="129"/>
      <c r="H65" s="129"/>
      <c r="I65" s="129">
        <v>0.1</v>
      </c>
      <c r="J65" s="129">
        <v>5.2</v>
      </c>
      <c r="K65" s="129">
        <v>0.7</v>
      </c>
      <c r="L65" s="130"/>
      <c r="M65" s="238"/>
      <c r="N65" s="131" t="e">
        <f t="shared" si="0"/>
        <v>#REF!</v>
      </c>
      <c r="O65" s="131" t="e">
        <f>(F65*#REF!)+(G65*#REF!)+(H65*#REF!)+(I65*#REF!)</f>
        <v>#REF!</v>
      </c>
      <c r="P65" s="131">
        <f>(J65*공공요금!$H$7)+(K65*공공요금!$H$17)</f>
        <v>1008.9000000000001</v>
      </c>
      <c r="Q65" s="131" t="e">
        <f t="shared" si="1"/>
        <v>#REF!</v>
      </c>
      <c r="R65" s="132" t="e">
        <f t="shared" si="2"/>
        <v>#REF!</v>
      </c>
      <c r="S65" s="133"/>
      <c r="T65" s="134" t="e">
        <f t="shared" si="3"/>
        <v>#REF!</v>
      </c>
      <c r="U65" s="135" t="e">
        <f t="shared" si="4"/>
        <v>#REF!</v>
      </c>
      <c r="V65" s="135">
        <f t="shared" si="5"/>
        <v>0</v>
      </c>
      <c r="W65" s="135" t="e">
        <f t="shared" si="6"/>
        <v>#REF!</v>
      </c>
      <c r="X65" s="135" t="e">
        <f t="shared" si="7"/>
        <v>#REF!</v>
      </c>
    </row>
    <row r="66" spans="1:24" ht="36" customHeight="1">
      <c r="A66" s="126">
        <v>1</v>
      </c>
      <c r="B66" s="235"/>
      <c r="C66" s="129" t="s">
        <v>303</v>
      </c>
      <c r="D66" s="129">
        <v>0.1</v>
      </c>
      <c r="E66" s="129">
        <v>0.2</v>
      </c>
      <c r="F66" s="129"/>
      <c r="G66" s="129"/>
      <c r="H66" s="129">
        <v>0.2</v>
      </c>
      <c r="I66" s="129">
        <v>0.2</v>
      </c>
      <c r="J66" s="129">
        <v>6.4</v>
      </c>
      <c r="K66" s="129">
        <v>0.7</v>
      </c>
      <c r="L66" s="130"/>
      <c r="M66" s="238"/>
      <c r="N66" s="131" t="e">
        <f t="shared" si="0"/>
        <v>#REF!</v>
      </c>
      <c r="O66" s="131" t="e">
        <f>(F66*#REF!)+(G66*#REF!)+(H66*#REF!)+(I66*#REF!)</f>
        <v>#REF!</v>
      </c>
      <c r="P66" s="131">
        <f>(J66*공공요금!$H$7)+(K66*공공요금!$H$17)</f>
        <v>1113.3000000000002</v>
      </c>
      <c r="Q66" s="131" t="e">
        <f t="shared" si="1"/>
        <v>#REF!</v>
      </c>
      <c r="R66" s="132" t="e">
        <f t="shared" si="2"/>
        <v>#REF!</v>
      </c>
      <c r="S66" s="133"/>
      <c r="T66" s="134" t="e">
        <f t="shared" si="3"/>
        <v>#REF!</v>
      </c>
      <c r="U66" s="135" t="e">
        <f t="shared" si="4"/>
        <v>#REF!</v>
      </c>
      <c r="V66" s="135">
        <f t="shared" si="5"/>
        <v>0</v>
      </c>
      <c r="W66" s="135" t="e">
        <f t="shared" si="6"/>
        <v>#REF!</v>
      </c>
      <c r="X66" s="135" t="e">
        <f t="shared" si="7"/>
        <v>#REF!</v>
      </c>
    </row>
    <row r="67" spans="1:24" ht="36" customHeight="1">
      <c r="A67" s="126">
        <v>1</v>
      </c>
      <c r="B67" s="236"/>
      <c r="C67" s="129" t="s">
        <v>304</v>
      </c>
      <c r="D67" s="129">
        <v>0.1</v>
      </c>
      <c r="E67" s="129">
        <v>0.4</v>
      </c>
      <c r="F67" s="129"/>
      <c r="G67" s="129"/>
      <c r="H67" s="129">
        <v>0.7</v>
      </c>
      <c r="I67" s="129">
        <v>0.7</v>
      </c>
      <c r="J67" s="129">
        <v>6.6</v>
      </c>
      <c r="K67" s="129">
        <v>1.2</v>
      </c>
      <c r="L67" s="130"/>
      <c r="M67" s="238"/>
      <c r="N67" s="131" t="e">
        <f t="shared" si="0"/>
        <v>#REF!</v>
      </c>
      <c r="O67" s="131" t="e">
        <f>(F67*#REF!)+(G67*#REF!)+(H67*#REF!)+(I67*#REF!)</f>
        <v>#REF!</v>
      </c>
      <c r="P67" s="131">
        <f>(J67*공공요금!$H$7)+(K67*공공요금!$H$17)</f>
        <v>1528.1999999999998</v>
      </c>
      <c r="Q67" s="131" t="e">
        <f t="shared" si="1"/>
        <v>#REF!</v>
      </c>
      <c r="R67" s="132" t="e">
        <f t="shared" si="2"/>
        <v>#REF!</v>
      </c>
      <c r="S67" s="133"/>
      <c r="T67" s="134" t="e">
        <f t="shared" si="3"/>
        <v>#REF!</v>
      </c>
      <c r="U67" s="135" t="e">
        <f t="shared" si="4"/>
        <v>#REF!</v>
      </c>
      <c r="V67" s="135">
        <f t="shared" si="5"/>
        <v>0</v>
      </c>
      <c r="W67" s="135" t="e">
        <f t="shared" si="6"/>
        <v>#REF!</v>
      </c>
      <c r="X67" s="135" t="e">
        <f t="shared" si="7"/>
        <v>#REF!</v>
      </c>
    </row>
    <row r="68" spans="1:24" ht="36" customHeight="1">
      <c r="A68" s="126">
        <v>1</v>
      </c>
      <c r="B68" s="234" t="s">
        <v>305</v>
      </c>
      <c r="C68" s="129" t="s">
        <v>287</v>
      </c>
      <c r="D68" s="129">
        <v>0.1</v>
      </c>
      <c r="E68" s="129">
        <v>0.2</v>
      </c>
      <c r="F68" s="129"/>
      <c r="G68" s="129"/>
      <c r="H68" s="129"/>
      <c r="I68" s="129">
        <v>0.1</v>
      </c>
      <c r="J68" s="129">
        <v>6.8</v>
      </c>
      <c r="K68" s="129">
        <v>1.1000000000000001</v>
      </c>
      <c r="L68" s="130"/>
      <c r="M68" s="237" t="s">
        <v>299</v>
      </c>
      <c r="N68" s="131" t="e">
        <f t="shared" si="0"/>
        <v>#REF!</v>
      </c>
      <c r="O68" s="131" t="e">
        <f>(F68*#REF!)+(G68*#REF!)+(H68*#REF!)+(I68*#REF!)</f>
        <v>#REF!</v>
      </c>
      <c r="P68" s="131">
        <f>(J68*공공요금!$H$7)+(K68*공공요금!$H$17)</f>
        <v>1466.1000000000001</v>
      </c>
      <c r="Q68" s="131" t="e">
        <f t="shared" si="1"/>
        <v>#REF!</v>
      </c>
      <c r="R68" s="132" t="e">
        <f t="shared" si="2"/>
        <v>#REF!</v>
      </c>
      <c r="S68" s="133"/>
      <c r="T68" s="134" t="e">
        <f t="shared" si="3"/>
        <v>#REF!</v>
      </c>
      <c r="U68" s="135" t="e">
        <f t="shared" si="4"/>
        <v>#REF!</v>
      </c>
      <c r="V68" s="135">
        <f t="shared" si="5"/>
        <v>0</v>
      </c>
      <c r="W68" s="135" t="e">
        <f t="shared" si="6"/>
        <v>#REF!</v>
      </c>
      <c r="X68" s="135" t="e">
        <f t="shared" si="7"/>
        <v>#REF!</v>
      </c>
    </row>
    <row r="69" spans="1:24" ht="36" customHeight="1">
      <c r="A69" s="126">
        <v>1</v>
      </c>
      <c r="B69" s="235"/>
      <c r="C69" s="129" t="s">
        <v>289</v>
      </c>
      <c r="D69" s="129">
        <v>0.1</v>
      </c>
      <c r="E69" s="129">
        <v>0.2</v>
      </c>
      <c r="F69" s="129"/>
      <c r="G69" s="129"/>
      <c r="H69" s="129">
        <v>0.1</v>
      </c>
      <c r="I69" s="129"/>
      <c r="J69" s="129">
        <v>7.8</v>
      </c>
      <c r="K69" s="129">
        <v>1.1000000000000001</v>
      </c>
      <c r="L69" s="130"/>
      <c r="M69" s="237"/>
      <c r="N69" s="131" t="e">
        <f t="shared" si="0"/>
        <v>#REF!</v>
      </c>
      <c r="O69" s="131" t="e">
        <f>(F69*#REF!)+(G69*#REF!)+(H69*#REF!)+(I69*#REF!)</f>
        <v>#REF!</v>
      </c>
      <c r="P69" s="131">
        <f>(J69*공공요금!$H$7)+(K69*공공요금!$H$17)</f>
        <v>1553.1000000000001</v>
      </c>
      <c r="Q69" s="131" t="e">
        <f t="shared" si="1"/>
        <v>#REF!</v>
      </c>
      <c r="R69" s="132" t="e">
        <f t="shared" si="2"/>
        <v>#REF!</v>
      </c>
      <c r="S69" s="133"/>
      <c r="T69" s="134" t="e">
        <f t="shared" si="3"/>
        <v>#REF!</v>
      </c>
      <c r="U69" s="135" t="e">
        <f t="shared" si="4"/>
        <v>#REF!</v>
      </c>
      <c r="V69" s="135">
        <f t="shared" si="5"/>
        <v>0</v>
      </c>
      <c r="W69" s="135" t="e">
        <f t="shared" si="6"/>
        <v>#REF!</v>
      </c>
      <c r="X69" s="135" t="e">
        <f t="shared" si="7"/>
        <v>#REF!</v>
      </c>
    </row>
    <row r="70" spans="1:24" ht="36" customHeight="1">
      <c r="A70" s="126">
        <v>1</v>
      </c>
      <c r="B70" s="235"/>
      <c r="C70" s="129" t="s">
        <v>290</v>
      </c>
      <c r="D70" s="129">
        <v>0.1</v>
      </c>
      <c r="E70" s="129">
        <v>0.2</v>
      </c>
      <c r="F70" s="129"/>
      <c r="G70" s="129"/>
      <c r="H70" s="129">
        <v>0.2</v>
      </c>
      <c r="I70" s="129">
        <v>0.2</v>
      </c>
      <c r="J70" s="129">
        <v>11.1</v>
      </c>
      <c r="K70" s="129">
        <v>0.2</v>
      </c>
      <c r="L70" s="130"/>
      <c r="M70" s="237"/>
      <c r="N70" s="131" t="e">
        <f t="shared" ref="N70:N98" si="8">INT((O70+P70)*0.01)</f>
        <v>#REF!</v>
      </c>
      <c r="O70" s="131" t="e">
        <f>(F70*#REF!)+(G70*#REF!)+(H70*#REF!)+(I70*#REF!)</f>
        <v>#REF!</v>
      </c>
      <c r="P70" s="131">
        <f>(J70*공공요금!$H$7)+(K70*공공요금!$H$17)</f>
        <v>1124.6999999999998</v>
      </c>
      <c r="Q70" s="131" t="e">
        <f t="shared" ref="Q70:Q98" si="9">O70*0.01</f>
        <v>#REF!</v>
      </c>
      <c r="R70" s="132" t="e">
        <f t="shared" ref="R70:R98" si="10">N70+O70+P70+Q70</f>
        <v>#REF!</v>
      </c>
      <c r="S70" s="133"/>
      <c r="T70" s="134" t="e">
        <f t="shared" ref="T70:T98" si="11">N70*S70</f>
        <v>#REF!</v>
      </c>
      <c r="U70" s="135" t="e">
        <f t="shared" ref="U70:U98" si="12">O70*S70</f>
        <v>#REF!</v>
      </c>
      <c r="V70" s="135">
        <f t="shared" ref="V70:V98" si="13">P70*S70</f>
        <v>0</v>
      </c>
      <c r="W70" s="135" t="e">
        <f t="shared" ref="W70:W98" si="14">Q70*S70</f>
        <v>#REF!</v>
      </c>
      <c r="X70" s="135" t="e">
        <f t="shared" ref="X70:X98" si="15">T70+U70+V70+W70</f>
        <v>#REF!</v>
      </c>
    </row>
    <row r="71" spans="1:24" ht="36" customHeight="1">
      <c r="A71" s="126">
        <v>1</v>
      </c>
      <c r="B71" s="235"/>
      <c r="C71" s="129" t="s">
        <v>306</v>
      </c>
      <c r="D71" s="129">
        <v>0.1</v>
      </c>
      <c r="E71" s="129">
        <v>0.4</v>
      </c>
      <c r="F71" s="129"/>
      <c r="G71" s="129"/>
      <c r="H71" s="129">
        <v>0.2</v>
      </c>
      <c r="I71" s="129">
        <v>0.3</v>
      </c>
      <c r="J71" s="129">
        <v>6.1</v>
      </c>
      <c r="K71" s="129">
        <v>0.1</v>
      </c>
      <c r="L71" s="130"/>
      <c r="M71" s="237"/>
      <c r="N71" s="131" t="e">
        <f t="shared" si="8"/>
        <v>#REF!</v>
      </c>
      <c r="O71" s="131" t="e">
        <f>(F71*#REF!)+(G71*#REF!)+(H71*#REF!)+(I71*#REF!)</f>
        <v>#REF!</v>
      </c>
      <c r="P71" s="131">
        <f>(J71*공공요금!$H$7)+(K71*공공요금!$H$17)</f>
        <v>610.19999999999993</v>
      </c>
      <c r="Q71" s="131" t="e">
        <f t="shared" si="9"/>
        <v>#REF!</v>
      </c>
      <c r="R71" s="132" t="e">
        <f t="shared" si="10"/>
        <v>#REF!</v>
      </c>
      <c r="S71" s="133"/>
      <c r="T71" s="134" t="e">
        <f t="shared" si="11"/>
        <v>#REF!</v>
      </c>
      <c r="U71" s="135" t="e">
        <f t="shared" si="12"/>
        <v>#REF!</v>
      </c>
      <c r="V71" s="135">
        <f t="shared" si="13"/>
        <v>0</v>
      </c>
      <c r="W71" s="135" t="e">
        <f t="shared" si="14"/>
        <v>#REF!</v>
      </c>
      <c r="X71" s="135" t="e">
        <f t="shared" si="15"/>
        <v>#REF!</v>
      </c>
    </row>
    <row r="72" spans="1:24" ht="36" customHeight="1">
      <c r="A72" s="126">
        <v>1</v>
      </c>
      <c r="B72" s="235"/>
      <c r="C72" s="129" t="s">
        <v>307</v>
      </c>
      <c r="D72" s="129">
        <v>0.1</v>
      </c>
      <c r="E72" s="129">
        <v>0.2</v>
      </c>
      <c r="F72" s="129"/>
      <c r="G72" s="129"/>
      <c r="H72" s="129"/>
      <c r="I72" s="129">
        <v>0.1</v>
      </c>
      <c r="J72" s="129">
        <v>12</v>
      </c>
      <c r="K72" s="129"/>
      <c r="L72" s="130"/>
      <c r="M72" s="237"/>
      <c r="N72" s="131" t="e">
        <f t="shared" si="8"/>
        <v>#REF!</v>
      </c>
      <c r="O72" s="131" t="e">
        <f>(F72*#REF!)+(G72*#REF!)+(H72*#REF!)+(I72*#REF!)</f>
        <v>#REF!</v>
      </c>
      <c r="P72" s="131">
        <f>(J72*공공요금!$H$7)+(K72*공공요금!$H$17)</f>
        <v>1044</v>
      </c>
      <c r="Q72" s="131" t="e">
        <f t="shared" si="9"/>
        <v>#REF!</v>
      </c>
      <c r="R72" s="132" t="e">
        <f t="shared" si="10"/>
        <v>#REF!</v>
      </c>
      <c r="S72" s="133"/>
      <c r="T72" s="134" t="e">
        <f t="shared" si="11"/>
        <v>#REF!</v>
      </c>
      <c r="U72" s="135" t="e">
        <f t="shared" si="12"/>
        <v>#REF!</v>
      </c>
      <c r="V72" s="135">
        <f t="shared" si="13"/>
        <v>0</v>
      </c>
      <c r="W72" s="135" t="e">
        <f t="shared" si="14"/>
        <v>#REF!</v>
      </c>
      <c r="X72" s="135" t="e">
        <f t="shared" si="15"/>
        <v>#REF!</v>
      </c>
    </row>
    <row r="73" spans="1:24" ht="36" customHeight="1">
      <c r="A73" s="126">
        <v>1</v>
      </c>
      <c r="B73" s="235"/>
      <c r="C73" s="129" t="s">
        <v>291</v>
      </c>
      <c r="D73" s="129">
        <v>0.1</v>
      </c>
      <c r="E73" s="129">
        <v>0.4</v>
      </c>
      <c r="F73" s="129"/>
      <c r="G73" s="129"/>
      <c r="H73" s="129">
        <v>0.7</v>
      </c>
      <c r="I73" s="129">
        <v>0.7</v>
      </c>
      <c r="J73" s="129">
        <v>8.4</v>
      </c>
      <c r="K73" s="129">
        <v>0.3</v>
      </c>
      <c r="L73" s="130"/>
      <c r="M73" s="237"/>
      <c r="N73" s="131" t="e">
        <f t="shared" si="8"/>
        <v>#REF!</v>
      </c>
      <c r="O73" s="131" t="e">
        <f>(F73*#REF!)+(G73*#REF!)+(H73*#REF!)+(I73*#REF!)</f>
        <v>#REF!</v>
      </c>
      <c r="P73" s="131">
        <f>(J73*공공요금!$H$7)+(K73*공공요금!$H$17)</f>
        <v>969.30000000000007</v>
      </c>
      <c r="Q73" s="131" t="e">
        <f t="shared" si="9"/>
        <v>#REF!</v>
      </c>
      <c r="R73" s="132" t="e">
        <f t="shared" si="10"/>
        <v>#REF!</v>
      </c>
      <c r="S73" s="133"/>
      <c r="T73" s="134" t="e">
        <f t="shared" si="11"/>
        <v>#REF!</v>
      </c>
      <c r="U73" s="135" t="e">
        <f t="shared" si="12"/>
        <v>#REF!</v>
      </c>
      <c r="V73" s="135">
        <f t="shared" si="13"/>
        <v>0</v>
      </c>
      <c r="W73" s="135" t="e">
        <f t="shared" si="14"/>
        <v>#REF!</v>
      </c>
      <c r="X73" s="135" t="e">
        <f t="shared" si="15"/>
        <v>#REF!</v>
      </c>
    </row>
    <row r="74" spans="1:24" ht="36" customHeight="1">
      <c r="A74" s="126">
        <v>1</v>
      </c>
      <c r="B74" s="236"/>
      <c r="C74" s="129" t="s">
        <v>292</v>
      </c>
      <c r="D74" s="129">
        <v>0.1</v>
      </c>
      <c r="E74" s="129">
        <v>0.2</v>
      </c>
      <c r="F74" s="129"/>
      <c r="G74" s="129"/>
      <c r="H74" s="129">
        <v>0.5</v>
      </c>
      <c r="I74" s="129">
        <v>0.5</v>
      </c>
      <c r="J74" s="129">
        <v>8.4</v>
      </c>
      <c r="K74" s="129">
        <v>0.3</v>
      </c>
      <c r="L74" s="130"/>
      <c r="M74" s="237"/>
      <c r="N74" s="131" t="e">
        <f t="shared" si="8"/>
        <v>#REF!</v>
      </c>
      <c r="O74" s="131" t="e">
        <f>(F74*#REF!)+(G74*#REF!)+(H74*#REF!)+(I74*#REF!)</f>
        <v>#REF!</v>
      </c>
      <c r="P74" s="131">
        <f>(J74*공공요금!$H$7)+(K74*공공요금!$H$17)</f>
        <v>969.30000000000007</v>
      </c>
      <c r="Q74" s="131" t="e">
        <f t="shared" si="9"/>
        <v>#REF!</v>
      </c>
      <c r="R74" s="132" t="e">
        <f t="shared" si="10"/>
        <v>#REF!</v>
      </c>
      <c r="S74" s="133"/>
      <c r="T74" s="134" t="e">
        <f t="shared" si="11"/>
        <v>#REF!</v>
      </c>
      <c r="U74" s="135" t="e">
        <f t="shared" si="12"/>
        <v>#REF!</v>
      </c>
      <c r="V74" s="135">
        <f t="shared" si="13"/>
        <v>0</v>
      </c>
      <c r="W74" s="135" t="e">
        <f t="shared" si="14"/>
        <v>#REF!</v>
      </c>
      <c r="X74" s="135" t="e">
        <f t="shared" si="15"/>
        <v>#REF!</v>
      </c>
    </row>
    <row r="75" spans="1:24" ht="36" customHeight="1">
      <c r="A75" s="126">
        <v>1</v>
      </c>
      <c r="B75" s="234" t="s">
        <v>308</v>
      </c>
      <c r="C75" s="129" t="s">
        <v>309</v>
      </c>
      <c r="D75" s="129">
        <v>0.1</v>
      </c>
      <c r="E75" s="129">
        <v>0.2</v>
      </c>
      <c r="F75" s="129"/>
      <c r="G75" s="129"/>
      <c r="H75" s="129">
        <v>0.4</v>
      </c>
      <c r="I75" s="129">
        <v>0.5</v>
      </c>
      <c r="J75" s="129">
        <v>9</v>
      </c>
      <c r="K75" s="129"/>
      <c r="L75" s="130"/>
      <c r="M75" s="237" t="s">
        <v>299</v>
      </c>
      <c r="N75" s="131" t="e">
        <f t="shared" si="8"/>
        <v>#REF!</v>
      </c>
      <c r="O75" s="131" t="e">
        <f>(F75*#REF!)+(G75*#REF!)+(H75*#REF!)+(I75*#REF!)</f>
        <v>#REF!</v>
      </c>
      <c r="P75" s="131">
        <f>(J75*공공요금!$H$7)+(K75*공공요금!$H$17)</f>
        <v>783</v>
      </c>
      <c r="Q75" s="131" t="e">
        <f t="shared" si="9"/>
        <v>#REF!</v>
      </c>
      <c r="R75" s="132" t="e">
        <f t="shared" si="10"/>
        <v>#REF!</v>
      </c>
      <c r="S75" s="133"/>
      <c r="T75" s="134" t="e">
        <f t="shared" si="11"/>
        <v>#REF!</v>
      </c>
      <c r="U75" s="135" t="e">
        <f t="shared" si="12"/>
        <v>#REF!</v>
      </c>
      <c r="V75" s="135">
        <f t="shared" si="13"/>
        <v>0</v>
      </c>
      <c r="W75" s="135" t="e">
        <f t="shared" si="14"/>
        <v>#REF!</v>
      </c>
      <c r="X75" s="135" t="e">
        <f t="shared" si="15"/>
        <v>#REF!</v>
      </c>
    </row>
    <row r="76" spans="1:24" ht="36" customHeight="1">
      <c r="A76" s="126">
        <v>1</v>
      </c>
      <c r="B76" s="235"/>
      <c r="C76" s="129" t="s">
        <v>310</v>
      </c>
      <c r="D76" s="129">
        <v>0.1</v>
      </c>
      <c r="E76" s="129">
        <v>0.2</v>
      </c>
      <c r="F76" s="129"/>
      <c r="G76" s="129"/>
      <c r="H76" s="129">
        <v>0.3</v>
      </c>
      <c r="I76" s="129">
        <v>0.4</v>
      </c>
      <c r="J76" s="129">
        <v>21</v>
      </c>
      <c r="K76" s="129"/>
      <c r="L76" s="130"/>
      <c r="M76" s="238"/>
      <c r="N76" s="131" t="e">
        <f t="shared" si="8"/>
        <v>#REF!</v>
      </c>
      <c r="O76" s="131" t="e">
        <f>(F76*#REF!)+(G76*#REF!)+(H76*#REF!)+(I76*#REF!)</f>
        <v>#REF!</v>
      </c>
      <c r="P76" s="131">
        <f>(J76*공공요금!$H$7)+(K76*공공요금!$H$17)</f>
        <v>1827</v>
      </c>
      <c r="Q76" s="131" t="e">
        <f t="shared" si="9"/>
        <v>#REF!</v>
      </c>
      <c r="R76" s="132" t="e">
        <f t="shared" si="10"/>
        <v>#REF!</v>
      </c>
      <c r="S76" s="133"/>
      <c r="T76" s="134" t="e">
        <f t="shared" si="11"/>
        <v>#REF!</v>
      </c>
      <c r="U76" s="135" t="e">
        <f t="shared" si="12"/>
        <v>#REF!</v>
      </c>
      <c r="V76" s="135">
        <f t="shared" si="13"/>
        <v>0</v>
      </c>
      <c r="W76" s="135" t="e">
        <f t="shared" si="14"/>
        <v>#REF!</v>
      </c>
      <c r="X76" s="135" t="e">
        <f t="shared" si="15"/>
        <v>#REF!</v>
      </c>
    </row>
    <row r="77" spans="1:24" ht="36" customHeight="1">
      <c r="A77" s="126">
        <v>1</v>
      </c>
      <c r="B77" s="235"/>
      <c r="C77" s="129" t="s">
        <v>311</v>
      </c>
      <c r="D77" s="129">
        <v>0.1</v>
      </c>
      <c r="E77" s="129">
        <v>0.1</v>
      </c>
      <c r="F77" s="129"/>
      <c r="G77" s="129"/>
      <c r="H77" s="129">
        <v>0.4</v>
      </c>
      <c r="I77" s="129">
        <v>0.4</v>
      </c>
      <c r="J77" s="129">
        <v>12</v>
      </c>
      <c r="K77" s="129">
        <v>0.3</v>
      </c>
      <c r="L77" s="130"/>
      <c r="M77" s="238"/>
      <c r="N77" s="131" t="e">
        <f t="shared" si="8"/>
        <v>#REF!</v>
      </c>
      <c r="O77" s="131" t="e">
        <f>(F77*#REF!)+(G77*#REF!)+(H77*#REF!)+(I77*#REF!)</f>
        <v>#REF!</v>
      </c>
      <c r="P77" s="131">
        <f>(J77*공공요금!$H$7)+(K77*공공요금!$H$17)</f>
        <v>1282.5</v>
      </c>
      <c r="Q77" s="131" t="e">
        <f t="shared" si="9"/>
        <v>#REF!</v>
      </c>
      <c r="R77" s="132" t="e">
        <f t="shared" si="10"/>
        <v>#REF!</v>
      </c>
      <c r="S77" s="133"/>
      <c r="T77" s="134" t="e">
        <f t="shared" si="11"/>
        <v>#REF!</v>
      </c>
      <c r="U77" s="135" t="e">
        <f t="shared" si="12"/>
        <v>#REF!</v>
      </c>
      <c r="V77" s="135">
        <f t="shared" si="13"/>
        <v>0</v>
      </c>
      <c r="W77" s="135" t="e">
        <f t="shared" si="14"/>
        <v>#REF!</v>
      </c>
      <c r="X77" s="135" t="e">
        <f t="shared" si="15"/>
        <v>#REF!</v>
      </c>
    </row>
    <row r="78" spans="1:24" ht="36" customHeight="1">
      <c r="A78" s="126">
        <v>1</v>
      </c>
      <c r="B78" s="235"/>
      <c r="C78" s="129" t="s">
        <v>312</v>
      </c>
      <c r="D78" s="129">
        <v>0.1</v>
      </c>
      <c r="E78" s="129">
        <v>0.1</v>
      </c>
      <c r="F78" s="129"/>
      <c r="G78" s="129"/>
      <c r="H78" s="129">
        <v>2</v>
      </c>
      <c r="I78" s="129">
        <v>1</v>
      </c>
      <c r="J78" s="129"/>
      <c r="K78" s="129"/>
      <c r="L78" s="130"/>
      <c r="M78" s="238"/>
      <c r="N78" s="131" t="e">
        <f t="shared" si="8"/>
        <v>#REF!</v>
      </c>
      <c r="O78" s="131" t="e">
        <f>(F78*#REF!)+(G78*#REF!)+(H78*#REF!)+(I78*#REF!)</f>
        <v>#REF!</v>
      </c>
      <c r="P78" s="131">
        <f>(J78*공공요금!$H$7)+(K78*공공요금!$H$17)</f>
        <v>0</v>
      </c>
      <c r="Q78" s="131" t="e">
        <f t="shared" si="9"/>
        <v>#REF!</v>
      </c>
      <c r="R78" s="132" t="e">
        <f t="shared" si="10"/>
        <v>#REF!</v>
      </c>
      <c r="S78" s="133"/>
      <c r="T78" s="134" t="e">
        <f t="shared" si="11"/>
        <v>#REF!</v>
      </c>
      <c r="U78" s="135" t="e">
        <f t="shared" si="12"/>
        <v>#REF!</v>
      </c>
      <c r="V78" s="135">
        <f t="shared" si="13"/>
        <v>0</v>
      </c>
      <c r="W78" s="135" t="e">
        <f t="shared" si="14"/>
        <v>#REF!</v>
      </c>
      <c r="X78" s="135" t="e">
        <f t="shared" si="15"/>
        <v>#REF!</v>
      </c>
    </row>
    <row r="79" spans="1:24" ht="36" customHeight="1">
      <c r="A79" s="126">
        <v>1</v>
      </c>
      <c r="B79" s="235"/>
      <c r="C79" s="129" t="s">
        <v>313</v>
      </c>
      <c r="D79" s="129">
        <v>0.1</v>
      </c>
      <c r="E79" s="129">
        <v>0.1</v>
      </c>
      <c r="F79" s="129"/>
      <c r="G79" s="129"/>
      <c r="H79" s="129">
        <v>0.5</v>
      </c>
      <c r="I79" s="129">
        <v>0.5</v>
      </c>
      <c r="J79" s="129"/>
      <c r="K79" s="129"/>
      <c r="L79" s="130"/>
      <c r="M79" s="238"/>
      <c r="N79" s="131" t="e">
        <f t="shared" si="8"/>
        <v>#REF!</v>
      </c>
      <c r="O79" s="131" t="e">
        <f>(F79*#REF!)+(G79*#REF!)+(H79*#REF!)+(I79*#REF!)</f>
        <v>#REF!</v>
      </c>
      <c r="P79" s="131">
        <f>(J79*공공요금!$H$7)+(K79*공공요금!$H$17)</f>
        <v>0</v>
      </c>
      <c r="Q79" s="131" t="e">
        <f t="shared" si="9"/>
        <v>#REF!</v>
      </c>
      <c r="R79" s="132" t="e">
        <f t="shared" si="10"/>
        <v>#REF!</v>
      </c>
      <c r="S79" s="133"/>
      <c r="T79" s="134" t="e">
        <f t="shared" si="11"/>
        <v>#REF!</v>
      </c>
      <c r="U79" s="135" t="e">
        <f t="shared" si="12"/>
        <v>#REF!</v>
      </c>
      <c r="V79" s="135">
        <f t="shared" si="13"/>
        <v>0</v>
      </c>
      <c r="W79" s="135" t="e">
        <f t="shared" si="14"/>
        <v>#REF!</v>
      </c>
      <c r="X79" s="135" t="e">
        <f t="shared" si="15"/>
        <v>#REF!</v>
      </c>
    </row>
    <row r="80" spans="1:24" ht="36" customHeight="1">
      <c r="A80" s="126">
        <v>1</v>
      </c>
      <c r="B80" s="235"/>
      <c r="C80" s="129" t="s">
        <v>314</v>
      </c>
      <c r="D80" s="129">
        <v>0.1</v>
      </c>
      <c r="E80" s="129">
        <v>0.1</v>
      </c>
      <c r="F80" s="129"/>
      <c r="G80" s="129"/>
      <c r="H80" s="129">
        <v>0.5</v>
      </c>
      <c r="I80" s="129">
        <v>0.5</v>
      </c>
      <c r="J80" s="129"/>
      <c r="K80" s="129"/>
      <c r="L80" s="130"/>
      <c r="M80" s="238"/>
      <c r="N80" s="131" t="e">
        <f t="shared" si="8"/>
        <v>#REF!</v>
      </c>
      <c r="O80" s="131" t="e">
        <f>(F80*#REF!)+(G80*#REF!)+(H80*#REF!)+(I80*#REF!)</f>
        <v>#REF!</v>
      </c>
      <c r="P80" s="131">
        <f>(J80*공공요금!$H$7)+(K80*공공요금!$H$17)</f>
        <v>0</v>
      </c>
      <c r="Q80" s="131" t="e">
        <f t="shared" si="9"/>
        <v>#REF!</v>
      </c>
      <c r="R80" s="132" t="e">
        <f t="shared" si="10"/>
        <v>#REF!</v>
      </c>
      <c r="S80" s="133"/>
      <c r="T80" s="134" t="e">
        <f t="shared" si="11"/>
        <v>#REF!</v>
      </c>
      <c r="U80" s="135" t="e">
        <f t="shared" si="12"/>
        <v>#REF!</v>
      </c>
      <c r="V80" s="135">
        <f t="shared" si="13"/>
        <v>0</v>
      </c>
      <c r="W80" s="135" t="e">
        <f t="shared" si="14"/>
        <v>#REF!</v>
      </c>
      <c r="X80" s="135" t="e">
        <f t="shared" si="15"/>
        <v>#REF!</v>
      </c>
    </row>
    <row r="81" spans="1:24" ht="36" customHeight="1">
      <c r="A81" s="126">
        <v>1</v>
      </c>
      <c r="B81" s="235"/>
      <c r="C81" s="129" t="s">
        <v>315</v>
      </c>
      <c r="D81" s="129">
        <v>0.1</v>
      </c>
      <c r="E81" s="129">
        <v>0.1</v>
      </c>
      <c r="F81" s="129"/>
      <c r="G81" s="129"/>
      <c r="H81" s="129">
        <v>0.7</v>
      </c>
      <c r="I81" s="129">
        <v>0.5</v>
      </c>
      <c r="J81" s="129"/>
      <c r="K81" s="129"/>
      <c r="L81" s="130"/>
      <c r="M81" s="238"/>
      <c r="N81" s="131" t="e">
        <f t="shared" si="8"/>
        <v>#REF!</v>
      </c>
      <c r="O81" s="131" t="e">
        <f>(F81*#REF!)+(G81*#REF!)+(H81*#REF!)+(I81*#REF!)</f>
        <v>#REF!</v>
      </c>
      <c r="P81" s="131">
        <f>(J81*공공요금!$H$7)+(K81*공공요금!$H$17)</f>
        <v>0</v>
      </c>
      <c r="Q81" s="131" t="e">
        <f t="shared" si="9"/>
        <v>#REF!</v>
      </c>
      <c r="R81" s="132" t="e">
        <f t="shared" si="10"/>
        <v>#REF!</v>
      </c>
      <c r="S81" s="133"/>
      <c r="T81" s="134" t="e">
        <f t="shared" si="11"/>
        <v>#REF!</v>
      </c>
      <c r="U81" s="135" t="e">
        <f t="shared" si="12"/>
        <v>#REF!</v>
      </c>
      <c r="V81" s="135">
        <f t="shared" si="13"/>
        <v>0</v>
      </c>
      <c r="W81" s="135" t="e">
        <f t="shared" si="14"/>
        <v>#REF!</v>
      </c>
      <c r="X81" s="135" t="e">
        <f t="shared" si="15"/>
        <v>#REF!</v>
      </c>
    </row>
    <row r="82" spans="1:24" ht="36" customHeight="1">
      <c r="A82" s="126">
        <v>1</v>
      </c>
      <c r="B82" s="235"/>
      <c r="C82" s="129" t="s">
        <v>316</v>
      </c>
      <c r="D82" s="129">
        <v>0.1</v>
      </c>
      <c r="E82" s="129">
        <v>0.1</v>
      </c>
      <c r="F82" s="129"/>
      <c r="G82" s="129"/>
      <c r="H82" s="129">
        <v>0.7</v>
      </c>
      <c r="I82" s="129">
        <v>0.5</v>
      </c>
      <c r="J82" s="129"/>
      <c r="K82" s="129"/>
      <c r="L82" s="130"/>
      <c r="M82" s="238"/>
      <c r="N82" s="131" t="e">
        <f t="shared" si="8"/>
        <v>#REF!</v>
      </c>
      <c r="O82" s="131" t="e">
        <f>(F82*#REF!)+(G82*#REF!)+(H82*#REF!)+(I82*#REF!)</f>
        <v>#REF!</v>
      </c>
      <c r="P82" s="131">
        <f>(J82*공공요금!$H$7)+(K82*공공요금!$H$17)</f>
        <v>0</v>
      </c>
      <c r="Q82" s="131" t="e">
        <f t="shared" si="9"/>
        <v>#REF!</v>
      </c>
      <c r="R82" s="132" t="e">
        <f t="shared" si="10"/>
        <v>#REF!</v>
      </c>
      <c r="S82" s="133"/>
      <c r="T82" s="134" t="e">
        <f t="shared" si="11"/>
        <v>#REF!</v>
      </c>
      <c r="U82" s="135" t="e">
        <f t="shared" si="12"/>
        <v>#REF!</v>
      </c>
      <c r="V82" s="135">
        <f t="shared" si="13"/>
        <v>0</v>
      </c>
      <c r="W82" s="135" t="e">
        <f t="shared" si="14"/>
        <v>#REF!</v>
      </c>
      <c r="X82" s="135" t="e">
        <f t="shared" si="15"/>
        <v>#REF!</v>
      </c>
    </row>
    <row r="83" spans="1:24" ht="36" customHeight="1">
      <c r="A83" s="126">
        <v>1</v>
      </c>
      <c r="B83" s="235"/>
      <c r="C83" s="129" t="s">
        <v>317</v>
      </c>
      <c r="D83" s="129">
        <v>0.1</v>
      </c>
      <c r="E83" s="129">
        <v>0.4</v>
      </c>
      <c r="F83" s="129"/>
      <c r="G83" s="129"/>
      <c r="H83" s="129">
        <v>0.1</v>
      </c>
      <c r="I83" s="129">
        <v>0.1</v>
      </c>
      <c r="J83" s="129">
        <v>68</v>
      </c>
      <c r="K83" s="129">
        <v>0.3</v>
      </c>
      <c r="L83" s="130"/>
      <c r="M83" s="238"/>
      <c r="N83" s="131" t="e">
        <f t="shared" si="8"/>
        <v>#REF!</v>
      </c>
      <c r="O83" s="131" t="e">
        <f>(F83*#REF!)+(G83*#REF!)+(H83*#REF!)+(I83*#REF!)</f>
        <v>#REF!</v>
      </c>
      <c r="P83" s="131">
        <f>(J83*공공요금!$H$7)+(K83*공공요금!$H$17)</f>
        <v>6154.5</v>
      </c>
      <c r="Q83" s="131" t="e">
        <f t="shared" si="9"/>
        <v>#REF!</v>
      </c>
      <c r="R83" s="132" t="e">
        <f t="shared" si="10"/>
        <v>#REF!</v>
      </c>
      <c r="S83" s="133"/>
      <c r="T83" s="134" t="e">
        <f t="shared" si="11"/>
        <v>#REF!</v>
      </c>
      <c r="U83" s="135" t="e">
        <f t="shared" si="12"/>
        <v>#REF!</v>
      </c>
      <c r="V83" s="135">
        <f t="shared" si="13"/>
        <v>0</v>
      </c>
      <c r="W83" s="135" t="e">
        <f t="shared" si="14"/>
        <v>#REF!</v>
      </c>
      <c r="X83" s="135" t="e">
        <f t="shared" si="15"/>
        <v>#REF!</v>
      </c>
    </row>
    <row r="84" spans="1:24" ht="36" customHeight="1">
      <c r="A84" s="126">
        <v>1</v>
      </c>
      <c r="B84" s="235"/>
      <c r="C84" s="129" t="s">
        <v>318</v>
      </c>
      <c r="D84" s="129">
        <v>0.1</v>
      </c>
      <c r="E84" s="129">
        <v>0.2</v>
      </c>
      <c r="F84" s="129"/>
      <c r="G84" s="129"/>
      <c r="H84" s="129">
        <v>0.8</v>
      </c>
      <c r="I84" s="129">
        <v>1.1000000000000001</v>
      </c>
      <c r="J84" s="129">
        <v>21</v>
      </c>
      <c r="K84" s="129"/>
      <c r="L84" s="130"/>
      <c r="M84" s="238"/>
      <c r="N84" s="131" t="e">
        <f t="shared" si="8"/>
        <v>#REF!</v>
      </c>
      <c r="O84" s="131" t="e">
        <f>(F84*#REF!)+(G84*#REF!)+(H84*#REF!)+(I84*#REF!)</f>
        <v>#REF!</v>
      </c>
      <c r="P84" s="131">
        <f>(J84*공공요금!$H$7)+(K84*공공요금!$H$17)</f>
        <v>1827</v>
      </c>
      <c r="Q84" s="131" t="e">
        <f t="shared" si="9"/>
        <v>#REF!</v>
      </c>
      <c r="R84" s="132" t="e">
        <f t="shared" si="10"/>
        <v>#REF!</v>
      </c>
      <c r="S84" s="133"/>
      <c r="T84" s="134" t="e">
        <f t="shared" si="11"/>
        <v>#REF!</v>
      </c>
      <c r="U84" s="135" t="e">
        <f t="shared" si="12"/>
        <v>#REF!</v>
      </c>
      <c r="V84" s="135">
        <f t="shared" si="13"/>
        <v>0</v>
      </c>
      <c r="W84" s="135" t="e">
        <f t="shared" si="14"/>
        <v>#REF!</v>
      </c>
      <c r="X84" s="135" t="e">
        <f t="shared" si="15"/>
        <v>#REF!</v>
      </c>
    </row>
    <row r="85" spans="1:24" ht="36" customHeight="1">
      <c r="A85" s="126">
        <v>1</v>
      </c>
      <c r="B85" s="235"/>
      <c r="C85" s="129" t="s">
        <v>319</v>
      </c>
      <c r="D85" s="129">
        <v>0.1</v>
      </c>
      <c r="E85" s="129">
        <v>0.2</v>
      </c>
      <c r="F85" s="129"/>
      <c r="G85" s="129"/>
      <c r="H85" s="129"/>
      <c r="I85" s="129">
        <v>0.1</v>
      </c>
      <c r="J85" s="129">
        <v>12</v>
      </c>
      <c r="K85" s="129"/>
      <c r="L85" s="130"/>
      <c r="M85" s="238"/>
      <c r="N85" s="131" t="e">
        <f t="shared" si="8"/>
        <v>#REF!</v>
      </c>
      <c r="O85" s="131" t="e">
        <f>(F85*#REF!)+(G85*#REF!)+(H85*#REF!)+(I85*#REF!)</f>
        <v>#REF!</v>
      </c>
      <c r="P85" s="131">
        <f>(J85*공공요금!$H$7)+(K85*공공요금!$H$17)</f>
        <v>1044</v>
      </c>
      <c r="Q85" s="131" t="e">
        <f t="shared" si="9"/>
        <v>#REF!</v>
      </c>
      <c r="R85" s="132" t="e">
        <f t="shared" si="10"/>
        <v>#REF!</v>
      </c>
      <c r="S85" s="133"/>
      <c r="T85" s="134" t="e">
        <f t="shared" si="11"/>
        <v>#REF!</v>
      </c>
      <c r="U85" s="135" t="e">
        <f t="shared" si="12"/>
        <v>#REF!</v>
      </c>
      <c r="V85" s="135">
        <f t="shared" si="13"/>
        <v>0</v>
      </c>
      <c r="W85" s="135" t="e">
        <f t="shared" si="14"/>
        <v>#REF!</v>
      </c>
      <c r="X85" s="135" t="e">
        <f t="shared" si="15"/>
        <v>#REF!</v>
      </c>
    </row>
    <row r="86" spans="1:24" ht="36" customHeight="1">
      <c r="A86" s="126">
        <v>1</v>
      </c>
      <c r="B86" s="235"/>
      <c r="C86" s="129" t="s">
        <v>320</v>
      </c>
      <c r="D86" s="129">
        <v>0.1</v>
      </c>
      <c r="E86" s="129">
        <v>0.2</v>
      </c>
      <c r="F86" s="129"/>
      <c r="G86" s="129"/>
      <c r="H86" s="129">
        <v>0.2</v>
      </c>
      <c r="I86" s="129">
        <v>0.2</v>
      </c>
      <c r="J86" s="129">
        <v>12</v>
      </c>
      <c r="K86" s="129">
        <v>0.3</v>
      </c>
      <c r="L86" s="130"/>
      <c r="M86" s="238"/>
      <c r="N86" s="131" t="e">
        <f t="shared" si="8"/>
        <v>#REF!</v>
      </c>
      <c r="O86" s="131" t="e">
        <f>(F86*#REF!)+(G86*#REF!)+(H86*#REF!)+(I86*#REF!)</f>
        <v>#REF!</v>
      </c>
      <c r="P86" s="131">
        <f>(J86*공공요금!$H$7)+(K86*공공요금!$H$17)</f>
        <v>1282.5</v>
      </c>
      <c r="Q86" s="131" t="e">
        <f t="shared" si="9"/>
        <v>#REF!</v>
      </c>
      <c r="R86" s="132" t="e">
        <f t="shared" si="10"/>
        <v>#REF!</v>
      </c>
      <c r="S86" s="133"/>
      <c r="T86" s="134" t="e">
        <f t="shared" si="11"/>
        <v>#REF!</v>
      </c>
      <c r="U86" s="135" t="e">
        <f t="shared" si="12"/>
        <v>#REF!</v>
      </c>
      <c r="V86" s="135">
        <f t="shared" si="13"/>
        <v>0</v>
      </c>
      <c r="W86" s="135" t="e">
        <f t="shared" si="14"/>
        <v>#REF!</v>
      </c>
      <c r="X86" s="135" t="e">
        <f t="shared" si="15"/>
        <v>#REF!</v>
      </c>
    </row>
    <row r="87" spans="1:24" ht="36" customHeight="1">
      <c r="A87" s="126">
        <v>1</v>
      </c>
      <c r="B87" s="235"/>
      <c r="C87" s="129" t="s">
        <v>321</v>
      </c>
      <c r="D87" s="129">
        <v>0.1</v>
      </c>
      <c r="E87" s="129">
        <v>0.4</v>
      </c>
      <c r="F87" s="129"/>
      <c r="G87" s="129"/>
      <c r="H87" s="129">
        <v>0.7</v>
      </c>
      <c r="I87" s="129">
        <v>0.7</v>
      </c>
      <c r="J87" s="129">
        <v>12</v>
      </c>
      <c r="K87" s="129"/>
      <c r="L87" s="130"/>
      <c r="M87" s="238"/>
      <c r="N87" s="131" t="e">
        <f t="shared" si="8"/>
        <v>#REF!</v>
      </c>
      <c r="O87" s="131" t="e">
        <f>(F87*#REF!)+(G87*#REF!)+(H87*#REF!)+(I87*#REF!)</f>
        <v>#REF!</v>
      </c>
      <c r="P87" s="131">
        <f>(J87*공공요금!$H$7)+(K87*공공요금!$H$17)</f>
        <v>1044</v>
      </c>
      <c r="Q87" s="131" t="e">
        <f t="shared" si="9"/>
        <v>#REF!</v>
      </c>
      <c r="R87" s="132" t="e">
        <f t="shared" si="10"/>
        <v>#REF!</v>
      </c>
      <c r="S87" s="133"/>
      <c r="T87" s="134" t="e">
        <f t="shared" si="11"/>
        <v>#REF!</v>
      </c>
      <c r="U87" s="135" t="e">
        <f t="shared" si="12"/>
        <v>#REF!</v>
      </c>
      <c r="V87" s="135">
        <f t="shared" si="13"/>
        <v>0</v>
      </c>
      <c r="W87" s="135" t="e">
        <f t="shared" si="14"/>
        <v>#REF!</v>
      </c>
      <c r="X87" s="135" t="e">
        <f t="shared" si="15"/>
        <v>#REF!</v>
      </c>
    </row>
    <row r="88" spans="1:24" ht="36" customHeight="1">
      <c r="A88" s="126">
        <v>1</v>
      </c>
      <c r="B88" s="235"/>
      <c r="C88" s="129" t="s">
        <v>322</v>
      </c>
      <c r="D88" s="129">
        <v>0.1</v>
      </c>
      <c r="E88" s="129">
        <v>0.2</v>
      </c>
      <c r="F88" s="129"/>
      <c r="G88" s="129"/>
      <c r="H88" s="129">
        <v>0.3</v>
      </c>
      <c r="I88" s="129">
        <v>0.3</v>
      </c>
      <c r="J88" s="129">
        <v>68</v>
      </c>
      <c r="K88" s="129">
        <v>0.3</v>
      </c>
      <c r="L88" s="130"/>
      <c r="M88" s="238"/>
      <c r="N88" s="131" t="e">
        <f t="shared" si="8"/>
        <v>#REF!</v>
      </c>
      <c r="O88" s="131" t="e">
        <f>(F88*#REF!)+(G88*#REF!)+(H88*#REF!)+(I88*#REF!)</f>
        <v>#REF!</v>
      </c>
      <c r="P88" s="131">
        <f>(J88*공공요금!$H$7)+(K88*공공요금!$H$17)</f>
        <v>6154.5</v>
      </c>
      <c r="Q88" s="131" t="e">
        <f t="shared" si="9"/>
        <v>#REF!</v>
      </c>
      <c r="R88" s="132" t="e">
        <f t="shared" si="10"/>
        <v>#REF!</v>
      </c>
      <c r="S88" s="133"/>
      <c r="T88" s="134" t="e">
        <f t="shared" si="11"/>
        <v>#REF!</v>
      </c>
      <c r="U88" s="135" t="e">
        <f t="shared" si="12"/>
        <v>#REF!</v>
      </c>
      <c r="V88" s="135">
        <f t="shared" si="13"/>
        <v>0</v>
      </c>
      <c r="W88" s="135" t="e">
        <f t="shared" si="14"/>
        <v>#REF!</v>
      </c>
      <c r="X88" s="135" t="e">
        <f t="shared" si="15"/>
        <v>#REF!</v>
      </c>
    </row>
    <row r="89" spans="1:24" ht="36" customHeight="1">
      <c r="A89" s="126">
        <v>1</v>
      </c>
      <c r="B89" s="236"/>
      <c r="C89" s="129" t="s">
        <v>323</v>
      </c>
      <c r="D89" s="129">
        <v>0.1</v>
      </c>
      <c r="E89" s="129">
        <v>0.2</v>
      </c>
      <c r="F89" s="129"/>
      <c r="G89" s="129"/>
      <c r="H89" s="129">
        <v>1.5</v>
      </c>
      <c r="I89" s="129">
        <v>0.5</v>
      </c>
      <c r="J89" s="129"/>
      <c r="K89" s="129"/>
      <c r="L89" s="130"/>
      <c r="M89" s="238"/>
      <c r="N89" s="131" t="e">
        <f t="shared" si="8"/>
        <v>#REF!</v>
      </c>
      <c r="O89" s="131" t="e">
        <f>(F89*#REF!)+(G89*#REF!)+(H89*#REF!)+(I89*#REF!)</f>
        <v>#REF!</v>
      </c>
      <c r="P89" s="131">
        <f>(J89*공공요금!$H$7)+(K89*공공요금!$H$17)</f>
        <v>0</v>
      </c>
      <c r="Q89" s="131" t="e">
        <f t="shared" si="9"/>
        <v>#REF!</v>
      </c>
      <c r="R89" s="132" t="e">
        <f t="shared" si="10"/>
        <v>#REF!</v>
      </c>
      <c r="S89" s="133"/>
      <c r="T89" s="134" t="e">
        <f t="shared" si="11"/>
        <v>#REF!</v>
      </c>
      <c r="U89" s="135" t="e">
        <f t="shared" si="12"/>
        <v>#REF!</v>
      </c>
      <c r="V89" s="135">
        <f t="shared" si="13"/>
        <v>0</v>
      </c>
      <c r="W89" s="135" t="e">
        <f t="shared" si="14"/>
        <v>#REF!</v>
      </c>
      <c r="X89" s="135" t="e">
        <f t="shared" si="15"/>
        <v>#REF!</v>
      </c>
    </row>
    <row r="90" spans="1:24" ht="36" customHeight="1">
      <c r="A90" s="126">
        <v>1</v>
      </c>
      <c r="B90" s="234" t="s">
        <v>324</v>
      </c>
      <c r="C90" s="129" t="s">
        <v>325</v>
      </c>
      <c r="D90" s="129">
        <v>0.1</v>
      </c>
      <c r="E90" s="129">
        <v>0.1</v>
      </c>
      <c r="F90" s="129"/>
      <c r="G90" s="129">
        <v>0.7</v>
      </c>
      <c r="H90" s="129">
        <v>1</v>
      </c>
      <c r="I90" s="129"/>
      <c r="J90" s="129">
        <v>12</v>
      </c>
      <c r="K90" s="129"/>
      <c r="L90" s="130"/>
      <c r="M90" s="137" t="s">
        <v>326</v>
      </c>
      <c r="N90" s="131" t="e">
        <f t="shared" si="8"/>
        <v>#REF!</v>
      </c>
      <c r="O90" s="131" t="e">
        <f>(F90*#REF!)+(G90*#REF!)+(H90*#REF!)+(I90*#REF!)</f>
        <v>#REF!</v>
      </c>
      <c r="P90" s="131">
        <f>(J90*공공요금!$H$7)+(K90*공공요금!$H$17)</f>
        <v>1044</v>
      </c>
      <c r="Q90" s="131" t="e">
        <f t="shared" si="9"/>
        <v>#REF!</v>
      </c>
      <c r="R90" s="132" t="e">
        <f t="shared" si="10"/>
        <v>#REF!</v>
      </c>
      <c r="S90" s="133"/>
      <c r="T90" s="134" t="e">
        <f t="shared" si="11"/>
        <v>#REF!</v>
      </c>
      <c r="U90" s="135" t="e">
        <f t="shared" si="12"/>
        <v>#REF!</v>
      </c>
      <c r="V90" s="135">
        <f t="shared" si="13"/>
        <v>0</v>
      </c>
      <c r="W90" s="135" t="e">
        <f t="shared" si="14"/>
        <v>#REF!</v>
      </c>
      <c r="X90" s="135" t="e">
        <f t="shared" si="15"/>
        <v>#REF!</v>
      </c>
    </row>
    <row r="91" spans="1:24" ht="36" customHeight="1">
      <c r="A91" s="126">
        <v>1</v>
      </c>
      <c r="B91" s="235"/>
      <c r="C91" s="129" t="s">
        <v>327</v>
      </c>
      <c r="D91" s="129">
        <v>0.1</v>
      </c>
      <c r="E91" s="129">
        <v>0.2</v>
      </c>
      <c r="F91" s="129">
        <v>1.1000000000000001</v>
      </c>
      <c r="G91" s="129"/>
      <c r="H91" s="129">
        <v>1.8</v>
      </c>
      <c r="I91" s="129">
        <v>2</v>
      </c>
      <c r="J91" s="129">
        <v>79.3</v>
      </c>
      <c r="K91" s="129">
        <v>0.5</v>
      </c>
      <c r="L91" s="130"/>
      <c r="M91" s="238" t="s">
        <v>276</v>
      </c>
      <c r="N91" s="131" t="e">
        <f t="shared" si="8"/>
        <v>#REF!</v>
      </c>
      <c r="O91" s="131" t="e">
        <f>(F91*#REF!)+(G91*#REF!)+(H91*#REF!)+(I91*#REF!)</f>
        <v>#REF!</v>
      </c>
      <c r="P91" s="131">
        <f>(J91*공공요금!$H$7)+(K91*공공요금!$H$17)</f>
        <v>7296.5999999999995</v>
      </c>
      <c r="Q91" s="131" t="e">
        <f t="shared" si="9"/>
        <v>#REF!</v>
      </c>
      <c r="R91" s="132" t="e">
        <f t="shared" si="10"/>
        <v>#REF!</v>
      </c>
      <c r="S91" s="133"/>
      <c r="T91" s="134" t="e">
        <f t="shared" si="11"/>
        <v>#REF!</v>
      </c>
      <c r="U91" s="135" t="e">
        <f t="shared" si="12"/>
        <v>#REF!</v>
      </c>
      <c r="V91" s="135">
        <f t="shared" si="13"/>
        <v>0</v>
      </c>
      <c r="W91" s="135" t="e">
        <f t="shared" si="14"/>
        <v>#REF!</v>
      </c>
      <c r="X91" s="135" t="e">
        <f t="shared" si="15"/>
        <v>#REF!</v>
      </c>
    </row>
    <row r="92" spans="1:24" ht="36" customHeight="1">
      <c r="A92" s="126">
        <v>1</v>
      </c>
      <c r="B92" s="235"/>
      <c r="C92" s="129" t="s">
        <v>328</v>
      </c>
      <c r="D92" s="129">
        <v>0.1</v>
      </c>
      <c r="E92" s="129">
        <v>0.2</v>
      </c>
      <c r="F92" s="129">
        <v>1.1000000000000001</v>
      </c>
      <c r="G92" s="129"/>
      <c r="H92" s="129">
        <v>2.5</v>
      </c>
      <c r="I92" s="129">
        <v>2.2000000000000002</v>
      </c>
      <c r="J92" s="129">
        <v>9.3000000000000007</v>
      </c>
      <c r="K92" s="129">
        <v>0.1</v>
      </c>
      <c r="L92" s="130"/>
      <c r="M92" s="238"/>
      <c r="N92" s="131" t="e">
        <f t="shared" si="8"/>
        <v>#REF!</v>
      </c>
      <c r="O92" s="131" t="e">
        <f>(F92*#REF!)+(G92*#REF!)+(H92*#REF!)+(I92*#REF!)</f>
        <v>#REF!</v>
      </c>
      <c r="P92" s="131">
        <f>(J92*공공요금!$H$7)+(K92*공공요금!$H$17)</f>
        <v>888.6</v>
      </c>
      <c r="Q92" s="131" t="e">
        <f t="shared" si="9"/>
        <v>#REF!</v>
      </c>
      <c r="R92" s="132" t="e">
        <f t="shared" si="10"/>
        <v>#REF!</v>
      </c>
      <c r="S92" s="133"/>
      <c r="T92" s="134" t="e">
        <f t="shared" si="11"/>
        <v>#REF!</v>
      </c>
      <c r="U92" s="135" t="e">
        <f t="shared" si="12"/>
        <v>#REF!</v>
      </c>
      <c r="V92" s="135">
        <f t="shared" si="13"/>
        <v>0</v>
      </c>
      <c r="W92" s="135" t="e">
        <f t="shared" si="14"/>
        <v>#REF!</v>
      </c>
      <c r="X92" s="135" t="e">
        <f t="shared" si="15"/>
        <v>#REF!</v>
      </c>
    </row>
    <row r="93" spans="1:24" ht="36" customHeight="1">
      <c r="A93" s="126">
        <v>1</v>
      </c>
      <c r="B93" s="235"/>
      <c r="C93" s="129" t="s">
        <v>329</v>
      </c>
      <c r="D93" s="129">
        <v>0.1</v>
      </c>
      <c r="E93" s="129">
        <v>0.2</v>
      </c>
      <c r="F93" s="129">
        <v>0.5</v>
      </c>
      <c r="G93" s="129"/>
      <c r="H93" s="129">
        <v>1.9</v>
      </c>
      <c r="I93" s="129">
        <v>1.3</v>
      </c>
      <c r="J93" s="129">
        <v>15.5</v>
      </c>
      <c r="K93" s="129">
        <v>0.2</v>
      </c>
      <c r="L93" s="130"/>
      <c r="M93" s="238"/>
      <c r="N93" s="131" t="e">
        <f t="shared" si="8"/>
        <v>#REF!</v>
      </c>
      <c r="O93" s="131" t="e">
        <f>(F93*#REF!)+(G93*#REF!)+(H93*#REF!)+(I93*#REF!)</f>
        <v>#REF!</v>
      </c>
      <c r="P93" s="131">
        <f>(J93*공공요금!$H$7)+(K93*공공요금!$H$17)</f>
        <v>1507.5</v>
      </c>
      <c r="Q93" s="131" t="e">
        <f t="shared" si="9"/>
        <v>#REF!</v>
      </c>
      <c r="R93" s="132" t="e">
        <f t="shared" si="10"/>
        <v>#REF!</v>
      </c>
      <c r="S93" s="133"/>
      <c r="T93" s="134" t="e">
        <f t="shared" si="11"/>
        <v>#REF!</v>
      </c>
      <c r="U93" s="135" t="e">
        <f t="shared" si="12"/>
        <v>#REF!</v>
      </c>
      <c r="V93" s="135">
        <f t="shared" si="13"/>
        <v>0</v>
      </c>
      <c r="W93" s="135" t="e">
        <f t="shared" si="14"/>
        <v>#REF!</v>
      </c>
      <c r="X93" s="135" t="e">
        <f t="shared" si="15"/>
        <v>#REF!</v>
      </c>
    </row>
    <row r="94" spans="1:24" ht="36" customHeight="1">
      <c r="A94" s="126">
        <v>1</v>
      </c>
      <c r="B94" s="236"/>
      <c r="C94" s="129" t="s">
        <v>330</v>
      </c>
      <c r="D94" s="129">
        <v>0.1</v>
      </c>
      <c r="E94" s="129">
        <v>0.2</v>
      </c>
      <c r="F94" s="129"/>
      <c r="G94" s="129">
        <v>2.1</v>
      </c>
      <c r="H94" s="129">
        <v>3.7</v>
      </c>
      <c r="I94" s="129">
        <v>3.2</v>
      </c>
      <c r="J94" s="129">
        <v>37.200000000000003</v>
      </c>
      <c r="K94" s="129">
        <v>0.2</v>
      </c>
      <c r="L94" s="130"/>
      <c r="M94" s="137" t="s">
        <v>331</v>
      </c>
      <c r="N94" s="131" t="e">
        <f t="shared" si="8"/>
        <v>#REF!</v>
      </c>
      <c r="O94" s="131" t="e">
        <f>(F94*#REF!)+(G94*#REF!)+(H94*#REF!)+(I94*#REF!)</f>
        <v>#REF!</v>
      </c>
      <c r="P94" s="131">
        <f>(J94*공공요금!$H$7)+(K94*공공요금!$H$17)</f>
        <v>3395.4</v>
      </c>
      <c r="Q94" s="131" t="e">
        <f t="shared" si="9"/>
        <v>#REF!</v>
      </c>
      <c r="R94" s="132" t="e">
        <f t="shared" si="10"/>
        <v>#REF!</v>
      </c>
      <c r="S94" s="133"/>
      <c r="T94" s="134" t="e">
        <f t="shared" si="11"/>
        <v>#REF!</v>
      </c>
      <c r="U94" s="135" t="e">
        <f t="shared" si="12"/>
        <v>#REF!</v>
      </c>
      <c r="V94" s="135">
        <f t="shared" si="13"/>
        <v>0</v>
      </c>
      <c r="W94" s="135" t="e">
        <f t="shared" si="14"/>
        <v>#REF!</v>
      </c>
      <c r="X94" s="135" t="e">
        <f t="shared" si="15"/>
        <v>#REF!</v>
      </c>
    </row>
    <row r="95" spans="1:24" ht="36" customHeight="1">
      <c r="A95" s="126">
        <v>1</v>
      </c>
      <c r="B95" s="234" t="s">
        <v>332</v>
      </c>
      <c r="C95" s="129" t="s">
        <v>297</v>
      </c>
      <c r="D95" s="129">
        <v>0.1</v>
      </c>
      <c r="E95" s="129">
        <v>0.2</v>
      </c>
      <c r="F95" s="129"/>
      <c r="G95" s="129">
        <v>1.6</v>
      </c>
      <c r="H95" s="129"/>
      <c r="I95" s="129">
        <v>1</v>
      </c>
      <c r="J95" s="129">
        <v>60.4</v>
      </c>
      <c r="K95" s="129">
        <v>0.1</v>
      </c>
      <c r="L95" s="130"/>
      <c r="M95" s="237" t="s">
        <v>333</v>
      </c>
      <c r="N95" s="131" t="e">
        <f t="shared" si="8"/>
        <v>#REF!</v>
      </c>
      <c r="O95" s="131" t="e">
        <f>(F95*#REF!)+(G95*#REF!)+(H95*#REF!)+(I95*#REF!)</f>
        <v>#REF!</v>
      </c>
      <c r="P95" s="131">
        <f>(J95*공공요금!$H$7)+(K95*공공요금!$H$17)</f>
        <v>5334.3</v>
      </c>
      <c r="Q95" s="131" t="e">
        <f t="shared" si="9"/>
        <v>#REF!</v>
      </c>
      <c r="R95" s="132" t="e">
        <f t="shared" si="10"/>
        <v>#REF!</v>
      </c>
      <c r="S95" s="133"/>
      <c r="T95" s="134" t="e">
        <f t="shared" si="11"/>
        <v>#REF!</v>
      </c>
      <c r="U95" s="135" t="e">
        <f t="shared" si="12"/>
        <v>#REF!</v>
      </c>
      <c r="V95" s="135">
        <f t="shared" si="13"/>
        <v>0</v>
      </c>
      <c r="W95" s="135" t="e">
        <f t="shared" si="14"/>
        <v>#REF!</v>
      </c>
      <c r="X95" s="135" t="e">
        <f t="shared" si="15"/>
        <v>#REF!</v>
      </c>
    </row>
    <row r="96" spans="1:24" ht="36" customHeight="1">
      <c r="A96" s="126">
        <v>1</v>
      </c>
      <c r="B96" s="235"/>
      <c r="C96" s="129" t="s">
        <v>334</v>
      </c>
      <c r="D96" s="129">
        <v>0.1</v>
      </c>
      <c r="E96" s="129">
        <v>0.1</v>
      </c>
      <c r="F96" s="129"/>
      <c r="G96" s="129"/>
      <c r="H96" s="129">
        <v>1</v>
      </c>
      <c r="I96" s="129">
        <v>0.1</v>
      </c>
      <c r="J96" s="129"/>
      <c r="K96" s="129"/>
      <c r="L96" s="130"/>
      <c r="M96" s="237"/>
      <c r="N96" s="131" t="e">
        <f t="shared" si="8"/>
        <v>#REF!</v>
      </c>
      <c r="O96" s="131" t="e">
        <f>(F96*#REF!)+(G96*#REF!)+(H96*#REF!)+(I96*#REF!)</f>
        <v>#REF!</v>
      </c>
      <c r="P96" s="131">
        <f>(J96*공공요금!$H$7)+(K96*공공요금!$H$17)</f>
        <v>0</v>
      </c>
      <c r="Q96" s="131" t="e">
        <f t="shared" si="9"/>
        <v>#REF!</v>
      </c>
      <c r="R96" s="132" t="e">
        <f t="shared" si="10"/>
        <v>#REF!</v>
      </c>
      <c r="S96" s="133"/>
      <c r="T96" s="134" t="e">
        <f t="shared" si="11"/>
        <v>#REF!</v>
      </c>
      <c r="U96" s="135" t="e">
        <f t="shared" si="12"/>
        <v>#REF!</v>
      </c>
      <c r="V96" s="135">
        <f t="shared" si="13"/>
        <v>0</v>
      </c>
      <c r="W96" s="135" t="e">
        <f t="shared" si="14"/>
        <v>#REF!</v>
      </c>
      <c r="X96" s="135" t="e">
        <f t="shared" si="15"/>
        <v>#REF!</v>
      </c>
    </row>
    <row r="97" spans="1:24" ht="36" customHeight="1">
      <c r="A97" s="126">
        <v>1</v>
      </c>
      <c r="B97" s="235"/>
      <c r="C97" s="129" t="s">
        <v>335</v>
      </c>
      <c r="D97" s="129">
        <v>0.1</v>
      </c>
      <c r="E97" s="129">
        <v>0.4</v>
      </c>
      <c r="F97" s="129"/>
      <c r="G97" s="129"/>
      <c r="H97" s="129">
        <v>1</v>
      </c>
      <c r="I97" s="129"/>
      <c r="J97" s="129"/>
      <c r="K97" s="129"/>
      <c r="L97" s="130"/>
      <c r="M97" s="137" t="s">
        <v>336</v>
      </c>
      <c r="N97" s="131" t="e">
        <f t="shared" si="8"/>
        <v>#REF!</v>
      </c>
      <c r="O97" s="131" t="e">
        <f>(F97*#REF!)+(G97*#REF!)+(H97*#REF!)+(I97*#REF!)</f>
        <v>#REF!</v>
      </c>
      <c r="P97" s="131">
        <f>(J97*공공요금!$H$7)+(K97*공공요금!$H$17)</f>
        <v>0</v>
      </c>
      <c r="Q97" s="131" t="e">
        <f t="shared" si="9"/>
        <v>#REF!</v>
      </c>
      <c r="R97" s="132" t="e">
        <f t="shared" si="10"/>
        <v>#REF!</v>
      </c>
      <c r="S97" s="133"/>
      <c r="T97" s="134" t="e">
        <f t="shared" si="11"/>
        <v>#REF!</v>
      </c>
      <c r="U97" s="135" t="e">
        <f t="shared" si="12"/>
        <v>#REF!</v>
      </c>
      <c r="V97" s="135">
        <f t="shared" si="13"/>
        <v>0</v>
      </c>
      <c r="W97" s="135" t="e">
        <f t="shared" si="14"/>
        <v>#REF!</v>
      </c>
      <c r="X97" s="135" t="e">
        <f t="shared" si="15"/>
        <v>#REF!</v>
      </c>
    </row>
    <row r="98" spans="1:24" ht="36" customHeight="1">
      <c r="A98" s="126">
        <v>1</v>
      </c>
      <c r="B98" s="236"/>
      <c r="C98" s="129" t="s">
        <v>337</v>
      </c>
      <c r="D98" s="129">
        <v>0.1</v>
      </c>
      <c r="E98" s="129">
        <v>0.2</v>
      </c>
      <c r="F98" s="129"/>
      <c r="G98" s="129"/>
      <c r="H98" s="129">
        <v>0.5</v>
      </c>
      <c r="I98" s="129"/>
      <c r="J98" s="129"/>
      <c r="K98" s="129"/>
      <c r="L98" s="130"/>
      <c r="M98" s="137" t="s">
        <v>338</v>
      </c>
      <c r="N98" s="131" t="e">
        <f t="shared" si="8"/>
        <v>#REF!</v>
      </c>
      <c r="O98" s="131" t="e">
        <f>(F98*#REF!)+(G98*#REF!)+(H98*#REF!)+(I98*#REF!)</f>
        <v>#REF!</v>
      </c>
      <c r="P98" s="131">
        <f>(J98*공공요금!$H$7)+(K98*공공요금!$H$17)</f>
        <v>0</v>
      </c>
      <c r="Q98" s="131" t="e">
        <f t="shared" si="9"/>
        <v>#REF!</v>
      </c>
      <c r="R98" s="132" t="e">
        <f t="shared" si="10"/>
        <v>#REF!</v>
      </c>
      <c r="S98" s="133"/>
      <c r="T98" s="134" t="e">
        <f t="shared" si="11"/>
        <v>#REF!</v>
      </c>
      <c r="U98" s="135" t="e">
        <f t="shared" si="12"/>
        <v>#REF!</v>
      </c>
      <c r="V98" s="135">
        <f t="shared" si="13"/>
        <v>0</v>
      </c>
      <c r="W98" s="135" t="e">
        <f t="shared" si="14"/>
        <v>#REF!</v>
      </c>
      <c r="X98" s="135" t="e">
        <f t="shared" si="15"/>
        <v>#REF!</v>
      </c>
    </row>
    <row r="99" spans="1:24" ht="36" customHeight="1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38"/>
      <c r="N99" s="139"/>
      <c r="O99" s="139"/>
      <c r="P99" s="139"/>
      <c r="Q99" s="139"/>
      <c r="R99" s="140" t="s">
        <v>339</v>
      </c>
      <c r="S99" s="133"/>
      <c r="T99" s="134" t="e">
        <f>SUM(T5:T98)</f>
        <v>#REF!</v>
      </c>
      <c r="U99" s="134" t="e">
        <f t="shared" ref="U99:X99" si="16">SUM(U5:U98)</f>
        <v>#REF!</v>
      </c>
      <c r="V99" s="134">
        <f t="shared" si="16"/>
        <v>0</v>
      </c>
      <c r="W99" s="134" t="e">
        <f t="shared" si="16"/>
        <v>#REF!</v>
      </c>
      <c r="X99" s="151" t="e">
        <f t="shared" si="16"/>
        <v>#REF!</v>
      </c>
    </row>
  </sheetData>
  <autoFilter ref="A1:A99"/>
  <mergeCells count="41">
    <mergeCell ref="B75:B89"/>
    <mergeCell ref="M75:M89"/>
    <mergeCell ref="B90:B94"/>
    <mergeCell ref="M91:M93"/>
    <mergeCell ref="B95:B98"/>
    <mergeCell ref="M95:M96"/>
    <mergeCell ref="B52:B61"/>
    <mergeCell ref="M52:M61"/>
    <mergeCell ref="B62:B67"/>
    <mergeCell ref="M62:M67"/>
    <mergeCell ref="B68:B74"/>
    <mergeCell ref="M68:M74"/>
    <mergeCell ref="B21:B40"/>
    <mergeCell ref="M21:M40"/>
    <mergeCell ref="B41:B44"/>
    <mergeCell ref="M42:M43"/>
    <mergeCell ref="B45:B51"/>
    <mergeCell ref="M45:M51"/>
    <mergeCell ref="B18:B20"/>
    <mergeCell ref="M18:M20"/>
    <mergeCell ref="R2:R4"/>
    <mergeCell ref="S2:S4"/>
    <mergeCell ref="T2:T4"/>
    <mergeCell ref="D3:E3"/>
    <mergeCell ref="F3:I3"/>
    <mergeCell ref="B5:B17"/>
    <mergeCell ref="M5:M17"/>
    <mergeCell ref="N2:N4"/>
    <mergeCell ref="O2:O4"/>
    <mergeCell ref="P2:P4"/>
    <mergeCell ref="Q2:Q4"/>
    <mergeCell ref="B1:X1"/>
    <mergeCell ref="X2:X4"/>
    <mergeCell ref="U2:U4"/>
    <mergeCell ref="V2:V4"/>
    <mergeCell ref="W2:W4"/>
    <mergeCell ref="B2:B4"/>
    <mergeCell ref="C2:C4"/>
    <mergeCell ref="D2:I2"/>
    <mergeCell ref="J2:L2"/>
    <mergeCell ref="M2:M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4" manualBreakCount="4">
    <brk id="20" max="16383" man="1"/>
    <brk id="44" min="1" max="23" man="1"/>
    <brk id="67" min="1" max="2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B1:H20"/>
  <sheetViews>
    <sheetView workbookViewId="0">
      <selection activeCell="X28" sqref="X28:AC28"/>
    </sheetView>
  </sheetViews>
  <sheetFormatPr defaultRowHeight="13.5"/>
  <cols>
    <col min="6" max="6" width="12.6640625" customWidth="1"/>
  </cols>
  <sheetData>
    <row r="1" spans="2:8" ht="25.5">
      <c r="B1" s="242" t="s">
        <v>366</v>
      </c>
      <c r="C1" s="242"/>
      <c r="D1" s="242"/>
      <c r="E1" s="242"/>
      <c r="F1" s="242"/>
      <c r="G1" s="242"/>
      <c r="H1" s="242"/>
    </row>
    <row r="2" spans="2:8" ht="25.5">
      <c r="B2" s="150"/>
      <c r="C2" s="150"/>
      <c r="D2" s="150"/>
      <c r="E2" s="150"/>
      <c r="F2" s="150"/>
      <c r="G2" s="150"/>
      <c r="H2" s="150"/>
    </row>
    <row r="3" spans="2:8" ht="20.100000000000001" customHeight="1">
      <c r="B3" s="241" t="s">
        <v>340</v>
      </c>
      <c r="C3" s="241"/>
      <c r="D3" s="241"/>
      <c r="E3" s="241"/>
      <c r="F3" s="241"/>
      <c r="G3" s="241"/>
    </row>
    <row r="4" spans="2:8" ht="20.100000000000001" customHeight="1">
      <c r="B4" s="241" t="s">
        <v>341</v>
      </c>
      <c r="C4" s="241"/>
      <c r="D4" s="241"/>
      <c r="E4" s="241"/>
      <c r="F4" s="241"/>
      <c r="G4" s="241"/>
    </row>
    <row r="5" spans="2:8" ht="20.100000000000001" customHeight="1">
      <c r="B5" s="241" t="s">
        <v>365</v>
      </c>
      <c r="C5" s="241"/>
      <c r="D5" s="241" t="s">
        <v>342</v>
      </c>
      <c r="E5" s="241" t="s">
        <v>343</v>
      </c>
      <c r="F5" s="241"/>
      <c r="G5" s="241"/>
    </row>
    <row r="6" spans="2:8" ht="27">
      <c r="B6" s="241"/>
      <c r="C6" s="241"/>
      <c r="D6" s="241"/>
      <c r="E6" s="141" t="s">
        <v>344</v>
      </c>
      <c r="F6" s="141" t="s">
        <v>345</v>
      </c>
      <c r="G6" s="141" t="s">
        <v>346</v>
      </c>
      <c r="H6" s="142" t="s">
        <v>347</v>
      </c>
    </row>
    <row r="7" spans="2:8" ht="20.100000000000001" customHeight="1">
      <c r="B7" s="240" t="s">
        <v>348</v>
      </c>
      <c r="C7" s="240"/>
      <c r="D7" s="143">
        <v>6160</v>
      </c>
      <c r="E7" s="144">
        <v>105.7</v>
      </c>
      <c r="F7" s="144">
        <v>65.2</v>
      </c>
      <c r="G7" s="144">
        <v>92.3</v>
      </c>
      <c r="H7" s="145">
        <f>INT(SUM(E7:G7)/3)</f>
        <v>87</v>
      </c>
    </row>
    <row r="8" spans="2:8" ht="20.100000000000001" customHeight="1">
      <c r="B8" s="241" t="s">
        <v>349</v>
      </c>
      <c r="C8" s="146" t="s">
        <v>350</v>
      </c>
      <c r="D8" s="143">
        <v>7170</v>
      </c>
      <c r="E8" s="144">
        <v>115.9</v>
      </c>
      <c r="F8" s="144">
        <v>71.900000000000006</v>
      </c>
      <c r="G8" s="144">
        <v>103.6</v>
      </c>
      <c r="H8" s="147">
        <f t="shared" ref="H8:H11" si="0">INT(SUM(E8:G8)/3)</f>
        <v>97</v>
      </c>
    </row>
    <row r="9" spans="2:8" ht="20.100000000000001" customHeight="1">
      <c r="B9" s="241"/>
      <c r="C9" s="146" t="s">
        <v>351</v>
      </c>
      <c r="D9" s="143">
        <v>8230</v>
      </c>
      <c r="E9" s="144">
        <v>111.9</v>
      </c>
      <c r="F9" s="144">
        <v>67.599999999999994</v>
      </c>
      <c r="G9" s="144">
        <v>98.3</v>
      </c>
      <c r="H9" s="147">
        <f t="shared" si="0"/>
        <v>92</v>
      </c>
    </row>
    <row r="10" spans="2:8" ht="20.100000000000001" customHeight="1">
      <c r="B10" s="241" t="s">
        <v>352</v>
      </c>
      <c r="C10" s="146" t="s">
        <v>350</v>
      </c>
      <c r="D10" s="143">
        <v>7170</v>
      </c>
      <c r="E10" s="144">
        <v>113.8</v>
      </c>
      <c r="F10" s="144">
        <v>70.8</v>
      </c>
      <c r="G10" s="144">
        <v>100.6</v>
      </c>
      <c r="H10" s="147">
        <f t="shared" si="0"/>
        <v>95</v>
      </c>
    </row>
    <row r="11" spans="2:8" ht="20.100000000000001" customHeight="1">
      <c r="B11" s="241"/>
      <c r="C11" s="146" t="s">
        <v>351</v>
      </c>
      <c r="D11" s="143">
        <v>8230</v>
      </c>
      <c r="E11" s="144">
        <v>108.5</v>
      </c>
      <c r="F11" s="144">
        <v>65.5</v>
      </c>
      <c r="G11" s="144">
        <v>95.3</v>
      </c>
      <c r="H11" s="147">
        <f t="shared" si="0"/>
        <v>89</v>
      </c>
    </row>
    <row r="12" spans="2:8" ht="20.100000000000001" customHeight="1"/>
    <row r="13" spans="2:8" ht="20.100000000000001" customHeight="1"/>
    <row r="14" spans="2:8" ht="20.100000000000001" customHeight="1">
      <c r="B14" s="241" t="s">
        <v>353</v>
      </c>
      <c r="C14" s="241"/>
      <c r="D14" s="241"/>
      <c r="E14" s="241" t="s">
        <v>354</v>
      </c>
      <c r="F14" s="241"/>
      <c r="G14" s="241"/>
      <c r="H14" s="243" t="s">
        <v>347</v>
      </c>
    </row>
    <row r="15" spans="2:8" ht="20.100000000000001" customHeight="1">
      <c r="B15" s="146" t="s">
        <v>355</v>
      </c>
      <c r="C15" s="146" t="s">
        <v>356</v>
      </c>
      <c r="D15" s="146" t="s">
        <v>357</v>
      </c>
      <c r="E15" s="146" t="s">
        <v>355</v>
      </c>
      <c r="F15" s="146" t="s">
        <v>356</v>
      </c>
      <c r="G15" s="146" t="s">
        <v>357</v>
      </c>
      <c r="H15" s="243"/>
    </row>
    <row r="16" spans="2:8" ht="20.100000000000001" customHeight="1">
      <c r="B16" s="146" t="s">
        <v>358</v>
      </c>
      <c r="C16" s="146"/>
      <c r="D16" s="143">
        <v>550</v>
      </c>
      <c r="E16" s="146" t="s">
        <v>358</v>
      </c>
      <c r="F16" s="146"/>
      <c r="G16" s="143">
        <v>490</v>
      </c>
      <c r="H16" s="148">
        <f>INT(SUM(D16+G16)/2)</f>
        <v>520</v>
      </c>
    </row>
    <row r="17" spans="2:8" ht="20.100000000000001" customHeight="1">
      <c r="B17" s="240" t="s">
        <v>359</v>
      </c>
      <c r="C17" s="146" t="s">
        <v>360</v>
      </c>
      <c r="D17" s="143">
        <v>980</v>
      </c>
      <c r="E17" s="240" t="s">
        <v>359</v>
      </c>
      <c r="F17" s="146" t="s">
        <v>360</v>
      </c>
      <c r="G17" s="143">
        <v>610</v>
      </c>
      <c r="H17" s="149">
        <f t="shared" ref="H17:H20" si="1">INT(SUM(D17+G17)/2)</f>
        <v>795</v>
      </c>
    </row>
    <row r="18" spans="2:8" ht="20.100000000000001" customHeight="1">
      <c r="B18" s="240"/>
      <c r="C18" s="146" t="s">
        <v>361</v>
      </c>
      <c r="D18" s="143">
        <v>1120</v>
      </c>
      <c r="E18" s="240"/>
      <c r="F18" s="146" t="s">
        <v>361</v>
      </c>
      <c r="G18" s="143">
        <v>1630</v>
      </c>
      <c r="H18" s="148">
        <f t="shared" si="1"/>
        <v>1375</v>
      </c>
    </row>
    <row r="19" spans="2:8" ht="20.100000000000001" customHeight="1">
      <c r="B19" s="241" t="s">
        <v>362</v>
      </c>
      <c r="C19" s="146" t="s">
        <v>363</v>
      </c>
      <c r="D19" s="143">
        <v>760</v>
      </c>
      <c r="E19" s="241" t="s">
        <v>362</v>
      </c>
      <c r="F19" s="146" t="s">
        <v>363</v>
      </c>
      <c r="G19" s="143">
        <v>490</v>
      </c>
      <c r="H19" s="148">
        <f t="shared" si="1"/>
        <v>625</v>
      </c>
    </row>
    <row r="20" spans="2:8" ht="20.100000000000001" customHeight="1">
      <c r="B20" s="241"/>
      <c r="C20" s="146" t="s">
        <v>364</v>
      </c>
      <c r="D20" s="143">
        <v>1010</v>
      </c>
      <c r="E20" s="241"/>
      <c r="F20" s="146" t="s">
        <v>364</v>
      </c>
      <c r="G20" s="143">
        <v>680</v>
      </c>
      <c r="H20" s="148">
        <f t="shared" si="1"/>
        <v>845</v>
      </c>
    </row>
  </sheetData>
  <mergeCells count="16">
    <mergeCell ref="B17:B18"/>
    <mergeCell ref="E17:E18"/>
    <mergeCell ref="B19:B20"/>
    <mergeCell ref="E19:E20"/>
    <mergeCell ref="B1:H1"/>
    <mergeCell ref="B3:G3"/>
    <mergeCell ref="B4:G4"/>
    <mergeCell ref="B5:C6"/>
    <mergeCell ref="D5:D6"/>
    <mergeCell ref="E5:G5"/>
    <mergeCell ref="B7:C7"/>
    <mergeCell ref="B8:B9"/>
    <mergeCell ref="B10:B11"/>
    <mergeCell ref="B14:D14"/>
    <mergeCell ref="E14:G14"/>
    <mergeCell ref="H14:H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>
    <tabColor rgb="FF0000FF"/>
  </sheetPr>
  <dimension ref="A1:I52"/>
  <sheetViews>
    <sheetView showGridLines="0" view="pageBreakPreview" zoomScaleSheetLayoutView="100" workbookViewId="0">
      <selection activeCell="X28" sqref="X28:AC28"/>
    </sheetView>
  </sheetViews>
  <sheetFormatPr defaultRowHeight="11.25"/>
  <cols>
    <col min="1" max="1" width="26.88671875" style="4" bestFit="1" customWidth="1"/>
    <col min="2" max="2" width="4.88671875" style="4" bestFit="1" customWidth="1"/>
    <col min="3" max="3" width="4.88671875" style="31" bestFit="1" customWidth="1"/>
    <col min="4" max="4" width="6.6640625" style="4" bestFit="1" customWidth="1"/>
    <col min="5" max="6" width="8.44140625" style="4" bestFit="1" customWidth="1"/>
    <col min="7" max="7" width="7.5546875" style="4" bestFit="1" customWidth="1"/>
    <col min="8" max="8" width="5.6640625" style="4" bestFit="1" customWidth="1"/>
    <col min="9" max="9" width="5.77734375" style="4" bestFit="1" customWidth="1"/>
    <col min="10" max="16384" width="8.88671875" style="4"/>
  </cols>
  <sheetData>
    <row r="1" spans="1:9" ht="24.95" customHeight="1">
      <c r="A1" s="156" t="s">
        <v>44</v>
      </c>
      <c r="B1" s="156"/>
      <c r="C1" s="156"/>
      <c r="D1" s="156"/>
      <c r="E1" s="156"/>
      <c r="F1" s="156"/>
      <c r="G1" s="156"/>
      <c r="H1" s="156"/>
      <c r="I1" s="156"/>
    </row>
    <row r="2" spans="1:9" ht="9.9499999999999993" customHeight="1">
      <c r="A2" s="39"/>
      <c r="B2" s="39"/>
      <c r="C2" s="39"/>
      <c r="D2" s="39"/>
      <c r="E2" s="39"/>
      <c r="F2" s="39"/>
      <c r="G2" s="39"/>
      <c r="H2" s="39"/>
      <c r="I2" s="39"/>
    </row>
    <row r="3" spans="1:9" ht="14.45" customHeight="1">
      <c r="A3" s="256" t="s">
        <v>9</v>
      </c>
      <c r="B3" s="255" t="s">
        <v>45</v>
      </c>
      <c r="C3" s="255"/>
      <c r="D3" s="255" t="s">
        <v>11</v>
      </c>
      <c r="E3" s="255" t="s">
        <v>12</v>
      </c>
      <c r="F3" s="255" t="s">
        <v>13</v>
      </c>
      <c r="G3" s="255" t="s">
        <v>46</v>
      </c>
      <c r="H3" s="255"/>
      <c r="I3" s="259" t="s">
        <v>15</v>
      </c>
    </row>
    <row r="4" spans="1:9" ht="14.45" customHeight="1">
      <c r="A4" s="257"/>
      <c r="B4" s="32" t="s">
        <v>47</v>
      </c>
      <c r="C4" s="32" t="s">
        <v>48</v>
      </c>
      <c r="D4" s="258"/>
      <c r="E4" s="258"/>
      <c r="F4" s="258"/>
      <c r="G4" s="32" t="s">
        <v>47</v>
      </c>
      <c r="H4" s="32" t="s">
        <v>48</v>
      </c>
      <c r="I4" s="260"/>
    </row>
    <row r="5" spans="1:9" ht="14.45" customHeight="1">
      <c r="A5" s="244" t="s">
        <v>16</v>
      </c>
      <c r="B5" s="245"/>
      <c r="C5" s="245"/>
      <c r="D5" s="245"/>
      <c r="E5" s="245"/>
      <c r="F5" s="245"/>
      <c r="G5" s="245"/>
      <c r="H5" s="245"/>
      <c r="I5" s="246"/>
    </row>
    <row r="6" spans="1:9" ht="14.45" customHeight="1">
      <c r="A6" s="1" t="s">
        <v>1</v>
      </c>
      <c r="B6" s="247">
        <v>2</v>
      </c>
      <c r="C6" s="33"/>
      <c r="D6" s="247" t="s">
        <v>18</v>
      </c>
      <c r="E6" s="247" t="s">
        <v>49</v>
      </c>
      <c r="F6" s="247" t="s">
        <v>50</v>
      </c>
      <c r="G6" s="250" t="s">
        <v>51</v>
      </c>
      <c r="H6" s="2"/>
      <c r="I6" s="23"/>
    </row>
    <row r="7" spans="1:9" ht="14.45" customHeight="1">
      <c r="A7" s="1" t="s">
        <v>2</v>
      </c>
      <c r="B7" s="247"/>
      <c r="C7" s="33"/>
      <c r="D7" s="247"/>
      <c r="E7" s="247"/>
      <c r="F7" s="247"/>
      <c r="G7" s="250"/>
      <c r="H7" s="2"/>
      <c r="I7" s="23"/>
    </row>
    <row r="8" spans="1:9" ht="14.45" customHeight="1">
      <c r="A8" s="1" t="s">
        <v>3</v>
      </c>
      <c r="B8" s="247">
        <v>2</v>
      </c>
      <c r="C8" s="33"/>
      <c r="D8" s="247"/>
      <c r="E8" s="247"/>
      <c r="F8" s="247"/>
      <c r="G8" s="250" t="s">
        <v>51</v>
      </c>
      <c r="H8" s="2"/>
      <c r="I8" s="23"/>
    </row>
    <row r="9" spans="1:9" ht="14.45" customHeight="1">
      <c r="A9" s="1" t="s">
        <v>4</v>
      </c>
      <c r="B9" s="247"/>
      <c r="C9" s="33"/>
      <c r="D9" s="247"/>
      <c r="E9" s="247"/>
      <c r="F9" s="247"/>
      <c r="G9" s="250"/>
      <c r="H9" s="2"/>
      <c r="I9" s="23"/>
    </row>
    <row r="10" spans="1:9" ht="14.45" customHeight="1">
      <c r="A10" s="26" t="s">
        <v>52</v>
      </c>
      <c r="B10" s="27">
        <v>4</v>
      </c>
      <c r="C10" s="34"/>
      <c r="D10" s="251"/>
      <c r="E10" s="251"/>
      <c r="F10" s="251"/>
      <c r="G10" s="30" t="s">
        <v>53</v>
      </c>
      <c r="H10" s="35"/>
      <c r="I10" s="29"/>
    </row>
    <row r="11" spans="1:9" ht="14.45" customHeight="1">
      <c r="A11" s="244" t="s">
        <v>22</v>
      </c>
      <c r="B11" s="245"/>
      <c r="C11" s="245"/>
      <c r="D11" s="245"/>
      <c r="E11" s="245"/>
      <c r="F11" s="245"/>
      <c r="G11" s="245"/>
      <c r="H11" s="245"/>
      <c r="I11" s="246"/>
    </row>
    <row r="12" spans="1:9" ht="14.45" customHeight="1">
      <c r="A12" s="1" t="s">
        <v>1</v>
      </c>
      <c r="B12" s="247">
        <v>2</v>
      </c>
      <c r="C12" s="33"/>
      <c r="D12" s="247" t="s">
        <v>18</v>
      </c>
      <c r="E12" s="247" t="s">
        <v>49</v>
      </c>
      <c r="F12" s="247" t="s">
        <v>50</v>
      </c>
      <c r="G12" s="250" t="s">
        <v>51</v>
      </c>
      <c r="H12" s="2"/>
      <c r="I12" s="23"/>
    </row>
    <row r="13" spans="1:9" ht="14.45" customHeight="1">
      <c r="A13" s="1" t="s">
        <v>2</v>
      </c>
      <c r="B13" s="247"/>
      <c r="C13" s="33"/>
      <c r="D13" s="247"/>
      <c r="E13" s="247"/>
      <c r="F13" s="247"/>
      <c r="G13" s="250"/>
      <c r="H13" s="2"/>
      <c r="I13" s="23"/>
    </row>
    <row r="14" spans="1:9" ht="14.45" customHeight="1">
      <c r="A14" s="1" t="s">
        <v>3</v>
      </c>
      <c r="B14" s="247">
        <v>2</v>
      </c>
      <c r="C14" s="33"/>
      <c r="D14" s="247"/>
      <c r="E14" s="247"/>
      <c r="F14" s="247"/>
      <c r="G14" s="250" t="s">
        <v>51</v>
      </c>
      <c r="H14" s="2"/>
      <c r="I14" s="23"/>
    </row>
    <row r="15" spans="1:9" ht="14.45" customHeight="1">
      <c r="A15" s="1" t="s">
        <v>4</v>
      </c>
      <c r="B15" s="247"/>
      <c r="C15" s="33"/>
      <c r="D15" s="247"/>
      <c r="E15" s="247"/>
      <c r="F15" s="247"/>
      <c r="G15" s="250"/>
      <c r="H15" s="2"/>
      <c r="I15" s="23"/>
    </row>
    <row r="16" spans="1:9" ht="14.45" customHeight="1">
      <c r="A16" s="26" t="s">
        <v>52</v>
      </c>
      <c r="B16" s="27">
        <v>4</v>
      </c>
      <c r="C16" s="34"/>
      <c r="D16" s="251"/>
      <c r="E16" s="251"/>
      <c r="F16" s="251"/>
      <c r="G16" s="30" t="s">
        <v>53</v>
      </c>
      <c r="H16" s="35"/>
      <c r="I16" s="29"/>
    </row>
    <row r="17" spans="1:9" ht="14.45" customHeight="1">
      <c r="A17" s="244" t="s">
        <v>24</v>
      </c>
      <c r="B17" s="245"/>
      <c r="C17" s="245"/>
      <c r="D17" s="245"/>
      <c r="E17" s="245"/>
      <c r="F17" s="245"/>
      <c r="G17" s="245"/>
      <c r="H17" s="245"/>
      <c r="I17" s="246"/>
    </row>
    <row r="18" spans="1:9" ht="14.45" customHeight="1">
      <c r="A18" s="1" t="s">
        <v>1</v>
      </c>
      <c r="B18" s="247">
        <v>2</v>
      </c>
      <c r="C18" s="33"/>
      <c r="D18" s="247" t="s">
        <v>18</v>
      </c>
      <c r="E18" s="247" t="s">
        <v>49</v>
      </c>
      <c r="F18" s="247" t="s">
        <v>50</v>
      </c>
      <c r="G18" s="250" t="s">
        <v>51</v>
      </c>
      <c r="H18" s="2"/>
      <c r="I18" s="23"/>
    </row>
    <row r="19" spans="1:9" ht="14.45" customHeight="1">
      <c r="A19" s="1" t="s">
        <v>2</v>
      </c>
      <c r="B19" s="247"/>
      <c r="C19" s="33"/>
      <c r="D19" s="247"/>
      <c r="E19" s="247"/>
      <c r="F19" s="247"/>
      <c r="G19" s="250"/>
      <c r="H19" s="2"/>
      <c r="I19" s="23"/>
    </row>
    <row r="20" spans="1:9" ht="14.45" customHeight="1">
      <c r="A20" s="1" t="s">
        <v>3</v>
      </c>
      <c r="B20" s="247">
        <v>2</v>
      </c>
      <c r="C20" s="33"/>
      <c r="D20" s="247"/>
      <c r="E20" s="247"/>
      <c r="F20" s="247"/>
      <c r="G20" s="250" t="s">
        <v>51</v>
      </c>
      <c r="H20" s="2"/>
      <c r="I20" s="23"/>
    </row>
    <row r="21" spans="1:9" ht="14.45" customHeight="1">
      <c r="A21" s="1" t="s">
        <v>4</v>
      </c>
      <c r="B21" s="247"/>
      <c r="C21" s="33"/>
      <c r="D21" s="247"/>
      <c r="E21" s="247"/>
      <c r="F21" s="247"/>
      <c r="G21" s="250"/>
      <c r="H21" s="2"/>
      <c r="I21" s="23"/>
    </row>
    <row r="22" spans="1:9" ht="14.45" customHeight="1">
      <c r="A22" s="26" t="s">
        <v>0</v>
      </c>
      <c r="B22" s="27">
        <v>2</v>
      </c>
      <c r="C22" s="34"/>
      <c r="D22" s="251"/>
      <c r="E22" s="251"/>
      <c r="F22" s="251"/>
      <c r="G22" s="30" t="s">
        <v>51</v>
      </c>
      <c r="H22" s="35"/>
      <c r="I22" s="29"/>
    </row>
    <row r="23" spans="1:9" ht="14.45" customHeight="1">
      <c r="A23" s="244" t="s">
        <v>54</v>
      </c>
      <c r="B23" s="245"/>
      <c r="C23" s="245"/>
      <c r="D23" s="245"/>
      <c r="E23" s="245"/>
      <c r="F23" s="245"/>
      <c r="G23" s="245"/>
      <c r="H23" s="245"/>
      <c r="I23" s="246"/>
    </row>
    <row r="24" spans="1:9" ht="14.45" customHeight="1">
      <c r="A24" s="1" t="s">
        <v>1</v>
      </c>
      <c r="B24" s="247">
        <v>2</v>
      </c>
      <c r="C24" s="33"/>
      <c r="D24" s="247" t="s">
        <v>18</v>
      </c>
      <c r="E24" s="247" t="s">
        <v>49</v>
      </c>
      <c r="F24" s="247" t="s">
        <v>50</v>
      </c>
      <c r="G24" s="250" t="s">
        <v>51</v>
      </c>
      <c r="H24" s="2"/>
      <c r="I24" s="23"/>
    </row>
    <row r="25" spans="1:9" ht="14.45" customHeight="1">
      <c r="A25" s="1" t="s">
        <v>2</v>
      </c>
      <c r="B25" s="247"/>
      <c r="C25" s="33"/>
      <c r="D25" s="247"/>
      <c r="E25" s="247"/>
      <c r="F25" s="247"/>
      <c r="G25" s="250"/>
      <c r="H25" s="2"/>
      <c r="I25" s="23"/>
    </row>
    <row r="26" spans="1:9" ht="14.45" customHeight="1">
      <c r="A26" s="1" t="s">
        <v>3</v>
      </c>
      <c r="B26" s="247">
        <v>2</v>
      </c>
      <c r="C26" s="33"/>
      <c r="D26" s="247"/>
      <c r="E26" s="247"/>
      <c r="F26" s="247"/>
      <c r="G26" s="250" t="s">
        <v>51</v>
      </c>
      <c r="H26" s="2"/>
      <c r="I26" s="23"/>
    </row>
    <row r="27" spans="1:9" ht="14.45" customHeight="1">
      <c r="A27" s="1" t="s">
        <v>4</v>
      </c>
      <c r="B27" s="247"/>
      <c r="C27" s="33"/>
      <c r="D27" s="247"/>
      <c r="E27" s="247"/>
      <c r="F27" s="247"/>
      <c r="G27" s="250"/>
      <c r="H27" s="2"/>
      <c r="I27" s="23"/>
    </row>
    <row r="28" spans="1:9" ht="14.45" customHeight="1">
      <c r="A28" s="26" t="s">
        <v>0</v>
      </c>
      <c r="B28" s="27">
        <v>2</v>
      </c>
      <c r="C28" s="34"/>
      <c r="D28" s="251"/>
      <c r="E28" s="251"/>
      <c r="F28" s="251"/>
      <c r="G28" s="30" t="s">
        <v>51</v>
      </c>
      <c r="H28" s="35"/>
      <c r="I28" s="29"/>
    </row>
    <row r="29" spans="1:9" ht="14.45" customHeight="1">
      <c r="A29" s="244" t="s">
        <v>27</v>
      </c>
      <c r="B29" s="245"/>
      <c r="C29" s="245"/>
      <c r="D29" s="245"/>
      <c r="E29" s="245"/>
      <c r="F29" s="245"/>
      <c r="G29" s="245"/>
      <c r="H29" s="245"/>
      <c r="I29" s="246"/>
    </row>
    <row r="30" spans="1:9" ht="14.45" customHeight="1">
      <c r="A30" s="1" t="s">
        <v>1</v>
      </c>
      <c r="B30" s="247">
        <v>2</v>
      </c>
      <c r="C30" s="33"/>
      <c r="D30" s="248" t="s">
        <v>18</v>
      </c>
      <c r="E30" s="248" t="s">
        <v>49</v>
      </c>
      <c r="F30" s="248" t="s">
        <v>50</v>
      </c>
      <c r="G30" s="250" t="s">
        <v>51</v>
      </c>
      <c r="H30" s="2"/>
      <c r="I30" s="23"/>
    </row>
    <row r="31" spans="1:9" ht="14.45" customHeight="1">
      <c r="A31" s="1" t="s">
        <v>2</v>
      </c>
      <c r="B31" s="247"/>
      <c r="C31" s="33"/>
      <c r="D31" s="248"/>
      <c r="E31" s="248"/>
      <c r="F31" s="248"/>
      <c r="G31" s="250"/>
      <c r="H31" s="2"/>
      <c r="I31" s="23"/>
    </row>
    <row r="32" spans="1:9" ht="14.45" customHeight="1">
      <c r="A32" s="1" t="s">
        <v>3</v>
      </c>
      <c r="B32" s="247">
        <v>2</v>
      </c>
      <c r="C32" s="33"/>
      <c r="D32" s="248"/>
      <c r="E32" s="248"/>
      <c r="F32" s="248"/>
      <c r="G32" s="250" t="s">
        <v>51</v>
      </c>
      <c r="H32" s="2"/>
      <c r="I32" s="23"/>
    </row>
    <row r="33" spans="1:9" ht="14.45" customHeight="1">
      <c r="A33" s="26" t="s">
        <v>4</v>
      </c>
      <c r="B33" s="251"/>
      <c r="C33" s="34"/>
      <c r="D33" s="249"/>
      <c r="E33" s="249"/>
      <c r="F33" s="249"/>
      <c r="G33" s="252"/>
      <c r="H33" s="35"/>
      <c r="I33" s="29"/>
    </row>
    <row r="34" spans="1:9" ht="14.45" customHeight="1">
      <c r="A34" s="244" t="s">
        <v>30</v>
      </c>
      <c r="B34" s="245"/>
      <c r="C34" s="245"/>
      <c r="D34" s="245"/>
      <c r="E34" s="245"/>
      <c r="F34" s="245"/>
      <c r="G34" s="245"/>
      <c r="H34" s="245"/>
      <c r="I34" s="246"/>
    </row>
    <row r="35" spans="1:9" ht="14.45" customHeight="1">
      <c r="A35" s="1" t="s">
        <v>1</v>
      </c>
      <c r="B35" s="247">
        <v>2</v>
      </c>
      <c r="C35" s="33"/>
      <c r="D35" s="248" t="s">
        <v>18</v>
      </c>
      <c r="E35" s="248" t="s">
        <v>49</v>
      </c>
      <c r="F35" s="248" t="s">
        <v>50</v>
      </c>
      <c r="G35" s="250" t="s">
        <v>51</v>
      </c>
      <c r="H35" s="2"/>
      <c r="I35" s="23"/>
    </row>
    <row r="36" spans="1:9" ht="14.45" customHeight="1">
      <c r="A36" s="1" t="s">
        <v>2</v>
      </c>
      <c r="B36" s="247"/>
      <c r="C36" s="33"/>
      <c r="D36" s="248"/>
      <c r="E36" s="248"/>
      <c r="F36" s="248"/>
      <c r="G36" s="250"/>
      <c r="H36" s="2"/>
      <c r="I36" s="23"/>
    </row>
    <row r="37" spans="1:9" ht="14.45" customHeight="1">
      <c r="A37" s="1" t="s">
        <v>3</v>
      </c>
      <c r="B37" s="247">
        <v>2</v>
      </c>
      <c r="C37" s="33"/>
      <c r="D37" s="248"/>
      <c r="E37" s="248"/>
      <c r="F37" s="248"/>
      <c r="G37" s="250" t="s">
        <v>51</v>
      </c>
      <c r="H37" s="2"/>
      <c r="I37" s="23"/>
    </row>
    <row r="38" spans="1:9" ht="14.45" customHeight="1">
      <c r="A38" s="26" t="s">
        <v>4</v>
      </c>
      <c r="B38" s="251"/>
      <c r="C38" s="34"/>
      <c r="D38" s="249"/>
      <c r="E38" s="249"/>
      <c r="F38" s="249"/>
      <c r="G38" s="252"/>
      <c r="H38" s="35"/>
      <c r="I38" s="29"/>
    </row>
    <row r="39" spans="1:9" ht="14.45" customHeight="1">
      <c r="A39" s="244" t="s">
        <v>31</v>
      </c>
      <c r="B39" s="245"/>
      <c r="C39" s="245"/>
      <c r="D39" s="245"/>
      <c r="E39" s="245"/>
      <c r="F39" s="245"/>
      <c r="G39" s="245"/>
      <c r="H39" s="245"/>
      <c r="I39" s="246"/>
    </row>
    <row r="40" spans="1:9" ht="14.45" customHeight="1">
      <c r="A40" s="1" t="s">
        <v>1</v>
      </c>
      <c r="B40" s="247">
        <v>2</v>
      </c>
      <c r="C40" s="33"/>
      <c r="D40" s="248" t="s">
        <v>18</v>
      </c>
      <c r="E40" s="248" t="s">
        <v>49</v>
      </c>
      <c r="F40" s="253" t="s">
        <v>50</v>
      </c>
      <c r="G40" s="250" t="s">
        <v>51</v>
      </c>
      <c r="H40" s="2"/>
      <c r="I40" s="23"/>
    </row>
    <row r="41" spans="1:9" ht="14.45" customHeight="1">
      <c r="A41" s="1" t="s">
        <v>2</v>
      </c>
      <c r="B41" s="247"/>
      <c r="C41" s="33"/>
      <c r="D41" s="248"/>
      <c r="E41" s="248"/>
      <c r="F41" s="253"/>
      <c r="G41" s="250"/>
      <c r="H41" s="2"/>
      <c r="I41" s="23"/>
    </row>
    <row r="42" spans="1:9" ht="14.45" customHeight="1">
      <c r="A42" s="26" t="s">
        <v>3</v>
      </c>
      <c r="B42" s="36"/>
      <c r="C42" s="34">
        <v>2</v>
      </c>
      <c r="D42" s="249"/>
      <c r="E42" s="249"/>
      <c r="F42" s="254"/>
      <c r="G42" s="36"/>
      <c r="H42" s="37" t="s">
        <v>51</v>
      </c>
      <c r="I42" s="29"/>
    </row>
    <row r="43" spans="1:9" ht="14.45" customHeight="1">
      <c r="A43" s="244" t="s">
        <v>34</v>
      </c>
      <c r="B43" s="245"/>
      <c r="C43" s="245"/>
      <c r="D43" s="245"/>
      <c r="E43" s="245"/>
      <c r="F43" s="245"/>
      <c r="G43" s="245"/>
      <c r="H43" s="245"/>
      <c r="I43" s="246"/>
    </row>
    <row r="44" spans="1:9" ht="14.45" customHeight="1">
      <c r="A44" s="1" t="s">
        <v>1</v>
      </c>
      <c r="B44" s="247">
        <v>2</v>
      </c>
      <c r="C44" s="33"/>
      <c r="D44" s="248" t="s">
        <v>18</v>
      </c>
      <c r="E44" s="248" t="s">
        <v>49</v>
      </c>
      <c r="F44" s="248" t="s">
        <v>50</v>
      </c>
      <c r="G44" s="250" t="s">
        <v>51</v>
      </c>
      <c r="H44" s="2"/>
      <c r="I44" s="23"/>
    </row>
    <row r="45" spans="1:9" ht="14.45" customHeight="1">
      <c r="A45" s="1" t="s">
        <v>2</v>
      </c>
      <c r="B45" s="247"/>
      <c r="C45" s="33"/>
      <c r="D45" s="248"/>
      <c r="E45" s="248"/>
      <c r="F45" s="248"/>
      <c r="G45" s="250"/>
      <c r="H45" s="2"/>
      <c r="I45" s="23"/>
    </row>
    <row r="46" spans="1:9" ht="14.45" customHeight="1">
      <c r="A46" s="26" t="s">
        <v>3</v>
      </c>
      <c r="B46" s="36"/>
      <c r="C46" s="34">
        <v>2</v>
      </c>
      <c r="D46" s="249"/>
      <c r="E46" s="249"/>
      <c r="F46" s="249"/>
      <c r="G46" s="36"/>
      <c r="H46" s="35" t="s">
        <v>51</v>
      </c>
      <c r="I46" s="29"/>
    </row>
    <row r="47" spans="1:9" ht="14.45" customHeight="1">
      <c r="A47" s="244" t="s">
        <v>36</v>
      </c>
      <c r="B47" s="245"/>
      <c r="C47" s="245"/>
      <c r="D47" s="245"/>
      <c r="E47" s="245"/>
      <c r="F47" s="245"/>
      <c r="G47" s="245"/>
      <c r="H47" s="245"/>
      <c r="I47" s="246"/>
    </row>
    <row r="48" spans="1:9" ht="14.45" customHeight="1">
      <c r="A48" s="26" t="s">
        <v>0</v>
      </c>
      <c r="B48" s="27">
        <v>2</v>
      </c>
      <c r="C48" s="34"/>
      <c r="D48" s="28" t="s">
        <v>18</v>
      </c>
      <c r="E48" s="28" t="s">
        <v>49</v>
      </c>
      <c r="F48" s="38" t="s">
        <v>50</v>
      </c>
      <c r="G48" s="30" t="s">
        <v>51</v>
      </c>
      <c r="H48" s="35"/>
      <c r="I48" s="29"/>
    </row>
    <row r="49" spans="1:9" ht="14.45" customHeight="1">
      <c r="A49" s="244" t="s">
        <v>40</v>
      </c>
      <c r="B49" s="245"/>
      <c r="C49" s="245"/>
      <c r="D49" s="245"/>
      <c r="E49" s="245"/>
      <c r="F49" s="245"/>
      <c r="G49" s="245"/>
      <c r="H49" s="245"/>
      <c r="I49" s="246"/>
    </row>
    <row r="50" spans="1:9" ht="14.45" customHeight="1">
      <c r="A50" s="26" t="s">
        <v>0</v>
      </c>
      <c r="B50" s="27">
        <v>2</v>
      </c>
      <c r="C50" s="34"/>
      <c r="D50" s="28" t="s">
        <v>18</v>
      </c>
      <c r="E50" s="28" t="s">
        <v>49</v>
      </c>
      <c r="F50" s="38" t="s">
        <v>50</v>
      </c>
      <c r="G50" s="30" t="s">
        <v>51</v>
      </c>
      <c r="H50" s="35"/>
      <c r="I50" s="29"/>
    </row>
    <row r="51" spans="1:9" ht="14.45" customHeight="1">
      <c r="A51" s="244" t="s">
        <v>42</v>
      </c>
      <c r="B51" s="245"/>
      <c r="C51" s="245"/>
      <c r="D51" s="245"/>
      <c r="E51" s="245"/>
      <c r="F51" s="245"/>
      <c r="G51" s="245"/>
      <c r="H51" s="245"/>
      <c r="I51" s="246"/>
    </row>
    <row r="52" spans="1:9" ht="14.45" customHeight="1">
      <c r="A52" s="26" t="s">
        <v>0</v>
      </c>
      <c r="B52" s="27">
        <v>2</v>
      </c>
      <c r="C52" s="34"/>
      <c r="D52" s="28" t="s">
        <v>18</v>
      </c>
      <c r="E52" s="28" t="s">
        <v>49</v>
      </c>
      <c r="F52" s="38" t="s">
        <v>50</v>
      </c>
      <c r="G52" s="30" t="s">
        <v>51</v>
      </c>
      <c r="H52" s="35"/>
      <c r="I52" s="29"/>
    </row>
  </sheetData>
  <mergeCells count="71">
    <mergeCell ref="B12:B13"/>
    <mergeCell ref="D12:D16"/>
    <mergeCell ref="E12:E16"/>
    <mergeCell ref="G8:G9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E24:E28"/>
    <mergeCell ref="B6:B7"/>
    <mergeCell ref="D6:D10"/>
    <mergeCell ref="B26:B27"/>
    <mergeCell ref="G26:G27"/>
    <mergeCell ref="F12:F16"/>
    <mergeCell ref="G12:G13"/>
    <mergeCell ref="B14:B15"/>
    <mergeCell ref="G14:G15"/>
    <mergeCell ref="A23:I23"/>
    <mergeCell ref="G18:G19"/>
    <mergeCell ref="B18:B19"/>
    <mergeCell ref="D18:D22"/>
    <mergeCell ref="B24:B25"/>
    <mergeCell ref="A17:I17"/>
    <mergeCell ref="A11:I11"/>
    <mergeCell ref="A43:I43"/>
    <mergeCell ref="B30:B31"/>
    <mergeCell ref="D30:D33"/>
    <mergeCell ref="G40:G41"/>
    <mergeCell ref="B40:B41"/>
    <mergeCell ref="D40:D42"/>
    <mergeCell ref="E40:E42"/>
    <mergeCell ref="F40:F42"/>
    <mergeCell ref="F35:F38"/>
    <mergeCell ref="G35:G36"/>
    <mergeCell ref="G30:G31"/>
    <mergeCell ref="B32:B33"/>
    <mergeCell ref="G32:G33"/>
    <mergeCell ref="E30:E33"/>
    <mergeCell ref="F30:F33"/>
    <mergeCell ref="A1:I1"/>
    <mergeCell ref="A39:I39"/>
    <mergeCell ref="B35:B36"/>
    <mergeCell ref="D35:D38"/>
    <mergeCell ref="E35:E38"/>
    <mergeCell ref="F24:F28"/>
    <mergeCell ref="G24:G25"/>
    <mergeCell ref="B37:B38"/>
    <mergeCell ref="G37:G38"/>
    <mergeCell ref="A34:I34"/>
    <mergeCell ref="B20:B21"/>
    <mergeCell ref="G20:G21"/>
    <mergeCell ref="E18:E22"/>
    <mergeCell ref="F18:F22"/>
    <mergeCell ref="A29:I29"/>
    <mergeCell ref="D24:D28"/>
    <mergeCell ref="A51:I51"/>
    <mergeCell ref="A49:I49"/>
    <mergeCell ref="A47:I47"/>
    <mergeCell ref="B44:B45"/>
    <mergeCell ref="D44:D46"/>
    <mergeCell ref="E44:E46"/>
    <mergeCell ref="F44:F46"/>
    <mergeCell ref="G44:G45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3">
    <tabColor rgb="FF0000FF"/>
  </sheetPr>
  <dimension ref="A1:G25"/>
  <sheetViews>
    <sheetView view="pageBreakPreview" zoomScaleSheetLayoutView="100" workbookViewId="0">
      <pane ySplit="3" topLeftCell="A4" activePane="bottomLeft" state="frozen"/>
      <selection activeCell="X28" sqref="X28:AC28"/>
      <selection pane="bottomLeft" activeCell="X28" sqref="X28:AC28"/>
    </sheetView>
  </sheetViews>
  <sheetFormatPr defaultRowHeight="24.95" customHeight="1"/>
  <cols>
    <col min="1" max="1" width="24.88671875" style="4" bestFit="1" customWidth="1"/>
    <col min="2" max="2" width="13.33203125" style="4" bestFit="1" customWidth="1"/>
    <col min="3" max="3" width="6.77734375" style="4" bestFit="1" customWidth="1"/>
    <col min="4" max="4" width="9.33203125" style="31" bestFit="1" customWidth="1"/>
    <col min="5" max="5" width="8.44140625" style="4" bestFit="1" customWidth="1"/>
    <col min="6" max="6" width="10.21875" style="4" bestFit="1" customWidth="1"/>
    <col min="7" max="7" width="5.77734375" style="4" bestFit="1" customWidth="1"/>
    <col min="8" max="16384" width="8.88671875" style="4"/>
  </cols>
  <sheetData>
    <row r="1" spans="1:7" ht="24.95" customHeight="1">
      <c r="A1" s="156" t="s">
        <v>8</v>
      </c>
      <c r="B1" s="156"/>
      <c r="C1" s="156"/>
      <c r="D1" s="156"/>
      <c r="E1" s="156"/>
      <c r="F1" s="156"/>
      <c r="G1" s="156"/>
    </row>
    <row r="2" spans="1:7" ht="9.9499999999999993" customHeight="1">
      <c r="A2" s="261"/>
      <c r="B2" s="261"/>
      <c r="C2" s="261"/>
      <c r="D2" s="261"/>
      <c r="E2" s="261"/>
      <c r="F2" s="261"/>
      <c r="G2" s="261"/>
    </row>
    <row r="3" spans="1:7" ht="30" customHeight="1">
      <c r="A3" s="18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20" t="s">
        <v>15</v>
      </c>
    </row>
    <row r="4" spans="1:7" ht="30" customHeight="1">
      <c r="A4" s="244" t="s">
        <v>16</v>
      </c>
      <c r="B4" s="245"/>
      <c r="C4" s="245"/>
      <c r="D4" s="245"/>
      <c r="E4" s="245"/>
      <c r="F4" s="245"/>
      <c r="G4" s="246"/>
    </row>
    <row r="5" spans="1:7" ht="30" customHeight="1">
      <c r="A5" s="1" t="s">
        <v>17</v>
      </c>
      <c r="B5" s="21">
        <v>5</v>
      </c>
      <c r="C5" s="21" t="s">
        <v>18</v>
      </c>
      <c r="D5" s="21" t="s">
        <v>19</v>
      </c>
      <c r="E5" s="21" t="s">
        <v>20</v>
      </c>
      <c r="F5" s="22" t="s">
        <v>21</v>
      </c>
      <c r="G5" s="23"/>
    </row>
    <row r="6" spans="1:7" ht="30" customHeight="1">
      <c r="A6" s="244" t="s">
        <v>22</v>
      </c>
      <c r="B6" s="245"/>
      <c r="C6" s="245"/>
      <c r="D6" s="245"/>
      <c r="E6" s="245"/>
      <c r="F6" s="245"/>
      <c r="G6" s="246"/>
    </row>
    <row r="7" spans="1:7" ht="30" customHeight="1">
      <c r="A7" s="1" t="s">
        <v>17</v>
      </c>
      <c r="B7" s="24">
        <v>5</v>
      </c>
      <c r="C7" s="24" t="s">
        <v>18</v>
      </c>
      <c r="D7" s="21" t="s">
        <v>23</v>
      </c>
      <c r="E7" s="21" t="s">
        <v>20</v>
      </c>
      <c r="F7" s="22" t="s">
        <v>21</v>
      </c>
      <c r="G7" s="23"/>
    </row>
    <row r="8" spans="1:7" ht="30" customHeight="1">
      <c r="A8" s="244" t="s">
        <v>24</v>
      </c>
      <c r="B8" s="245"/>
      <c r="C8" s="245"/>
      <c r="D8" s="245"/>
      <c r="E8" s="245"/>
      <c r="F8" s="245"/>
      <c r="G8" s="246"/>
    </row>
    <row r="9" spans="1:7" ht="30" customHeight="1">
      <c r="A9" s="1" t="s">
        <v>17</v>
      </c>
      <c r="B9" s="24">
        <v>5</v>
      </c>
      <c r="C9" s="24" t="s">
        <v>18</v>
      </c>
      <c r="D9" s="21" t="s">
        <v>25</v>
      </c>
      <c r="E9" s="24" t="s">
        <v>20</v>
      </c>
      <c r="F9" s="25" t="s">
        <v>21</v>
      </c>
      <c r="G9" s="23"/>
    </row>
    <row r="10" spans="1:7" ht="30" customHeight="1">
      <c r="A10" s="244" t="s">
        <v>26</v>
      </c>
      <c r="B10" s="245"/>
      <c r="C10" s="245"/>
      <c r="D10" s="245"/>
      <c r="E10" s="245"/>
      <c r="F10" s="245"/>
      <c r="G10" s="246"/>
    </row>
    <row r="11" spans="1:7" ht="30" customHeight="1">
      <c r="A11" s="1" t="s">
        <v>17</v>
      </c>
      <c r="B11" s="24">
        <v>5</v>
      </c>
      <c r="C11" s="24" t="s">
        <v>18</v>
      </c>
      <c r="D11" s="21" t="s">
        <v>25</v>
      </c>
      <c r="E11" s="24" t="s">
        <v>20</v>
      </c>
      <c r="F11" s="25" t="s">
        <v>21</v>
      </c>
      <c r="G11" s="23"/>
    </row>
    <row r="12" spans="1:7" ht="30" customHeight="1">
      <c r="A12" s="244" t="s">
        <v>27</v>
      </c>
      <c r="B12" s="245"/>
      <c r="C12" s="245"/>
      <c r="D12" s="245"/>
      <c r="E12" s="245"/>
      <c r="F12" s="245"/>
      <c r="G12" s="246"/>
    </row>
    <row r="13" spans="1:7" ht="30" customHeight="1">
      <c r="A13" s="1" t="s">
        <v>28</v>
      </c>
      <c r="B13" s="24">
        <v>3</v>
      </c>
      <c r="C13" s="24" t="s">
        <v>18</v>
      </c>
      <c r="D13" s="21" t="s">
        <v>25</v>
      </c>
      <c r="E13" s="24" t="s">
        <v>20</v>
      </c>
      <c r="F13" s="25" t="s">
        <v>29</v>
      </c>
      <c r="G13" s="23"/>
    </row>
    <row r="14" spans="1:7" ht="30" customHeight="1">
      <c r="A14" s="244" t="s">
        <v>30</v>
      </c>
      <c r="B14" s="245"/>
      <c r="C14" s="245"/>
      <c r="D14" s="245"/>
      <c r="E14" s="245"/>
      <c r="F14" s="245"/>
      <c r="G14" s="246"/>
    </row>
    <row r="15" spans="1:7" ht="30" customHeight="1">
      <c r="A15" s="1" t="s">
        <v>28</v>
      </c>
      <c r="B15" s="24">
        <v>3</v>
      </c>
      <c r="C15" s="24" t="s">
        <v>18</v>
      </c>
      <c r="D15" s="21" t="s">
        <v>19</v>
      </c>
      <c r="E15" s="24" t="s">
        <v>20</v>
      </c>
      <c r="F15" s="25" t="s">
        <v>29</v>
      </c>
      <c r="G15" s="23"/>
    </row>
    <row r="16" spans="1:7" ht="30" customHeight="1">
      <c r="A16" s="244" t="s">
        <v>31</v>
      </c>
      <c r="B16" s="245"/>
      <c r="C16" s="245"/>
      <c r="D16" s="245"/>
      <c r="E16" s="245"/>
      <c r="F16" s="245"/>
      <c r="G16" s="246"/>
    </row>
    <row r="17" spans="1:7" ht="30" customHeight="1">
      <c r="A17" s="1" t="s">
        <v>32</v>
      </c>
      <c r="B17" s="24">
        <v>3</v>
      </c>
      <c r="C17" s="24" t="s">
        <v>18</v>
      </c>
      <c r="D17" s="21" t="s">
        <v>33</v>
      </c>
      <c r="E17" s="24" t="s">
        <v>20</v>
      </c>
      <c r="F17" s="25" t="s">
        <v>29</v>
      </c>
      <c r="G17" s="23"/>
    </row>
    <row r="18" spans="1:7" ht="30" customHeight="1">
      <c r="A18" s="244" t="s">
        <v>34</v>
      </c>
      <c r="B18" s="245"/>
      <c r="C18" s="245"/>
      <c r="D18" s="245"/>
      <c r="E18" s="245"/>
      <c r="F18" s="245"/>
      <c r="G18" s="246"/>
    </row>
    <row r="19" spans="1:7" ht="30" customHeight="1">
      <c r="A19" s="1" t="s">
        <v>32</v>
      </c>
      <c r="B19" s="24">
        <v>3</v>
      </c>
      <c r="C19" s="24" t="s">
        <v>18</v>
      </c>
      <c r="D19" s="21" t="s">
        <v>35</v>
      </c>
      <c r="E19" s="24" t="s">
        <v>20</v>
      </c>
      <c r="F19" s="25" t="s">
        <v>29</v>
      </c>
      <c r="G19" s="23"/>
    </row>
    <row r="20" spans="1:7" ht="30" customHeight="1">
      <c r="A20" s="244" t="s">
        <v>36</v>
      </c>
      <c r="B20" s="245"/>
      <c r="C20" s="245"/>
      <c r="D20" s="245"/>
      <c r="E20" s="245"/>
      <c r="F20" s="245"/>
      <c r="G20" s="246"/>
    </row>
    <row r="21" spans="1:7" ht="30" customHeight="1">
      <c r="A21" s="26" t="s">
        <v>37</v>
      </c>
      <c r="B21" s="27">
        <v>2</v>
      </c>
      <c r="C21" s="28">
        <v>10000</v>
      </c>
      <c r="D21" s="21" t="s">
        <v>38</v>
      </c>
      <c r="E21" s="24" t="s">
        <v>20</v>
      </c>
      <c r="F21" s="25" t="s">
        <v>39</v>
      </c>
      <c r="G21" s="29"/>
    </row>
    <row r="22" spans="1:7" ht="30" customHeight="1">
      <c r="A22" s="244" t="s">
        <v>40</v>
      </c>
      <c r="B22" s="245"/>
      <c r="C22" s="245"/>
      <c r="D22" s="245"/>
      <c r="E22" s="245"/>
      <c r="F22" s="245"/>
      <c r="G22" s="246"/>
    </row>
    <row r="23" spans="1:7" ht="30" customHeight="1">
      <c r="A23" s="26" t="s">
        <v>0</v>
      </c>
      <c r="B23" s="27">
        <v>2</v>
      </c>
      <c r="C23" s="28">
        <v>10000</v>
      </c>
      <c r="D23" s="21" t="s">
        <v>41</v>
      </c>
      <c r="E23" s="24" t="s">
        <v>20</v>
      </c>
      <c r="F23" s="25" t="s">
        <v>39</v>
      </c>
      <c r="G23" s="29"/>
    </row>
    <row r="24" spans="1:7" ht="30" customHeight="1">
      <c r="A24" s="244" t="s">
        <v>42</v>
      </c>
      <c r="B24" s="245"/>
      <c r="C24" s="245"/>
      <c r="D24" s="245"/>
      <c r="E24" s="245"/>
      <c r="F24" s="245"/>
      <c r="G24" s="246"/>
    </row>
    <row r="25" spans="1:7" ht="30" customHeight="1">
      <c r="A25" s="26" t="s">
        <v>0</v>
      </c>
      <c r="B25" s="27">
        <v>2</v>
      </c>
      <c r="C25" s="28">
        <v>10000</v>
      </c>
      <c r="D25" s="27" t="s">
        <v>43</v>
      </c>
      <c r="E25" s="27" t="s">
        <v>20</v>
      </c>
      <c r="F25" s="30" t="s">
        <v>39</v>
      </c>
      <c r="G25" s="29"/>
    </row>
  </sheetData>
  <mergeCells count="12">
    <mergeCell ref="A1:G2"/>
    <mergeCell ref="A4:G4"/>
    <mergeCell ref="A8:G8"/>
    <mergeCell ref="A6:G6"/>
    <mergeCell ref="A18:G18"/>
    <mergeCell ref="A24:G24"/>
    <mergeCell ref="A22:G22"/>
    <mergeCell ref="A20:G20"/>
    <mergeCell ref="A10:G10"/>
    <mergeCell ref="A12:G12"/>
    <mergeCell ref="A14:G14"/>
    <mergeCell ref="A16:G16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포장보수단가 비교</vt:lpstr>
      <vt:lpstr>내역서</vt:lpstr>
      <vt:lpstr>시험비</vt:lpstr>
      <vt:lpstr>품질시험비</vt:lpstr>
      <vt:lpstr>공공요금</vt:lpstr>
      <vt:lpstr>장비운반횟수</vt:lpstr>
      <vt:lpstr>교통정리원</vt:lpstr>
      <vt:lpstr>공공요금!Print_Area</vt:lpstr>
      <vt:lpstr>내역서!Print_Area</vt:lpstr>
      <vt:lpstr>시험비!Print_Area</vt:lpstr>
      <vt:lpstr>품질시험비!Print_Area</vt:lpstr>
      <vt:lpstr>내역서!Print_Titles</vt:lpstr>
      <vt:lpstr>품질시험비!Print_Titles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회계팀장</cp:lastModifiedBy>
  <cp:lastPrinted>2019-02-15T04:27:13Z</cp:lastPrinted>
  <dcterms:created xsi:type="dcterms:W3CDTF">2012-02-01T06:45:17Z</dcterms:created>
  <dcterms:modified xsi:type="dcterms:W3CDTF">2019-03-04T10:51:55Z</dcterms:modified>
</cp:coreProperties>
</file>