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activeTab="2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J68" i="58"/>
  <c r="I63" l="1"/>
  <c r="I61"/>
  <c r="I59"/>
  <c r="F32"/>
  <c r="F24" l="1"/>
  <c r="F8"/>
  <c r="F40"/>
  <c r="F38" l="1"/>
  <c r="F37"/>
  <c r="F42"/>
  <c r="F41"/>
  <c r="F44"/>
  <c r="F43"/>
  <c r="F7"/>
  <c r="F31"/>
  <c r="F23"/>
  <c r="F45"/>
  <c r="F5"/>
  <c r="F25"/>
  <c r="F6"/>
  <c r="F28"/>
  <c r="F27"/>
  <c r="F10"/>
  <c r="F30"/>
  <c r="F19"/>
  <c r="F22"/>
  <c r="F21"/>
  <c r="F26"/>
  <c r="F35"/>
  <c r="F20"/>
  <c r="F9"/>
  <c r="F29"/>
  <c r="F12"/>
  <c r="F34"/>
  <c r="F11"/>
  <c r="F33"/>
  <c r="F36"/>
  <c r="F39"/>
  <c r="O48" l="1"/>
  <c r="K48"/>
  <c r="O49" l="1"/>
  <c r="K49"/>
  <c r="J64"/>
  <c r="J73"/>
  <c r="J62"/>
  <c r="J60"/>
  <c r="J58"/>
  <c r="J70"/>
  <c r="J66"/>
  <c r="J56"/>
  <c r="J54"/>
  <c r="J51"/>
  <c r="O36" l="1"/>
  <c r="O43"/>
  <c r="O38" l="1"/>
  <c r="O41"/>
  <c r="O33"/>
  <c r="O35"/>
  <c r="O37"/>
  <c r="O44"/>
  <c r="O42"/>
  <c r="O30"/>
  <c r="O34"/>
  <c r="M36" l="1"/>
  <c r="M35"/>
  <c r="M37"/>
  <c r="M43"/>
  <c r="M41"/>
  <c r="M33"/>
  <c r="M30"/>
  <c r="M42"/>
  <c r="M38"/>
  <c r="M34"/>
  <c r="M44"/>
  <c r="M21" l="1"/>
  <c r="M24"/>
  <c r="M26"/>
  <c r="O45"/>
  <c r="M25"/>
  <c r="M23"/>
  <c r="M22"/>
  <c r="O29" l="1"/>
  <c r="M5" l="1"/>
  <c r="M45"/>
  <c r="M19"/>
  <c r="O5"/>
  <c r="M10" l="1"/>
  <c r="M11"/>
  <c r="K10"/>
  <c r="K29"/>
  <c r="K8"/>
  <c r="K20"/>
  <c r="K12"/>
  <c r="K11"/>
  <c r="K7"/>
  <c r="K6"/>
  <c r="H43" l="1"/>
  <c r="H41"/>
  <c r="K45"/>
  <c r="M9"/>
  <c r="H44"/>
  <c r="H33"/>
  <c r="K38"/>
  <c r="I38" s="1"/>
  <c r="H42"/>
  <c r="H34"/>
  <c r="H35"/>
  <c r="K36"/>
  <c r="I36" s="1"/>
  <c r="H30"/>
  <c r="H37"/>
  <c r="O8"/>
  <c r="H11"/>
  <c r="M20"/>
  <c r="M6"/>
  <c r="K23"/>
  <c r="K25"/>
  <c r="K22"/>
  <c r="M7"/>
  <c r="K19"/>
  <c r="M12"/>
  <c r="O24"/>
  <c r="K24"/>
  <c r="M8"/>
  <c r="M29"/>
  <c r="I29" s="1"/>
  <c r="K26"/>
  <c r="K21"/>
  <c r="H38" l="1"/>
  <c r="I8"/>
  <c r="K43"/>
  <c r="I43" s="1"/>
  <c r="K33"/>
  <c r="I33" s="1"/>
  <c r="K41"/>
  <c r="I41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O6"/>
  <c r="I6" s="1"/>
  <c r="H29"/>
  <c r="I24"/>
  <c r="O19"/>
  <c r="I19" s="1"/>
  <c r="H8"/>
  <c r="H24"/>
  <c r="I45"/>
  <c r="K5"/>
  <c r="H5"/>
  <c r="H10" l="1"/>
  <c r="H20"/>
  <c r="H6"/>
  <c r="O9"/>
  <c r="K9"/>
  <c r="I5"/>
  <c r="O26"/>
  <c r="H26"/>
  <c r="O22"/>
  <c r="I22" s="1"/>
  <c r="H22"/>
  <c r="O25"/>
  <c r="I25" s="1"/>
  <c r="H25"/>
  <c r="O23"/>
  <c r="I23" s="1"/>
  <c r="H23"/>
  <c r="O21"/>
  <c r="I21" s="1"/>
  <c r="H21"/>
  <c r="K50" l="1"/>
  <c r="O10"/>
  <c r="I10" s="1"/>
  <c r="O20"/>
  <c r="I20" s="1"/>
  <c r="H9"/>
  <c r="O12"/>
  <c r="I12" s="1"/>
  <c r="H12"/>
  <c r="O7"/>
  <c r="I7" s="1"/>
  <c r="H7"/>
  <c r="I26"/>
  <c r="I9"/>
  <c r="K59" l="1"/>
  <c r="K65"/>
  <c r="O65" s="1"/>
  <c r="I65" s="1"/>
  <c r="K52"/>
  <c r="O52" s="1"/>
  <c r="I52" s="1"/>
  <c r="K61"/>
  <c r="K63"/>
  <c r="K67" l="1"/>
  <c r="O67" s="1"/>
  <c r="I67" s="1"/>
  <c r="K55"/>
  <c r="O55" s="1"/>
  <c r="I55" s="1"/>
  <c r="K57"/>
  <c r="O57" s="1"/>
  <c r="I57" s="1"/>
  <c r="O50"/>
  <c r="I53" l="1"/>
  <c r="K69" l="1"/>
  <c r="O69" l="1"/>
  <c r="I69" s="1"/>
  <c r="K71" l="1"/>
  <c r="O71" s="1"/>
  <c r="I71" s="1"/>
  <c r="I72" s="1"/>
  <c r="K74" s="1"/>
  <c r="O74" s="1"/>
  <c r="I74" s="1"/>
  <c r="B52" i="59" l="1"/>
  <c r="I75" i="58"/>
  <c r="I76" s="1"/>
</calcChain>
</file>

<file path=xl/sharedStrings.xml><?xml version="1.0" encoding="utf-8"?>
<sst xmlns="http://schemas.openxmlformats.org/spreadsheetml/2006/main" count="462" uniqueCount="205">
  <si>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</si>
  <si>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</si>
  <si>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</si>
  <si>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</si>
  <si>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</si>
  <si>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</si>
  <si>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</si>
  <si>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</si>
  <si>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</si>
  <si>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</si>
  <si>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</si>
  <si>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</si>
  <si>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</si>
  <si>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</si>
  <si>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</si>
  <si>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</si>
  <si>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</si>
  <si>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</si>
  <si>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</si>
  <si>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</si>
  <si>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</si>
  <si>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</si>
  <si>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</si>
  <si>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</si>
  <si>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</si>
  <si>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</si>
  <si>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</si>
  <si>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</si>
  <si>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</si>
  <si>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</si>
  <si>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</si>
  <si>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</si>
  <si>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</si>
  <si>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</si>
  <si>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</si>
  <si>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</si>
  <si>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</si>
  <si>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</si>
  <si>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</si>
  <si>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</si>
  <si>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</si>
  <si>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</si>
  <si>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</si>
  <si>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</si>
  <si>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</si>
  <si>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</si>
  <si>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</si>
  <si>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</si>
  <si>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</si>
  <si>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</si>
  <si>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</si>
  <si>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</si>
  <si>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</si>
  <si>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</si>
  <si>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</si>
  <si>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</si>
  <si>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</si>
  <si>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</si>
  <si>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</si>
  <si>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</si>
  <si>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</si>
  <si>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</si>
  <si>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</si>
  <si>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</si>
  <si>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</si>
  <si>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</si>
  <si>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</si>
  <si>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</si>
  <si>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</si>
  <si>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</si>
  <si>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</si>
  <si>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</si>
  <si>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</si>
  <si>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</si>
  <si>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</si>
  <si>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</si>
  <si>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</si>
  <si>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</si>
  <si>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</si>
  <si>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</si>
  <si>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</si>
  <si>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</si>
  <si>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</si>
  <si>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</si>
  <si>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</si>
  <si>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</si>
  <si>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</si>
  <si>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</si>
  <si>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1.7%</t>
  </si>
  <si>
    <t>원</t>
  </si>
  <si>
    <t>연   금   보   험   료</t>
  </si>
  <si>
    <t>10</t>
  </si>
  <si>
    <t>2.49%</t>
  </si>
  <si>
    <t>노인장기요양  보 험 료</t>
  </si>
  <si>
    <t>11</t>
  </si>
  <si>
    <t>6.55%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</si>
  <si>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</si>
  <si>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</si>
  <si>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</si>
  <si>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</si>
  <si>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</si>
  <si>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</si>
  <si>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</si>
  <si>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</si>
  <si>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</si>
  <si>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</si>
  <si>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</si>
  <si>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</si>
  <si>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</si>
  <si>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</si>
  <si>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</si>
  <si>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</si>
  <si>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</si>
  <si>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</si>
  <si>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</si>
  <si>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</si>
  <si>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</si>
  <si>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</si>
  <si>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</si>
  <si>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</si>
  <si>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</si>
  <si>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</si>
  <si>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</si>
  <si>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</si>
  <si>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</si>
  <si>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</si>
  <si>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</si>
  <si>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</si>
  <si>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</si>
  <si>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</si>
  <si>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</si>
  <si>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</si>
  <si>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</si>
  <si>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</si>
  <si>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</si>
  <si>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( 4 ) × 0.017</t>
    <phoneticPr fontId="2" type="noConversion"/>
  </si>
  <si>
    <t>( 4 ) × 0.0249</t>
    <phoneticPr fontId="2" type="noConversion"/>
  </si>
  <si>
    <t>( 9 ) × 0.0655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</si>
  <si>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</si>
  <si>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</si>
  <si>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</si>
  <si>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</si>
  <si>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</si>
  <si>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</si>
  <si>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</si>
  <si>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</si>
  <si>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</si>
  <si>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</si>
  <si>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</si>
  <si>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</si>
  <si>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</si>
  <si>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</si>
  <si>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</si>
  <si>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</si>
  <si>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</si>
  <si>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</si>
  <si>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</si>
  <si>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</si>
  <si>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</si>
  <si>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</si>
  <si>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</si>
  <si>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</si>
  <si>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</si>
  <si>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</si>
  <si>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</si>
  <si>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</si>
  <si>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</si>
  <si>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</si>
  <si>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</si>
  <si>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</si>
  <si>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</si>
  <si>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</si>
  <si>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</si>
  <si>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</si>
  <si>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</si>
  <si>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</si>
  <si>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</si>
  <si>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</si>
  <si>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</si>
  <si>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</si>
  <si>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</si>
  <si>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</si>
  <si>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</si>
  <si>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</si>
  <si>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</si>
  <si>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</si>
  <si>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</si>
  <si>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</si>
  <si>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</si>
  <si>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</si>
  <si>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</si>
  <si>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</si>
  <si>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</si>
  <si>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</si>
  <si>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</si>
  <si>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1000원이하 절사</t>
    <phoneticPr fontId="2" type="noConversion"/>
  </si>
  <si>
    <t>( 4 ) × 0.126</t>
    <phoneticPr fontId="2" type="noConversion"/>
  </si>
  <si>
    <t>( B ) × 0.0405</t>
    <phoneticPr fontId="2" type="noConversion"/>
  </si>
  <si>
    <t>( A + B ) × 0.079</t>
    <phoneticPr fontId="2" type="noConversion"/>
  </si>
  <si>
    <t>제3호표</t>
    <phoneticPr fontId="2" type="noConversion"/>
  </si>
  <si>
    <t>제4호표</t>
    <phoneticPr fontId="2" type="noConversion"/>
  </si>
  <si>
    <t>제5호표</t>
    <phoneticPr fontId="2" type="noConversion"/>
  </si>
  <si>
    <t>제6호표</t>
    <phoneticPr fontId="2" type="noConversion"/>
  </si>
  <si>
    <t>(I + J + K) 1000원이하 절사</t>
    <phoneticPr fontId="2" type="noConversion"/>
  </si>
  <si>
    <t>국채보상로(청구네거리~동원초교네거리) 등 2개소 노면표시 도색공사</t>
    <phoneticPr fontId="2" type="noConversion"/>
  </si>
</sst>
</file>

<file path=xl/styles.xml><?xml version="1.0" encoding="utf-8"?>
<styleSheet xmlns="http://schemas.openxmlformats.org/spreadsheetml/2006/main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  <numFmt numFmtId="197" formatCode="#,##0.#"/>
    <numFmt numFmtId="198" formatCode="#,##0.0########"/>
  </numFmts>
  <fonts count="4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8" xfId="0" applyFont="1" applyBorder="1" applyAlignment="1">
      <alignment horizontal="center" vertical="center"/>
    </xf>
    <xf numFmtId="183" fontId="39" fillId="0" borderId="38" xfId="0" applyNumberFormat="1" applyFont="1" applyBorder="1" applyAlignment="1">
      <alignment horizontal="center" vertical="center" shrinkToFit="1"/>
    </xf>
    <xf numFmtId="41" fontId="39" fillId="0" borderId="38" xfId="0" applyNumberFormat="1" applyFont="1" applyBorder="1" applyAlignment="1">
      <alignment horizontal="right" vertical="center" shrinkToFit="1"/>
    </xf>
    <xf numFmtId="0" fontId="36" fillId="0" borderId="39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181" fontId="24" fillId="0" borderId="13" xfId="0" applyNumberFormat="1" applyFont="1" applyBorder="1" applyAlignment="1">
      <alignment horizontal="right" vertical="center"/>
    </xf>
    <xf numFmtId="0" fontId="24" fillId="0" borderId="13" xfId="0" applyFont="1" applyBorder="1" applyAlignment="1">
      <alignment horizontal="center" vertical="center"/>
    </xf>
    <xf numFmtId="181" fontId="24" fillId="3" borderId="13" xfId="25" applyNumberFormat="1" applyFont="1" applyFill="1" applyBorder="1" applyAlignment="1">
      <alignment horizontal="right" vertical="center"/>
    </xf>
    <xf numFmtId="41" fontId="38" fillId="0" borderId="13" xfId="0" applyNumberFormat="1" applyFont="1" applyBorder="1" applyAlignment="1">
      <alignment horizontal="right" vertical="center"/>
    </xf>
    <xf numFmtId="41" fontId="38" fillId="0" borderId="13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3" xfId="0" applyFont="1" applyBorder="1" applyAlignment="1">
      <alignment horizontal="center" vertical="center"/>
    </xf>
    <xf numFmtId="41" fontId="38" fillId="0" borderId="43" xfId="94" applyNumberFormat="1" applyFont="1" applyFill="1" applyBorder="1" applyAlignment="1">
      <alignment horizontal="left" vertical="center"/>
    </xf>
    <xf numFmtId="3" fontId="40" fillId="0" borderId="44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3" xfId="0" applyNumberFormat="1" applyFont="1" applyBorder="1" applyAlignment="1">
      <alignment horizontal="center" vertical="center"/>
    </xf>
    <xf numFmtId="182" fontId="40" fillId="0" borderId="45" xfId="0" applyNumberFormat="1" applyFont="1" applyBorder="1" applyAlignment="1">
      <alignment vertical="center"/>
    </xf>
    <xf numFmtId="0" fontId="24" fillId="0" borderId="38" xfId="0" applyFont="1" applyBorder="1" applyAlignment="1">
      <alignment horizontal="center" vertical="center"/>
    </xf>
    <xf numFmtId="41" fontId="38" fillId="0" borderId="46" xfId="94" applyNumberFormat="1" applyFont="1" applyFill="1" applyBorder="1" applyAlignment="1">
      <alignment vertical="center"/>
    </xf>
    <xf numFmtId="41" fontId="40" fillId="0" borderId="8" xfId="94" applyNumberFormat="1" applyFont="1" applyFill="1" applyBorder="1" applyAlignment="1">
      <alignment horizontal="center" vertical="center"/>
    </xf>
    <xf numFmtId="194" fontId="40" fillId="0" borderId="8" xfId="94" applyNumberFormat="1" applyFont="1" applyFill="1" applyBorder="1" applyAlignment="1">
      <alignment vertical="center"/>
    </xf>
    <xf numFmtId="183" fontId="40" fillId="0" borderId="46" xfId="0" applyNumberFormat="1" applyFont="1" applyBorder="1" applyAlignment="1">
      <alignment horizontal="center" vertical="center"/>
    </xf>
    <xf numFmtId="182" fontId="40" fillId="0" borderId="9" xfId="0" applyNumberFormat="1" applyFont="1" applyBorder="1" applyAlignment="1">
      <alignment vertical="center"/>
    </xf>
    <xf numFmtId="184" fontId="24" fillId="0" borderId="13" xfId="0" applyNumberFormat="1" applyFont="1" applyBorder="1" applyAlignment="1">
      <alignment horizontal="center" vertical="center"/>
    </xf>
    <xf numFmtId="41" fontId="38" fillId="0" borderId="13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184" fontId="40" fillId="0" borderId="33" xfId="0" applyNumberFormat="1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40" fillId="0" borderId="43" xfId="0" applyNumberFormat="1" applyFont="1" applyBorder="1" applyAlignment="1">
      <alignment horizontal="center" vertical="center"/>
    </xf>
    <xf numFmtId="182" fontId="24" fillId="0" borderId="45" xfId="0" applyNumberFormat="1" applyFont="1" applyBorder="1" applyAlignment="1">
      <alignment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41" fontId="38" fillId="0" borderId="34" xfId="0" applyNumberFormat="1" applyFont="1" applyBorder="1" applyAlignment="1">
      <alignment horizontal="right" vertical="center"/>
    </xf>
    <xf numFmtId="41" fontId="40" fillId="0" borderId="33" xfId="94" applyNumberFormat="1" applyFont="1" applyFill="1" applyBorder="1" applyAlignment="1">
      <alignment horizontal="center" vertical="center"/>
    </xf>
    <xf numFmtId="41" fontId="40" fillId="0" borderId="34" xfId="0" applyNumberFormat="1" applyFont="1" applyBorder="1" applyAlignment="1">
      <alignment horizontal="center" vertical="center"/>
    </xf>
    <xf numFmtId="184" fontId="24" fillId="0" borderId="35" xfId="0" applyNumberFormat="1" applyFont="1" applyBorder="1" applyAlignment="1">
      <alignment horizontal="center" vertical="center"/>
    </xf>
    <xf numFmtId="41" fontId="38" fillId="0" borderId="52" xfId="0" applyNumberFormat="1" applyFont="1" applyBorder="1" applyAlignment="1">
      <alignment horizontal="righ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horizontal="left" vertical="center"/>
    </xf>
    <xf numFmtId="3" fontId="40" fillId="0" borderId="51" xfId="94" applyNumberFormat="1" applyFont="1" applyFill="1" applyBorder="1" applyAlignment="1">
      <alignment vertical="center"/>
    </xf>
    <xf numFmtId="184" fontId="40" fillId="0" borderId="52" xfId="0" applyNumberFormat="1" applyFont="1" applyBorder="1" applyAlignment="1">
      <alignment horizontal="center" vertical="center"/>
    </xf>
    <xf numFmtId="182" fontId="40" fillId="0" borderId="37" xfId="0" applyNumberFormat="1" applyFont="1" applyBorder="1" applyAlignment="1">
      <alignment vertical="center"/>
    </xf>
    <xf numFmtId="196" fontId="40" fillId="0" borderId="33" xfId="94" applyNumberFormat="1" applyFont="1" applyFill="1" applyBorder="1" applyAlignment="1">
      <alignment vertical="center"/>
    </xf>
    <xf numFmtId="10" fontId="40" fillId="0" borderId="36" xfId="0" applyNumberFormat="1" applyFont="1" applyBorder="1" applyAlignment="1">
      <alignment vertical="center"/>
    </xf>
    <xf numFmtId="41" fontId="38" fillId="0" borderId="51" xfId="0" applyNumberFormat="1" applyFont="1" applyBorder="1" applyAlignment="1">
      <alignment horizontal="right" vertical="center"/>
    </xf>
    <xf numFmtId="184" fontId="24" fillId="0" borderId="41" xfId="0" applyNumberFormat="1" applyFont="1" applyBorder="1" applyAlignment="1">
      <alignment horizontal="center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56" xfId="0" applyNumberFormat="1" applyFont="1" applyBorder="1" applyAlignment="1">
      <alignment vertical="center"/>
    </xf>
    <xf numFmtId="41" fontId="40" fillId="0" borderId="46" xfId="0" applyNumberFormat="1" applyFont="1" applyBorder="1" applyAlignment="1">
      <alignment horizontal="center" vertical="center"/>
    </xf>
    <xf numFmtId="41" fontId="38" fillId="0" borderId="27" xfId="0" applyNumberFormat="1" applyFont="1" applyBorder="1" applyAlignment="1">
      <alignment horizontal="right" vertical="center"/>
    </xf>
    <xf numFmtId="41" fontId="38" fillId="0" borderId="38" xfId="0" applyNumberFormat="1" applyFont="1" applyBorder="1" applyAlignment="1">
      <alignment horizontal="right" vertical="center"/>
    </xf>
    <xf numFmtId="192" fontId="24" fillId="0" borderId="28" xfId="0" applyNumberFormat="1" applyFont="1" applyBorder="1" applyAlignment="1">
      <alignment horizontal="center" vertical="center" wrapText="1" shrinkToFit="1"/>
    </xf>
    <xf numFmtId="181" fontId="24" fillId="3" borderId="27" xfId="25" applyNumberFormat="1" applyFont="1" applyFill="1" applyBorder="1" applyAlignment="1">
      <alignment horizontal="right" vertical="center"/>
    </xf>
    <xf numFmtId="181" fontId="24" fillId="0" borderId="23" xfId="0" applyNumberFormat="1" applyFont="1" applyBorder="1" applyAlignment="1">
      <alignment horizontal="right" vertical="center"/>
    </xf>
    <xf numFmtId="181" fontId="24" fillId="3" borderId="23" xfId="25" applyNumberFormat="1" applyFont="1" applyFill="1" applyBorder="1" applyAlignment="1">
      <alignment horizontal="right" vertical="center"/>
    </xf>
    <xf numFmtId="41" fontId="24" fillId="0" borderId="23" xfId="0" applyNumberFormat="1" applyFont="1" applyBorder="1" applyAlignment="1">
      <alignment vertical="center"/>
    </xf>
    <xf numFmtId="192" fontId="24" fillId="0" borderId="24" xfId="0" applyNumberFormat="1" applyFont="1" applyBorder="1" applyAlignment="1">
      <alignment horizontal="center" vertical="center" wrapText="1" shrinkToFit="1"/>
    </xf>
    <xf numFmtId="181" fontId="24" fillId="0" borderId="27" xfId="0" applyNumberFormat="1" applyFont="1" applyBorder="1" applyAlignment="1">
      <alignment horizontal="right" vertical="center"/>
    </xf>
    <xf numFmtId="41" fontId="24" fillId="0" borderId="27" xfId="0" applyNumberFormat="1" applyFont="1" applyBorder="1" applyAlignment="1">
      <alignment vertical="center"/>
    </xf>
    <xf numFmtId="181" fontId="24" fillId="3" borderId="38" xfId="25" applyNumberFormat="1" applyFont="1" applyFill="1" applyBorder="1" applyAlignment="1">
      <alignment horizontal="right" vertical="center"/>
    </xf>
    <xf numFmtId="41" fontId="24" fillId="0" borderId="38" xfId="0" applyNumberFormat="1" applyFont="1" applyBorder="1" applyAlignment="1">
      <alignment vertical="center"/>
    </xf>
    <xf numFmtId="41" fontId="24" fillId="0" borderId="13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41" fontId="38" fillId="0" borderId="41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41" fontId="38" fillId="0" borderId="23" xfId="0" applyNumberFormat="1" applyFont="1" applyBorder="1" applyAlignment="1">
      <alignment horizontal="right" vertical="center"/>
    </xf>
    <xf numFmtId="3" fontId="40" fillId="0" borderId="23" xfId="94" applyNumberFormat="1" applyFont="1" applyFill="1" applyBorder="1" applyAlignment="1">
      <alignment horizontal="left" vertical="center"/>
    </xf>
    <xf numFmtId="195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194" fontId="40" fillId="0" borderId="38" xfId="94" applyNumberFormat="1" applyFont="1" applyFill="1" applyBorder="1" applyAlignment="1">
      <alignment vertical="center"/>
    </xf>
    <xf numFmtId="41" fontId="40" fillId="0" borderId="38" xfId="0" applyNumberFormat="1" applyFont="1" applyBorder="1" applyAlignment="1">
      <alignment horizontal="center" vertical="center"/>
    </xf>
    <xf numFmtId="41" fontId="40" fillId="0" borderId="23" xfId="0" applyNumberFormat="1" applyFont="1" applyBorder="1" applyAlignment="1">
      <alignment horizontal="right" vertical="center"/>
    </xf>
    <xf numFmtId="183" fontId="24" fillId="0" borderId="61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1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1" xfId="0" applyNumberFormat="1" applyFont="1" applyBorder="1" applyAlignment="1">
      <alignment horizontal="right" vertical="center"/>
    </xf>
    <xf numFmtId="41" fontId="24" fillId="0" borderId="42" xfId="0" applyNumberFormat="1" applyFont="1" applyBorder="1" applyAlignment="1">
      <alignment vertical="center"/>
    </xf>
    <xf numFmtId="185" fontId="38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3" xfId="0" applyNumberFormat="1" applyFont="1" applyBorder="1" applyAlignment="1">
      <alignment horizontal="center" vertical="center"/>
    </xf>
    <xf numFmtId="3" fontId="43" fillId="0" borderId="42" xfId="0" applyNumberFormat="1" applyFont="1" applyBorder="1" applyAlignment="1">
      <alignment horizontal="center" vertical="center"/>
    </xf>
    <xf numFmtId="3" fontId="43" fillId="0" borderId="11" xfId="0" applyNumberFormat="1" applyFont="1" applyBorder="1" applyAlignment="1">
      <alignment horizontal="center" vertical="center"/>
    </xf>
    <xf numFmtId="3" fontId="44" fillId="0" borderId="68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1" xfId="0" applyNumberFormat="1" applyFont="1" applyBorder="1" applyAlignment="1">
      <alignment horizontal="left" vertical="center"/>
    </xf>
    <xf numFmtId="3" fontId="44" fillId="0" borderId="54" xfId="0" applyNumberFormat="1" applyFont="1" applyBorder="1" applyAlignment="1">
      <alignment vertical="center"/>
    </xf>
    <xf numFmtId="3" fontId="44" fillId="0" borderId="54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26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vertical="center"/>
    </xf>
    <xf numFmtId="3" fontId="44" fillId="0" borderId="48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32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8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6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2" xfId="0" applyNumberFormat="1" applyFont="1" applyBorder="1" applyAlignment="1">
      <alignment horizontal="center" vertical="center"/>
    </xf>
    <xf numFmtId="0" fontId="44" fillId="0" borderId="54" xfId="0" applyNumberFormat="1" applyFont="1" applyBorder="1" applyAlignment="1">
      <alignment horizontal="right" vertical="center"/>
    </xf>
    <xf numFmtId="0" fontId="44" fillId="0" borderId="34" xfId="0" applyNumberFormat="1" applyFont="1" applyBorder="1" applyAlignment="1">
      <alignment horizontal="right" vertical="center"/>
    </xf>
    <xf numFmtId="0" fontId="44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4" xfId="0" applyNumberFormat="1" applyFont="1" applyBorder="1" applyAlignment="1">
      <alignment horizontal="right" vertical="center"/>
    </xf>
    <xf numFmtId="10" fontId="44" fillId="0" borderId="54" xfId="0" applyNumberFormat="1" applyFont="1" applyBorder="1" applyAlignment="1">
      <alignment horizontal="right" vertical="center"/>
    </xf>
    <xf numFmtId="181" fontId="24" fillId="0" borderId="38" xfId="0" applyNumberFormat="1" applyFont="1" applyBorder="1" applyAlignment="1">
      <alignment horizontal="right" vertical="center"/>
    </xf>
    <xf numFmtId="185" fontId="24" fillId="0" borderId="23" xfId="0" applyNumberFormat="1" applyFont="1" applyBorder="1" applyAlignment="1">
      <alignment vertical="center"/>
    </xf>
    <xf numFmtId="41" fontId="24" fillId="0" borderId="23" xfId="0" applyNumberFormat="1" applyFont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41" fontId="24" fillId="0" borderId="38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6" xfId="0" applyNumberFormat="1" applyFont="1" applyBorder="1" applyAlignment="1">
      <alignment horizontal="right" vertical="center"/>
    </xf>
    <xf numFmtId="41" fontId="38" fillId="0" borderId="8" xfId="0" applyNumberFormat="1" applyFont="1" applyBorder="1" applyAlignment="1">
      <alignment vertical="center"/>
    </xf>
    <xf numFmtId="41" fontId="38" fillId="0" borderId="46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0" fontId="0" fillId="0" borderId="0" xfId="0" applyAlignment="1"/>
    <xf numFmtId="0" fontId="36" fillId="0" borderId="27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8" xfId="0" applyNumberFormat="1" applyFont="1" applyBorder="1" applyAlignment="1">
      <alignment horizontal="right" vertical="center" shrinkToFit="1"/>
    </xf>
    <xf numFmtId="3" fontId="24" fillId="0" borderId="23" xfId="0" applyNumberFormat="1" applyFont="1" applyFill="1" applyBorder="1" applyAlignment="1">
      <alignment vertical="center"/>
    </xf>
    <xf numFmtId="3" fontId="24" fillId="0" borderId="27" xfId="0" applyNumberFormat="1" applyFont="1" applyFill="1" applyBorder="1" applyAlignment="1">
      <alignment vertical="center"/>
    </xf>
    <xf numFmtId="3" fontId="24" fillId="0" borderId="35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>
      <alignment vertical="center"/>
    </xf>
    <xf numFmtId="185" fontId="24" fillId="0" borderId="47" xfId="0" applyNumberFormat="1" applyFont="1" applyBorder="1" applyAlignment="1">
      <alignment vertical="center"/>
    </xf>
    <xf numFmtId="3" fontId="24" fillId="0" borderId="47" xfId="94" applyNumberFormat="1" applyFont="1" applyFill="1" applyBorder="1" applyAlignment="1">
      <alignment horizontal="center"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38" xfId="94" applyNumberFormat="1" applyFont="1" applyFill="1" applyBorder="1" applyAlignment="1">
      <alignment horizontal="left" vertical="center"/>
    </xf>
    <xf numFmtId="41" fontId="27" fillId="0" borderId="8" xfId="0" applyNumberFormat="1" applyFont="1" applyBorder="1" applyAlignment="1">
      <alignment vertical="center"/>
    </xf>
    <xf numFmtId="41" fontId="27" fillId="0" borderId="13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8" xfId="94" applyNumberFormat="1" applyFont="1" applyFill="1" applyBorder="1" applyAlignment="1">
      <alignment horizontal="center" vertical="center"/>
    </xf>
    <xf numFmtId="3" fontId="24" fillId="0" borderId="33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8" xfId="94" quotePrefix="1" applyNumberFormat="1" applyFont="1" applyFill="1" applyBorder="1" applyAlignment="1">
      <alignment horizontal="center" vertical="center"/>
    </xf>
    <xf numFmtId="3" fontId="24" fillId="0" borderId="33" xfId="94" quotePrefix="1" applyNumberFormat="1" applyFont="1" applyFill="1" applyBorder="1" applyAlignment="1">
      <alignment horizontal="center" vertical="center"/>
    </xf>
    <xf numFmtId="193" fontId="27" fillId="0" borderId="51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8" xfId="94" applyNumberFormat="1" applyFont="1" applyFill="1" applyBorder="1" applyAlignment="1">
      <alignment vertical="center"/>
    </xf>
    <xf numFmtId="182" fontId="40" fillId="0" borderId="45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34" xfId="0" applyNumberFormat="1" applyFont="1" applyBorder="1" applyAlignment="1">
      <alignment horizontal="center" vertical="center"/>
    </xf>
    <xf numFmtId="197" fontId="44" fillId="0" borderId="34" xfId="0" applyNumberFormat="1" applyFont="1" applyBorder="1" applyAlignment="1">
      <alignment horizontal="right" vertical="center"/>
    </xf>
    <xf numFmtId="3" fontId="44" fillId="0" borderId="34" xfId="0" applyNumberFormat="1" applyFont="1" applyBorder="1" applyAlignment="1">
      <alignment horizontal="right" vertical="center"/>
    </xf>
    <xf numFmtId="198" fontId="44" fillId="0" borderId="34" xfId="0" applyNumberFormat="1" applyFont="1" applyBorder="1" applyAlignment="1">
      <alignment vertical="center"/>
    </xf>
    <xf numFmtId="3" fontId="44" fillId="0" borderId="14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vertical="center"/>
    </xf>
    <xf numFmtId="3" fontId="44" fillId="0" borderId="69" xfId="0" applyNumberFormat="1" applyFont="1" applyBorder="1" applyAlignment="1">
      <alignment horizontal="center" vertical="center"/>
    </xf>
    <xf numFmtId="181" fontId="27" fillId="0" borderId="13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center" vertical="center"/>
    </xf>
    <xf numFmtId="181" fontId="27" fillId="3" borderId="13" xfId="25" applyNumberFormat="1" applyFont="1" applyFill="1" applyBorder="1" applyAlignment="1">
      <alignment horizontal="right" vertical="center"/>
    </xf>
    <xf numFmtId="3" fontId="27" fillId="0" borderId="13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3" fontId="45" fillId="0" borderId="48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41" fontId="24" fillId="0" borderId="27" xfId="0" applyNumberFormat="1" applyFont="1" applyBorder="1" applyAlignment="1">
      <alignment horizontal="right" vertical="center"/>
    </xf>
    <xf numFmtId="3" fontId="24" fillId="0" borderId="38" xfId="0" applyNumberFormat="1" applyFont="1" applyFill="1" applyBorder="1" applyAlignment="1">
      <alignment vertical="center"/>
    </xf>
    <xf numFmtId="41" fontId="27" fillId="0" borderId="61" xfId="0" applyNumberFormat="1" applyFont="1" applyBorder="1" applyAlignment="1">
      <alignment horizontal="right" vertical="center"/>
    </xf>
    <xf numFmtId="183" fontId="27" fillId="0" borderId="61" xfId="0" applyNumberFormat="1" applyFont="1" applyBorder="1" applyAlignment="1">
      <alignment horizontal="left" vertical="center"/>
    </xf>
    <xf numFmtId="41" fontId="38" fillId="0" borderId="61" xfId="0" applyNumberFormat="1" applyFont="1" applyBorder="1" applyAlignment="1">
      <alignment horizontal="right" vertical="center"/>
    </xf>
    <xf numFmtId="185" fontId="40" fillId="0" borderId="13" xfId="0" applyNumberFormat="1" applyFont="1" applyBorder="1" applyAlignment="1">
      <alignment vertical="center"/>
    </xf>
    <xf numFmtId="3" fontId="46" fillId="0" borderId="48" xfId="0" applyNumberFormat="1" applyFont="1" applyBorder="1" applyAlignment="1">
      <alignment horizontal="center" vertical="center"/>
    </xf>
    <xf numFmtId="10" fontId="44" fillId="0" borderId="34" xfId="0" applyNumberFormat="1" applyFont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0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184" fontId="24" fillId="0" borderId="22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38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185" fontId="38" fillId="0" borderId="22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2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46" xfId="0" applyFont="1" applyBorder="1" applyAlignment="1">
      <alignment horizontal="left" vertical="center"/>
    </xf>
    <xf numFmtId="0" fontId="38" fillId="0" borderId="21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3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46" xfId="0" applyFont="1" applyBorder="1" applyAlignment="1">
      <alignment vertical="center"/>
    </xf>
    <xf numFmtId="0" fontId="38" fillId="0" borderId="12" xfId="0" applyFont="1" applyBorder="1" applyAlignment="1">
      <alignment horizontal="left" vertical="center"/>
    </xf>
    <xf numFmtId="0" fontId="38" fillId="0" borderId="42" xfId="0" applyFont="1" applyBorder="1" applyAlignment="1">
      <alignment horizontal="left" vertical="center"/>
    </xf>
    <xf numFmtId="0" fontId="38" fillId="0" borderId="13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 indent="1" shrinkToFit="1"/>
    </xf>
    <xf numFmtId="0" fontId="37" fillId="0" borderId="57" xfId="0" applyFont="1" applyBorder="1" applyAlignment="1">
      <alignment horizontal="left" vertical="center" indent="1" shrinkToFit="1"/>
    </xf>
    <xf numFmtId="0" fontId="37" fillId="0" borderId="30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6" fillId="0" borderId="27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8" fillId="3" borderId="12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topLeftCell="A4" zoomScaleSheetLayoutView="100" workbookViewId="0">
      <selection activeCell="M12" sqref="M12"/>
    </sheetView>
  </sheetViews>
  <sheetFormatPr defaultRowHeight="12.75"/>
  <cols>
    <col min="1" max="1" width="0.83203125" style="106" customWidth="1"/>
    <col min="2" max="3" width="3.1640625" style="106" customWidth="1"/>
    <col min="4" max="4" width="22.5" style="106" customWidth="1"/>
    <col min="5" max="5" width="5.5" style="106" customWidth="1"/>
    <col min="6" max="6" width="18" style="106" customWidth="1"/>
    <col min="7" max="7" width="7.1640625" style="135" customWidth="1"/>
    <col min="8" max="8" width="41.5" style="106" customWidth="1"/>
    <col min="9" max="256" width="9.33203125" style="106"/>
    <col min="257" max="257" width="0.83203125" style="106" customWidth="1"/>
    <col min="258" max="259" width="3.1640625" style="106" customWidth="1"/>
    <col min="260" max="260" width="22.5" style="106" customWidth="1"/>
    <col min="261" max="261" width="5.5" style="106" customWidth="1"/>
    <col min="262" max="262" width="18" style="106" customWidth="1"/>
    <col min="263" max="263" width="6.33203125" style="106" customWidth="1"/>
    <col min="264" max="264" width="41.5" style="106" customWidth="1"/>
    <col min="265" max="512" width="9.33203125" style="106"/>
    <col min="513" max="513" width="0.83203125" style="106" customWidth="1"/>
    <col min="514" max="515" width="3.1640625" style="106" customWidth="1"/>
    <col min="516" max="516" width="22.5" style="106" customWidth="1"/>
    <col min="517" max="517" width="5.5" style="106" customWidth="1"/>
    <col min="518" max="518" width="18" style="106" customWidth="1"/>
    <col min="519" max="519" width="6.33203125" style="106" customWidth="1"/>
    <col min="520" max="520" width="41.5" style="106" customWidth="1"/>
    <col min="521" max="768" width="9.33203125" style="106"/>
    <col min="769" max="769" width="0.83203125" style="106" customWidth="1"/>
    <col min="770" max="771" width="3.1640625" style="106" customWidth="1"/>
    <col min="772" max="772" width="22.5" style="106" customWidth="1"/>
    <col min="773" max="773" width="5.5" style="106" customWidth="1"/>
    <col min="774" max="774" width="18" style="106" customWidth="1"/>
    <col min="775" max="775" width="6.33203125" style="106" customWidth="1"/>
    <col min="776" max="776" width="41.5" style="106" customWidth="1"/>
    <col min="777" max="1024" width="9.33203125" style="106"/>
    <col min="1025" max="1025" width="0.83203125" style="106" customWidth="1"/>
    <col min="1026" max="1027" width="3.1640625" style="106" customWidth="1"/>
    <col min="1028" max="1028" width="22.5" style="106" customWidth="1"/>
    <col min="1029" max="1029" width="5.5" style="106" customWidth="1"/>
    <col min="1030" max="1030" width="18" style="106" customWidth="1"/>
    <col min="1031" max="1031" width="6.33203125" style="106" customWidth="1"/>
    <col min="1032" max="1032" width="41.5" style="106" customWidth="1"/>
    <col min="1033" max="1280" width="9.33203125" style="106"/>
    <col min="1281" max="1281" width="0.83203125" style="106" customWidth="1"/>
    <col min="1282" max="1283" width="3.1640625" style="106" customWidth="1"/>
    <col min="1284" max="1284" width="22.5" style="106" customWidth="1"/>
    <col min="1285" max="1285" width="5.5" style="106" customWidth="1"/>
    <col min="1286" max="1286" width="18" style="106" customWidth="1"/>
    <col min="1287" max="1287" width="6.33203125" style="106" customWidth="1"/>
    <col min="1288" max="1288" width="41.5" style="106" customWidth="1"/>
    <col min="1289" max="1536" width="9.33203125" style="106"/>
    <col min="1537" max="1537" width="0.83203125" style="106" customWidth="1"/>
    <col min="1538" max="1539" width="3.1640625" style="106" customWidth="1"/>
    <col min="1540" max="1540" width="22.5" style="106" customWidth="1"/>
    <col min="1541" max="1541" width="5.5" style="106" customWidth="1"/>
    <col min="1542" max="1542" width="18" style="106" customWidth="1"/>
    <col min="1543" max="1543" width="6.33203125" style="106" customWidth="1"/>
    <col min="1544" max="1544" width="41.5" style="106" customWidth="1"/>
    <col min="1545" max="1792" width="9.33203125" style="106"/>
    <col min="1793" max="1793" width="0.83203125" style="106" customWidth="1"/>
    <col min="1794" max="1795" width="3.1640625" style="106" customWidth="1"/>
    <col min="1796" max="1796" width="22.5" style="106" customWidth="1"/>
    <col min="1797" max="1797" width="5.5" style="106" customWidth="1"/>
    <col min="1798" max="1798" width="18" style="106" customWidth="1"/>
    <col min="1799" max="1799" width="6.33203125" style="106" customWidth="1"/>
    <col min="1800" max="1800" width="41.5" style="106" customWidth="1"/>
    <col min="1801" max="2048" width="9.33203125" style="106"/>
    <col min="2049" max="2049" width="0.83203125" style="106" customWidth="1"/>
    <col min="2050" max="2051" width="3.1640625" style="106" customWidth="1"/>
    <col min="2052" max="2052" width="22.5" style="106" customWidth="1"/>
    <col min="2053" max="2053" width="5.5" style="106" customWidth="1"/>
    <col min="2054" max="2054" width="18" style="106" customWidth="1"/>
    <col min="2055" max="2055" width="6.33203125" style="106" customWidth="1"/>
    <col min="2056" max="2056" width="41.5" style="106" customWidth="1"/>
    <col min="2057" max="2304" width="9.33203125" style="106"/>
    <col min="2305" max="2305" width="0.83203125" style="106" customWidth="1"/>
    <col min="2306" max="2307" width="3.1640625" style="106" customWidth="1"/>
    <col min="2308" max="2308" width="22.5" style="106" customWidth="1"/>
    <col min="2309" max="2309" width="5.5" style="106" customWidth="1"/>
    <col min="2310" max="2310" width="18" style="106" customWidth="1"/>
    <col min="2311" max="2311" width="6.33203125" style="106" customWidth="1"/>
    <col min="2312" max="2312" width="41.5" style="106" customWidth="1"/>
    <col min="2313" max="2560" width="9.33203125" style="106"/>
    <col min="2561" max="2561" width="0.83203125" style="106" customWidth="1"/>
    <col min="2562" max="2563" width="3.1640625" style="106" customWidth="1"/>
    <col min="2564" max="2564" width="22.5" style="106" customWidth="1"/>
    <col min="2565" max="2565" width="5.5" style="106" customWidth="1"/>
    <col min="2566" max="2566" width="18" style="106" customWidth="1"/>
    <col min="2567" max="2567" width="6.33203125" style="106" customWidth="1"/>
    <col min="2568" max="2568" width="41.5" style="106" customWidth="1"/>
    <col min="2569" max="2816" width="9.33203125" style="106"/>
    <col min="2817" max="2817" width="0.83203125" style="106" customWidth="1"/>
    <col min="2818" max="2819" width="3.1640625" style="106" customWidth="1"/>
    <col min="2820" max="2820" width="22.5" style="106" customWidth="1"/>
    <col min="2821" max="2821" width="5.5" style="106" customWidth="1"/>
    <col min="2822" max="2822" width="18" style="106" customWidth="1"/>
    <col min="2823" max="2823" width="6.33203125" style="106" customWidth="1"/>
    <col min="2824" max="2824" width="41.5" style="106" customWidth="1"/>
    <col min="2825" max="3072" width="9.33203125" style="106"/>
    <col min="3073" max="3073" width="0.83203125" style="106" customWidth="1"/>
    <col min="3074" max="3075" width="3.1640625" style="106" customWidth="1"/>
    <col min="3076" max="3076" width="22.5" style="106" customWidth="1"/>
    <col min="3077" max="3077" width="5.5" style="106" customWidth="1"/>
    <col min="3078" max="3078" width="18" style="106" customWidth="1"/>
    <col min="3079" max="3079" width="6.33203125" style="106" customWidth="1"/>
    <col min="3080" max="3080" width="41.5" style="106" customWidth="1"/>
    <col min="3081" max="3328" width="9.33203125" style="106"/>
    <col min="3329" max="3329" width="0.83203125" style="106" customWidth="1"/>
    <col min="3330" max="3331" width="3.1640625" style="106" customWidth="1"/>
    <col min="3332" max="3332" width="22.5" style="106" customWidth="1"/>
    <col min="3333" max="3333" width="5.5" style="106" customWidth="1"/>
    <col min="3334" max="3334" width="18" style="106" customWidth="1"/>
    <col min="3335" max="3335" width="6.33203125" style="106" customWidth="1"/>
    <col min="3336" max="3336" width="41.5" style="106" customWidth="1"/>
    <col min="3337" max="3584" width="9.33203125" style="106"/>
    <col min="3585" max="3585" width="0.83203125" style="106" customWidth="1"/>
    <col min="3586" max="3587" width="3.1640625" style="106" customWidth="1"/>
    <col min="3588" max="3588" width="22.5" style="106" customWidth="1"/>
    <col min="3589" max="3589" width="5.5" style="106" customWidth="1"/>
    <col min="3590" max="3590" width="18" style="106" customWidth="1"/>
    <col min="3591" max="3591" width="6.33203125" style="106" customWidth="1"/>
    <col min="3592" max="3592" width="41.5" style="106" customWidth="1"/>
    <col min="3593" max="3840" width="9.33203125" style="106"/>
    <col min="3841" max="3841" width="0.83203125" style="106" customWidth="1"/>
    <col min="3842" max="3843" width="3.1640625" style="106" customWidth="1"/>
    <col min="3844" max="3844" width="22.5" style="106" customWidth="1"/>
    <col min="3845" max="3845" width="5.5" style="106" customWidth="1"/>
    <col min="3846" max="3846" width="18" style="106" customWidth="1"/>
    <col min="3847" max="3847" width="6.33203125" style="106" customWidth="1"/>
    <col min="3848" max="3848" width="41.5" style="106" customWidth="1"/>
    <col min="3849" max="4096" width="9.33203125" style="106"/>
    <col min="4097" max="4097" width="0.83203125" style="106" customWidth="1"/>
    <col min="4098" max="4099" width="3.1640625" style="106" customWidth="1"/>
    <col min="4100" max="4100" width="22.5" style="106" customWidth="1"/>
    <col min="4101" max="4101" width="5.5" style="106" customWidth="1"/>
    <col min="4102" max="4102" width="18" style="106" customWidth="1"/>
    <col min="4103" max="4103" width="6.33203125" style="106" customWidth="1"/>
    <col min="4104" max="4104" width="41.5" style="106" customWidth="1"/>
    <col min="4105" max="4352" width="9.33203125" style="106"/>
    <col min="4353" max="4353" width="0.83203125" style="106" customWidth="1"/>
    <col min="4354" max="4355" width="3.1640625" style="106" customWidth="1"/>
    <col min="4356" max="4356" width="22.5" style="106" customWidth="1"/>
    <col min="4357" max="4357" width="5.5" style="106" customWidth="1"/>
    <col min="4358" max="4358" width="18" style="106" customWidth="1"/>
    <col min="4359" max="4359" width="6.33203125" style="106" customWidth="1"/>
    <col min="4360" max="4360" width="41.5" style="106" customWidth="1"/>
    <col min="4361" max="4608" width="9.33203125" style="106"/>
    <col min="4609" max="4609" width="0.83203125" style="106" customWidth="1"/>
    <col min="4610" max="4611" width="3.1640625" style="106" customWidth="1"/>
    <col min="4612" max="4612" width="22.5" style="106" customWidth="1"/>
    <col min="4613" max="4613" width="5.5" style="106" customWidth="1"/>
    <col min="4614" max="4614" width="18" style="106" customWidth="1"/>
    <col min="4615" max="4615" width="6.33203125" style="106" customWidth="1"/>
    <col min="4616" max="4616" width="41.5" style="106" customWidth="1"/>
    <col min="4617" max="4864" width="9.33203125" style="106"/>
    <col min="4865" max="4865" width="0.83203125" style="106" customWidth="1"/>
    <col min="4866" max="4867" width="3.1640625" style="106" customWidth="1"/>
    <col min="4868" max="4868" width="22.5" style="106" customWidth="1"/>
    <col min="4869" max="4869" width="5.5" style="106" customWidth="1"/>
    <col min="4870" max="4870" width="18" style="106" customWidth="1"/>
    <col min="4871" max="4871" width="6.33203125" style="106" customWidth="1"/>
    <col min="4872" max="4872" width="41.5" style="106" customWidth="1"/>
    <col min="4873" max="5120" width="9.33203125" style="106"/>
    <col min="5121" max="5121" width="0.83203125" style="106" customWidth="1"/>
    <col min="5122" max="5123" width="3.1640625" style="106" customWidth="1"/>
    <col min="5124" max="5124" width="22.5" style="106" customWidth="1"/>
    <col min="5125" max="5125" width="5.5" style="106" customWidth="1"/>
    <col min="5126" max="5126" width="18" style="106" customWidth="1"/>
    <col min="5127" max="5127" width="6.33203125" style="106" customWidth="1"/>
    <col min="5128" max="5128" width="41.5" style="106" customWidth="1"/>
    <col min="5129" max="5376" width="9.33203125" style="106"/>
    <col min="5377" max="5377" width="0.83203125" style="106" customWidth="1"/>
    <col min="5378" max="5379" width="3.1640625" style="106" customWidth="1"/>
    <col min="5380" max="5380" width="22.5" style="106" customWidth="1"/>
    <col min="5381" max="5381" width="5.5" style="106" customWidth="1"/>
    <col min="5382" max="5382" width="18" style="106" customWidth="1"/>
    <col min="5383" max="5383" width="6.33203125" style="106" customWidth="1"/>
    <col min="5384" max="5384" width="41.5" style="106" customWidth="1"/>
    <col min="5385" max="5632" width="9.33203125" style="106"/>
    <col min="5633" max="5633" width="0.83203125" style="106" customWidth="1"/>
    <col min="5634" max="5635" width="3.1640625" style="106" customWidth="1"/>
    <col min="5636" max="5636" width="22.5" style="106" customWidth="1"/>
    <col min="5637" max="5637" width="5.5" style="106" customWidth="1"/>
    <col min="5638" max="5638" width="18" style="106" customWidth="1"/>
    <col min="5639" max="5639" width="6.33203125" style="106" customWidth="1"/>
    <col min="5640" max="5640" width="41.5" style="106" customWidth="1"/>
    <col min="5641" max="5888" width="9.33203125" style="106"/>
    <col min="5889" max="5889" width="0.83203125" style="106" customWidth="1"/>
    <col min="5890" max="5891" width="3.1640625" style="106" customWidth="1"/>
    <col min="5892" max="5892" width="22.5" style="106" customWidth="1"/>
    <col min="5893" max="5893" width="5.5" style="106" customWidth="1"/>
    <col min="5894" max="5894" width="18" style="106" customWidth="1"/>
    <col min="5895" max="5895" width="6.33203125" style="106" customWidth="1"/>
    <col min="5896" max="5896" width="41.5" style="106" customWidth="1"/>
    <col min="5897" max="6144" width="9.33203125" style="106"/>
    <col min="6145" max="6145" width="0.83203125" style="106" customWidth="1"/>
    <col min="6146" max="6147" width="3.1640625" style="106" customWidth="1"/>
    <col min="6148" max="6148" width="22.5" style="106" customWidth="1"/>
    <col min="6149" max="6149" width="5.5" style="106" customWidth="1"/>
    <col min="6150" max="6150" width="18" style="106" customWidth="1"/>
    <col min="6151" max="6151" width="6.33203125" style="106" customWidth="1"/>
    <col min="6152" max="6152" width="41.5" style="106" customWidth="1"/>
    <col min="6153" max="6400" width="9.33203125" style="106"/>
    <col min="6401" max="6401" width="0.83203125" style="106" customWidth="1"/>
    <col min="6402" max="6403" width="3.1640625" style="106" customWidth="1"/>
    <col min="6404" max="6404" width="22.5" style="106" customWidth="1"/>
    <col min="6405" max="6405" width="5.5" style="106" customWidth="1"/>
    <col min="6406" max="6406" width="18" style="106" customWidth="1"/>
    <col min="6407" max="6407" width="6.33203125" style="106" customWidth="1"/>
    <col min="6408" max="6408" width="41.5" style="106" customWidth="1"/>
    <col min="6409" max="6656" width="9.33203125" style="106"/>
    <col min="6657" max="6657" width="0.83203125" style="106" customWidth="1"/>
    <col min="6658" max="6659" width="3.1640625" style="106" customWidth="1"/>
    <col min="6660" max="6660" width="22.5" style="106" customWidth="1"/>
    <col min="6661" max="6661" width="5.5" style="106" customWidth="1"/>
    <col min="6662" max="6662" width="18" style="106" customWidth="1"/>
    <col min="6663" max="6663" width="6.33203125" style="106" customWidth="1"/>
    <col min="6664" max="6664" width="41.5" style="106" customWidth="1"/>
    <col min="6665" max="6912" width="9.33203125" style="106"/>
    <col min="6913" max="6913" width="0.83203125" style="106" customWidth="1"/>
    <col min="6914" max="6915" width="3.1640625" style="106" customWidth="1"/>
    <col min="6916" max="6916" width="22.5" style="106" customWidth="1"/>
    <col min="6917" max="6917" width="5.5" style="106" customWidth="1"/>
    <col min="6918" max="6918" width="18" style="106" customWidth="1"/>
    <col min="6919" max="6919" width="6.33203125" style="106" customWidth="1"/>
    <col min="6920" max="6920" width="41.5" style="106" customWidth="1"/>
    <col min="6921" max="7168" width="9.33203125" style="106"/>
    <col min="7169" max="7169" width="0.83203125" style="106" customWidth="1"/>
    <col min="7170" max="7171" width="3.1640625" style="106" customWidth="1"/>
    <col min="7172" max="7172" width="22.5" style="106" customWidth="1"/>
    <col min="7173" max="7173" width="5.5" style="106" customWidth="1"/>
    <col min="7174" max="7174" width="18" style="106" customWidth="1"/>
    <col min="7175" max="7175" width="6.33203125" style="106" customWidth="1"/>
    <col min="7176" max="7176" width="41.5" style="106" customWidth="1"/>
    <col min="7177" max="7424" width="9.33203125" style="106"/>
    <col min="7425" max="7425" width="0.83203125" style="106" customWidth="1"/>
    <col min="7426" max="7427" width="3.1640625" style="106" customWidth="1"/>
    <col min="7428" max="7428" width="22.5" style="106" customWidth="1"/>
    <col min="7429" max="7429" width="5.5" style="106" customWidth="1"/>
    <col min="7430" max="7430" width="18" style="106" customWidth="1"/>
    <col min="7431" max="7431" width="6.33203125" style="106" customWidth="1"/>
    <col min="7432" max="7432" width="41.5" style="106" customWidth="1"/>
    <col min="7433" max="7680" width="9.33203125" style="106"/>
    <col min="7681" max="7681" width="0.83203125" style="106" customWidth="1"/>
    <col min="7682" max="7683" width="3.1640625" style="106" customWidth="1"/>
    <col min="7684" max="7684" width="22.5" style="106" customWidth="1"/>
    <col min="7685" max="7685" width="5.5" style="106" customWidth="1"/>
    <col min="7686" max="7686" width="18" style="106" customWidth="1"/>
    <col min="7687" max="7687" width="6.33203125" style="106" customWidth="1"/>
    <col min="7688" max="7688" width="41.5" style="106" customWidth="1"/>
    <col min="7689" max="7936" width="9.33203125" style="106"/>
    <col min="7937" max="7937" width="0.83203125" style="106" customWidth="1"/>
    <col min="7938" max="7939" width="3.1640625" style="106" customWidth="1"/>
    <col min="7940" max="7940" width="22.5" style="106" customWidth="1"/>
    <col min="7941" max="7941" width="5.5" style="106" customWidth="1"/>
    <col min="7942" max="7942" width="18" style="106" customWidth="1"/>
    <col min="7943" max="7943" width="6.33203125" style="106" customWidth="1"/>
    <col min="7944" max="7944" width="41.5" style="106" customWidth="1"/>
    <col min="7945" max="8192" width="9.33203125" style="106"/>
    <col min="8193" max="8193" width="0.83203125" style="106" customWidth="1"/>
    <col min="8194" max="8195" width="3.1640625" style="106" customWidth="1"/>
    <col min="8196" max="8196" width="22.5" style="106" customWidth="1"/>
    <col min="8197" max="8197" width="5.5" style="106" customWidth="1"/>
    <col min="8198" max="8198" width="18" style="106" customWidth="1"/>
    <col min="8199" max="8199" width="6.33203125" style="106" customWidth="1"/>
    <col min="8200" max="8200" width="41.5" style="106" customWidth="1"/>
    <col min="8201" max="8448" width="9.33203125" style="106"/>
    <col min="8449" max="8449" width="0.83203125" style="106" customWidth="1"/>
    <col min="8450" max="8451" width="3.1640625" style="106" customWidth="1"/>
    <col min="8452" max="8452" width="22.5" style="106" customWidth="1"/>
    <col min="8453" max="8453" width="5.5" style="106" customWidth="1"/>
    <col min="8454" max="8454" width="18" style="106" customWidth="1"/>
    <col min="8455" max="8455" width="6.33203125" style="106" customWidth="1"/>
    <col min="8456" max="8456" width="41.5" style="106" customWidth="1"/>
    <col min="8457" max="8704" width="9.33203125" style="106"/>
    <col min="8705" max="8705" width="0.83203125" style="106" customWidth="1"/>
    <col min="8706" max="8707" width="3.1640625" style="106" customWidth="1"/>
    <col min="8708" max="8708" width="22.5" style="106" customWidth="1"/>
    <col min="8709" max="8709" width="5.5" style="106" customWidth="1"/>
    <col min="8710" max="8710" width="18" style="106" customWidth="1"/>
    <col min="8711" max="8711" width="6.33203125" style="106" customWidth="1"/>
    <col min="8712" max="8712" width="41.5" style="106" customWidth="1"/>
    <col min="8713" max="8960" width="9.33203125" style="106"/>
    <col min="8961" max="8961" width="0.83203125" style="106" customWidth="1"/>
    <col min="8962" max="8963" width="3.1640625" style="106" customWidth="1"/>
    <col min="8964" max="8964" width="22.5" style="106" customWidth="1"/>
    <col min="8965" max="8965" width="5.5" style="106" customWidth="1"/>
    <col min="8966" max="8966" width="18" style="106" customWidth="1"/>
    <col min="8967" max="8967" width="6.33203125" style="106" customWidth="1"/>
    <col min="8968" max="8968" width="41.5" style="106" customWidth="1"/>
    <col min="8969" max="9216" width="9.33203125" style="106"/>
    <col min="9217" max="9217" width="0.83203125" style="106" customWidth="1"/>
    <col min="9218" max="9219" width="3.1640625" style="106" customWidth="1"/>
    <col min="9220" max="9220" width="22.5" style="106" customWidth="1"/>
    <col min="9221" max="9221" width="5.5" style="106" customWidth="1"/>
    <col min="9222" max="9222" width="18" style="106" customWidth="1"/>
    <col min="9223" max="9223" width="6.33203125" style="106" customWidth="1"/>
    <col min="9224" max="9224" width="41.5" style="106" customWidth="1"/>
    <col min="9225" max="9472" width="9.33203125" style="106"/>
    <col min="9473" max="9473" width="0.83203125" style="106" customWidth="1"/>
    <col min="9474" max="9475" width="3.1640625" style="106" customWidth="1"/>
    <col min="9476" max="9476" width="22.5" style="106" customWidth="1"/>
    <col min="9477" max="9477" width="5.5" style="106" customWidth="1"/>
    <col min="9478" max="9478" width="18" style="106" customWidth="1"/>
    <col min="9479" max="9479" width="6.33203125" style="106" customWidth="1"/>
    <col min="9480" max="9480" width="41.5" style="106" customWidth="1"/>
    <col min="9481" max="9728" width="9.33203125" style="106"/>
    <col min="9729" max="9729" width="0.83203125" style="106" customWidth="1"/>
    <col min="9730" max="9731" width="3.1640625" style="106" customWidth="1"/>
    <col min="9732" max="9732" width="22.5" style="106" customWidth="1"/>
    <col min="9733" max="9733" width="5.5" style="106" customWidth="1"/>
    <col min="9734" max="9734" width="18" style="106" customWidth="1"/>
    <col min="9735" max="9735" width="6.33203125" style="106" customWidth="1"/>
    <col min="9736" max="9736" width="41.5" style="106" customWidth="1"/>
    <col min="9737" max="9984" width="9.33203125" style="106"/>
    <col min="9985" max="9985" width="0.83203125" style="106" customWidth="1"/>
    <col min="9986" max="9987" width="3.1640625" style="106" customWidth="1"/>
    <col min="9988" max="9988" width="22.5" style="106" customWidth="1"/>
    <col min="9989" max="9989" width="5.5" style="106" customWidth="1"/>
    <col min="9990" max="9990" width="18" style="106" customWidth="1"/>
    <col min="9991" max="9991" width="6.33203125" style="106" customWidth="1"/>
    <col min="9992" max="9992" width="41.5" style="106" customWidth="1"/>
    <col min="9993" max="10240" width="9.33203125" style="106"/>
    <col min="10241" max="10241" width="0.83203125" style="106" customWidth="1"/>
    <col min="10242" max="10243" width="3.1640625" style="106" customWidth="1"/>
    <col min="10244" max="10244" width="22.5" style="106" customWidth="1"/>
    <col min="10245" max="10245" width="5.5" style="106" customWidth="1"/>
    <col min="10246" max="10246" width="18" style="106" customWidth="1"/>
    <col min="10247" max="10247" width="6.33203125" style="106" customWidth="1"/>
    <col min="10248" max="10248" width="41.5" style="106" customWidth="1"/>
    <col min="10249" max="10496" width="9.33203125" style="106"/>
    <col min="10497" max="10497" width="0.83203125" style="106" customWidth="1"/>
    <col min="10498" max="10499" width="3.1640625" style="106" customWidth="1"/>
    <col min="10500" max="10500" width="22.5" style="106" customWidth="1"/>
    <col min="10501" max="10501" width="5.5" style="106" customWidth="1"/>
    <col min="10502" max="10502" width="18" style="106" customWidth="1"/>
    <col min="10503" max="10503" width="6.33203125" style="106" customWidth="1"/>
    <col min="10504" max="10504" width="41.5" style="106" customWidth="1"/>
    <col min="10505" max="10752" width="9.33203125" style="106"/>
    <col min="10753" max="10753" width="0.83203125" style="106" customWidth="1"/>
    <col min="10754" max="10755" width="3.1640625" style="106" customWidth="1"/>
    <col min="10756" max="10756" width="22.5" style="106" customWidth="1"/>
    <col min="10757" max="10757" width="5.5" style="106" customWidth="1"/>
    <col min="10758" max="10758" width="18" style="106" customWidth="1"/>
    <col min="10759" max="10759" width="6.33203125" style="106" customWidth="1"/>
    <col min="10760" max="10760" width="41.5" style="106" customWidth="1"/>
    <col min="10761" max="11008" width="9.33203125" style="106"/>
    <col min="11009" max="11009" width="0.83203125" style="106" customWidth="1"/>
    <col min="11010" max="11011" width="3.1640625" style="106" customWidth="1"/>
    <col min="11012" max="11012" width="22.5" style="106" customWidth="1"/>
    <col min="11013" max="11013" width="5.5" style="106" customWidth="1"/>
    <col min="11014" max="11014" width="18" style="106" customWidth="1"/>
    <col min="11015" max="11015" width="6.33203125" style="106" customWidth="1"/>
    <col min="11016" max="11016" width="41.5" style="106" customWidth="1"/>
    <col min="11017" max="11264" width="9.33203125" style="106"/>
    <col min="11265" max="11265" width="0.83203125" style="106" customWidth="1"/>
    <col min="11266" max="11267" width="3.1640625" style="106" customWidth="1"/>
    <col min="11268" max="11268" width="22.5" style="106" customWidth="1"/>
    <col min="11269" max="11269" width="5.5" style="106" customWidth="1"/>
    <col min="11270" max="11270" width="18" style="106" customWidth="1"/>
    <col min="11271" max="11271" width="6.33203125" style="106" customWidth="1"/>
    <col min="11272" max="11272" width="41.5" style="106" customWidth="1"/>
    <col min="11273" max="11520" width="9.33203125" style="106"/>
    <col min="11521" max="11521" width="0.83203125" style="106" customWidth="1"/>
    <col min="11522" max="11523" width="3.1640625" style="106" customWidth="1"/>
    <col min="11524" max="11524" width="22.5" style="106" customWidth="1"/>
    <col min="11525" max="11525" width="5.5" style="106" customWidth="1"/>
    <col min="11526" max="11526" width="18" style="106" customWidth="1"/>
    <col min="11527" max="11527" width="6.33203125" style="106" customWidth="1"/>
    <col min="11528" max="11528" width="41.5" style="106" customWidth="1"/>
    <col min="11529" max="11776" width="9.33203125" style="106"/>
    <col min="11777" max="11777" width="0.83203125" style="106" customWidth="1"/>
    <col min="11778" max="11779" width="3.1640625" style="106" customWidth="1"/>
    <col min="11780" max="11780" width="22.5" style="106" customWidth="1"/>
    <col min="11781" max="11781" width="5.5" style="106" customWidth="1"/>
    <col min="11782" max="11782" width="18" style="106" customWidth="1"/>
    <col min="11783" max="11783" width="6.33203125" style="106" customWidth="1"/>
    <col min="11784" max="11784" width="41.5" style="106" customWidth="1"/>
    <col min="11785" max="12032" width="9.33203125" style="106"/>
    <col min="12033" max="12033" width="0.83203125" style="106" customWidth="1"/>
    <col min="12034" max="12035" width="3.1640625" style="106" customWidth="1"/>
    <col min="12036" max="12036" width="22.5" style="106" customWidth="1"/>
    <col min="12037" max="12037" width="5.5" style="106" customWidth="1"/>
    <col min="12038" max="12038" width="18" style="106" customWidth="1"/>
    <col min="12039" max="12039" width="6.33203125" style="106" customWidth="1"/>
    <col min="12040" max="12040" width="41.5" style="106" customWidth="1"/>
    <col min="12041" max="12288" width="9.33203125" style="106"/>
    <col min="12289" max="12289" width="0.83203125" style="106" customWidth="1"/>
    <col min="12290" max="12291" width="3.1640625" style="106" customWidth="1"/>
    <col min="12292" max="12292" width="22.5" style="106" customWidth="1"/>
    <col min="12293" max="12293" width="5.5" style="106" customWidth="1"/>
    <col min="12294" max="12294" width="18" style="106" customWidth="1"/>
    <col min="12295" max="12295" width="6.33203125" style="106" customWidth="1"/>
    <col min="12296" max="12296" width="41.5" style="106" customWidth="1"/>
    <col min="12297" max="12544" width="9.33203125" style="106"/>
    <col min="12545" max="12545" width="0.83203125" style="106" customWidth="1"/>
    <col min="12546" max="12547" width="3.1640625" style="106" customWidth="1"/>
    <col min="12548" max="12548" width="22.5" style="106" customWidth="1"/>
    <col min="12549" max="12549" width="5.5" style="106" customWidth="1"/>
    <col min="12550" max="12550" width="18" style="106" customWidth="1"/>
    <col min="12551" max="12551" width="6.33203125" style="106" customWidth="1"/>
    <col min="12552" max="12552" width="41.5" style="106" customWidth="1"/>
    <col min="12553" max="12800" width="9.33203125" style="106"/>
    <col min="12801" max="12801" width="0.83203125" style="106" customWidth="1"/>
    <col min="12802" max="12803" width="3.1640625" style="106" customWidth="1"/>
    <col min="12804" max="12804" width="22.5" style="106" customWidth="1"/>
    <col min="12805" max="12805" width="5.5" style="106" customWidth="1"/>
    <col min="12806" max="12806" width="18" style="106" customWidth="1"/>
    <col min="12807" max="12807" width="6.33203125" style="106" customWidth="1"/>
    <col min="12808" max="12808" width="41.5" style="106" customWidth="1"/>
    <col min="12809" max="13056" width="9.33203125" style="106"/>
    <col min="13057" max="13057" width="0.83203125" style="106" customWidth="1"/>
    <col min="13058" max="13059" width="3.1640625" style="106" customWidth="1"/>
    <col min="13060" max="13060" width="22.5" style="106" customWidth="1"/>
    <col min="13061" max="13061" width="5.5" style="106" customWidth="1"/>
    <col min="13062" max="13062" width="18" style="106" customWidth="1"/>
    <col min="13063" max="13063" width="6.33203125" style="106" customWidth="1"/>
    <col min="13064" max="13064" width="41.5" style="106" customWidth="1"/>
    <col min="13065" max="13312" width="9.33203125" style="106"/>
    <col min="13313" max="13313" width="0.83203125" style="106" customWidth="1"/>
    <col min="13314" max="13315" width="3.1640625" style="106" customWidth="1"/>
    <col min="13316" max="13316" width="22.5" style="106" customWidth="1"/>
    <col min="13317" max="13317" width="5.5" style="106" customWidth="1"/>
    <col min="13318" max="13318" width="18" style="106" customWidth="1"/>
    <col min="13319" max="13319" width="6.33203125" style="106" customWidth="1"/>
    <col min="13320" max="13320" width="41.5" style="106" customWidth="1"/>
    <col min="13321" max="13568" width="9.33203125" style="106"/>
    <col min="13569" max="13569" width="0.83203125" style="106" customWidth="1"/>
    <col min="13570" max="13571" width="3.1640625" style="106" customWidth="1"/>
    <col min="13572" max="13572" width="22.5" style="106" customWidth="1"/>
    <col min="13573" max="13573" width="5.5" style="106" customWidth="1"/>
    <col min="13574" max="13574" width="18" style="106" customWidth="1"/>
    <col min="13575" max="13575" width="6.33203125" style="106" customWidth="1"/>
    <col min="13576" max="13576" width="41.5" style="106" customWidth="1"/>
    <col min="13577" max="13824" width="9.33203125" style="106"/>
    <col min="13825" max="13825" width="0.83203125" style="106" customWidth="1"/>
    <col min="13826" max="13827" width="3.1640625" style="106" customWidth="1"/>
    <col min="13828" max="13828" width="22.5" style="106" customWidth="1"/>
    <col min="13829" max="13829" width="5.5" style="106" customWidth="1"/>
    <col min="13830" max="13830" width="18" style="106" customWidth="1"/>
    <col min="13831" max="13831" width="6.33203125" style="106" customWidth="1"/>
    <col min="13832" max="13832" width="41.5" style="106" customWidth="1"/>
    <col min="13833" max="14080" width="9.33203125" style="106"/>
    <col min="14081" max="14081" width="0.83203125" style="106" customWidth="1"/>
    <col min="14082" max="14083" width="3.1640625" style="106" customWidth="1"/>
    <col min="14084" max="14084" width="22.5" style="106" customWidth="1"/>
    <col min="14085" max="14085" width="5.5" style="106" customWidth="1"/>
    <col min="14086" max="14086" width="18" style="106" customWidth="1"/>
    <col min="14087" max="14087" width="6.33203125" style="106" customWidth="1"/>
    <col min="14088" max="14088" width="41.5" style="106" customWidth="1"/>
    <col min="14089" max="14336" width="9.33203125" style="106"/>
    <col min="14337" max="14337" width="0.83203125" style="106" customWidth="1"/>
    <col min="14338" max="14339" width="3.1640625" style="106" customWidth="1"/>
    <col min="14340" max="14340" width="22.5" style="106" customWidth="1"/>
    <col min="14341" max="14341" width="5.5" style="106" customWidth="1"/>
    <col min="14342" max="14342" width="18" style="106" customWidth="1"/>
    <col min="14343" max="14343" width="6.33203125" style="106" customWidth="1"/>
    <col min="14344" max="14344" width="41.5" style="106" customWidth="1"/>
    <col min="14345" max="14592" width="9.33203125" style="106"/>
    <col min="14593" max="14593" width="0.83203125" style="106" customWidth="1"/>
    <col min="14594" max="14595" width="3.1640625" style="106" customWidth="1"/>
    <col min="14596" max="14596" width="22.5" style="106" customWidth="1"/>
    <col min="14597" max="14597" width="5.5" style="106" customWidth="1"/>
    <col min="14598" max="14598" width="18" style="106" customWidth="1"/>
    <col min="14599" max="14599" width="6.33203125" style="106" customWidth="1"/>
    <col min="14600" max="14600" width="41.5" style="106" customWidth="1"/>
    <col min="14601" max="14848" width="9.33203125" style="106"/>
    <col min="14849" max="14849" width="0.83203125" style="106" customWidth="1"/>
    <col min="14850" max="14851" width="3.1640625" style="106" customWidth="1"/>
    <col min="14852" max="14852" width="22.5" style="106" customWidth="1"/>
    <col min="14853" max="14853" width="5.5" style="106" customWidth="1"/>
    <col min="14854" max="14854" width="18" style="106" customWidth="1"/>
    <col min="14855" max="14855" width="6.33203125" style="106" customWidth="1"/>
    <col min="14856" max="14856" width="41.5" style="106" customWidth="1"/>
    <col min="14857" max="15104" width="9.33203125" style="106"/>
    <col min="15105" max="15105" width="0.83203125" style="106" customWidth="1"/>
    <col min="15106" max="15107" width="3.1640625" style="106" customWidth="1"/>
    <col min="15108" max="15108" width="22.5" style="106" customWidth="1"/>
    <col min="15109" max="15109" width="5.5" style="106" customWidth="1"/>
    <col min="15110" max="15110" width="18" style="106" customWidth="1"/>
    <col min="15111" max="15111" width="6.33203125" style="106" customWidth="1"/>
    <col min="15112" max="15112" width="41.5" style="106" customWidth="1"/>
    <col min="15113" max="15360" width="9.33203125" style="106"/>
    <col min="15361" max="15361" width="0.83203125" style="106" customWidth="1"/>
    <col min="15362" max="15363" width="3.1640625" style="106" customWidth="1"/>
    <col min="15364" max="15364" width="22.5" style="106" customWidth="1"/>
    <col min="15365" max="15365" width="5.5" style="106" customWidth="1"/>
    <col min="15366" max="15366" width="18" style="106" customWidth="1"/>
    <col min="15367" max="15367" width="6.33203125" style="106" customWidth="1"/>
    <col min="15368" max="15368" width="41.5" style="106" customWidth="1"/>
    <col min="15369" max="15616" width="9.33203125" style="106"/>
    <col min="15617" max="15617" width="0.83203125" style="106" customWidth="1"/>
    <col min="15618" max="15619" width="3.1640625" style="106" customWidth="1"/>
    <col min="15620" max="15620" width="22.5" style="106" customWidth="1"/>
    <col min="15621" max="15621" width="5.5" style="106" customWidth="1"/>
    <col min="15622" max="15622" width="18" style="106" customWidth="1"/>
    <col min="15623" max="15623" width="6.33203125" style="106" customWidth="1"/>
    <col min="15624" max="15624" width="41.5" style="106" customWidth="1"/>
    <col min="15625" max="15872" width="9.33203125" style="106"/>
    <col min="15873" max="15873" width="0.83203125" style="106" customWidth="1"/>
    <col min="15874" max="15875" width="3.1640625" style="106" customWidth="1"/>
    <col min="15876" max="15876" width="22.5" style="106" customWidth="1"/>
    <col min="15877" max="15877" width="5.5" style="106" customWidth="1"/>
    <col min="15878" max="15878" width="18" style="106" customWidth="1"/>
    <col min="15879" max="15879" width="6.33203125" style="106" customWidth="1"/>
    <col min="15880" max="15880" width="41.5" style="106" customWidth="1"/>
    <col min="15881" max="16128" width="9.33203125" style="106"/>
    <col min="16129" max="16129" width="0.83203125" style="106" customWidth="1"/>
    <col min="16130" max="16131" width="3.1640625" style="106" customWidth="1"/>
    <col min="16132" max="16132" width="22.5" style="106" customWidth="1"/>
    <col min="16133" max="16133" width="5.5" style="106" customWidth="1"/>
    <col min="16134" max="16134" width="18" style="106" customWidth="1"/>
    <col min="16135" max="16135" width="6.33203125" style="106" customWidth="1"/>
    <col min="16136" max="16136" width="41.5" style="106" customWidth="1"/>
    <col min="16137" max="16384" width="9.33203125" style="106"/>
  </cols>
  <sheetData>
    <row r="1" spans="2:8" ht="24.95" customHeight="1">
      <c r="B1" s="202" t="s">
        <v>48</v>
      </c>
      <c r="C1" s="202"/>
      <c r="D1" s="202"/>
      <c r="E1" s="202"/>
      <c r="F1" s="202"/>
      <c r="G1" s="202"/>
      <c r="H1" s="202"/>
    </row>
    <row r="2" spans="2:8" ht="9.9499999999999993" customHeight="1">
      <c r="B2" s="203"/>
      <c r="C2" s="203"/>
      <c r="D2" s="203"/>
      <c r="E2" s="203"/>
      <c r="F2" s="203"/>
      <c r="G2" s="203"/>
      <c r="H2" s="203"/>
    </row>
    <row r="3" spans="2:8" ht="33.6" customHeight="1">
      <c r="B3" s="204" t="s">
        <v>49</v>
      </c>
      <c r="C3" s="205"/>
      <c r="D3" s="205"/>
      <c r="E3" s="107" t="s">
        <v>50</v>
      </c>
      <c r="F3" s="108" t="s">
        <v>51</v>
      </c>
      <c r="G3" s="130" t="s">
        <v>52</v>
      </c>
      <c r="H3" s="109" t="s">
        <v>53</v>
      </c>
    </row>
    <row r="4" spans="2:8" ht="22.35" customHeight="1">
      <c r="B4" s="110" t="s">
        <v>54</v>
      </c>
      <c r="C4" s="111" t="s">
        <v>55</v>
      </c>
      <c r="D4" s="112" t="s">
        <v>56</v>
      </c>
      <c r="E4" s="113" t="s">
        <v>57</v>
      </c>
      <c r="F4" s="114"/>
      <c r="G4" s="131" t="s">
        <v>54</v>
      </c>
      <c r="H4" s="116" t="s">
        <v>54</v>
      </c>
    </row>
    <row r="5" spans="2:8" ht="22.35" customHeight="1">
      <c r="B5" s="110" t="s">
        <v>54</v>
      </c>
      <c r="C5" s="111" t="s">
        <v>58</v>
      </c>
      <c r="D5" s="112" t="s">
        <v>59</v>
      </c>
      <c r="E5" s="113" t="s">
        <v>60</v>
      </c>
      <c r="F5" s="115"/>
      <c r="G5" s="131" t="s">
        <v>54</v>
      </c>
      <c r="H5" s="116" t="s">
        <v>54</v>
      </c>
    </row>
    <row r="6" spans="2:8" ht="22.35" customHeight="1">
      <c r="B6" s="110" t="s">
        <v>54</v>
      </c>
      <c r="C6" s="111" t="s">
        <v>61</v>
      </c>
      <c r="D6" s="117" t="s">
        <v>62</v>
      </c>
      <c r="E6" s="118" t="s">
        <v>63</v>
      </c>
      <c r="F6" s="119"/>
      <c r="G6" s="132" t="s">
        <v>54</v>
      </c>
      <c r="H6" s="120" t="s">
        <v>54</v>
      </c>
    </row>
    <row r="7" spans="2:8" ht="22.35" customHeight="1">
      <c r="B7" s="110" t="s">
        <v>54</v>
      </c>
      <c r="C7" s="121" t="s">
        <v>54</v>
      </c>
      <c r="D7" s="117" t="s">
        <v>64</v>
      </c>
      <c r="E7" s="118" t="s">
        <v>65</v>
      </c>
      <c r="F7" s="119"/>
      <c r="G7" s="132" t="s">
        <v>54</v>
      </c>
      <c r="H7" s="120" t="s">
        <v>133</v>
      </c>
    </row>
    <row r="8" spans="2:8" ht="22.35" customHeight="1">
      <c r="B8" s="110" t="s">
        <v>66</v>
      </c>
      <c r="C8" s="111" t="s">
        <v>67</v>
      </c>
      <c r="D8" s="112" t="s">
        <v>68</v>
      </c>
      <c r="E8" s="113" t="s">
        <v>69</v>
      </c>
      <c r="F8" s="115"/>
      <c r="G8" s="131" t="s">
        <v>54</v>
      </c>
      <c r="H8" s="116" t="s">
        <v>54</v>
      </c>
    </row>
    <row r="9" spans="2:8" ht="22.35" customHeight="1">
      <c r="B9" s="110" t="s">
        <v>70</v>
      </c>
      <c r="C9" s="111" t="s">
        <v>71</v>
      </c>
      <c r="D9" s="117" t="s">
        <v>72</v>
      </c>
      <c r="E9" s="118" t="s">
        <v>73</v>
      </c>
      <c r="F9" s="119"/>
      <c r="G9" s="201">
        <v>0.126</v>
      </c>
      <c r="H9" s="120" t="s">
        <v>196</v>
      </c>
    </row>
    <row r="10" spans="2:8" ht="22.35" customHeight="1">
      <c r="B10" s="110" t="s">
        <v>66</v>
      </c>
      <c r="C10" s="121" t="s">
        <v>61</v>
      </c>
      <c r="D10" s="117" t="s">
        <v>64</v>
      </c>
      <c r="E10" s="118" t="s">
        <v>74</v>
      </c>
      <c r="F10" s="119"/>
      <c r="G10" s="132" t="s">
        <v>54</v>
      </c>
      <c r="H10" s="120" t="s">
        <v>75</v>
      </c>
    </row>
    <row r="11" spans="2:8" ht="22.35" customHeight="1">
      <c r="B11" s="110" t="s">
        <v>76</v>
      </c>
      <c r="C11" s="111" t="s">
        <v>54</v>
      </c>
      <c r="D11" s="112" t="s">
        <v>77</v>
      </c>
      <c r="E11" s="113" t="s">
        <v>78</v>
      </c>
      <c r="F11" s="115"/>
      <c r="G11" s="131" t="s">
        <v>54</v>
      </c>
      <c r="H11" s="116" t="s">
        <v>54</v>
      </c>
    </row>
    <row r="12" spans="2:8" ht="22.35" customHeight="1">
      <c r="B12" s="110" t="s">
        <v>66</v>
      </c>
      <c r="C12" s="111" t="s">
        <v>54</v>
      </c>
      <c r="D12" s="112" t="s">
        <v>79</v>
      </c>
      <c r="E12" s="113" t="s">
        <v>80</v>
      </c>
      <c r="F12" s="114"/>
      <c r="G12" s="137">
        <v>4.0500000000000001E-2</v>
      </c>
      <c r="H12" s="116" t="s">
        <v>197</v>
      </c>
    </row>
    <row r="13" spans="2:8" ht="22.35" customHeight="1">
      <c r="B13" s="110" t="s">
        <v>81</v>
      </c>
      <c r="C13" s="111" t="s">
        <v>54</v>
      </c>
      <c r="D13" s="112" t="s">
        <v>82</v>
      </c>
      <c r="E13" s="113" t="s">
        <v>83</v>
      </c>
      <c r="F13" s="114"/>
      <c r="G13" s="131" t="s">
        <v>84</v>
      </c>
      <c r="H13" s="116" t="s">
        <v>134</v>
      </c>
    </row>
    <row r="14" spans="2:8" ht="22.35" customHeight="1">
      <c r="B14" s="110" t="s">
        <v>66</v>
      </c>
      <c r="C14" s="111" t="s">
        <v>85</v>
      </c>
      <c r="D14" s="112" t="s">
        <v>86</v>
      </c>
      <c r="E14" s="113" t="s">
        <v>87</v>
      </c>
      <c r="F14" s="114"/>
      <c r="G14" s="131" t="s">
        <v>88</v>
      </c>
      <c r="H14" s="116" t="s">
        <v>135</v>
      </c>
    </row>
    <row r="15" spans="2:8" ht="22.35" customHeight="1">
      <c r="B15" s="110" t="s">
        <v>89</v>
      </c>
      <c r="C15" s="111" t="s">
        <v>54</v>
      </c>
      <c r="D15" s="112" t="s">
        <v>90</v>
      </c>
      <c r="E15" s="113" t="s">
        <v>91</v>
      </c>
      <c r="F15" s="114"/>
      <c r="G15" s="131" t="s">
        <v>92</v>
      </c>
      <c r="H15" s="116" t="s">
        <v>136</v>
      </c>
    </row>
    <row r="16" spans="2:8" ht="22.35" customHeight="1">
      <c r="B16" s="110" t="s">
        <v>54</v>
      </c>
      <c r="C16" s="111" t="s">
        <v>54</v>
      </c>
      <c r="D16" s="112" t="s">
        <v>93</v>
      </c>
      <c r="E16" s="113" t="s">
        <v>94</v>
      </c>
      <c r="F16" s="114"/>
      <c r="G16" s="131" t="s">
        <v>95</v>
      </c>
      <c r="H16" s="116" t="s">
        <v>137</v>
      </c>
    </row>
    <row r="17" spans="2:8" ht="22.35" customHeight="1">
      <c r="B17" s="110" t="s">
        <v>96</v>
      </c>
      <c r="C17" s="111" t="s">
        <v>54</v>
      </c>
      <c r="D17" s="112" t="s">
        <v>97</v>
      </c>
      <c r="E17" s="113" t="s">
        <v>98</v>
      </c>
      <c r="F17" s="114"/>
      <c r="G17" s="131" t="s">
        <v>54</v>
      </c>
      <c r="H17" s="116" t="s">
        <v>54</v>
      </c>
    </row>
    <row r="18" spans="2:8" ht="22.35" customHeight="1">
      <c r="B18" s="110" t="s">
        <v>54</v>
      </c>
      <c r="C18" s="111" t="s">
        <v>54</v>
      </c>
      <c r="D18" s="112" t="s">
        <v>99</v>
      </c>
      <c r="E18" s="113" t="s">
        <v>100</v>
      </c>
      <c r="F18" s="114"/>
      <c r="G18" s="131"/>
      <c r="H18" s="116"/>
    </row>
    <row r="19" spans="2:8" ht="22.35" customHeight="1">
      <c r="B19" s="110" t="s">
        <v>66</v>
      </c>
      <c r="C19" s="111" t="s">
        <v>54</v>
      </c>
      <c r="D19" s="112" t="s">
        <v>101</v>
      </c>
      <c r="E19" s="113" t="s">
        <v>102</v>
      </c>
      <c r="F19" s="114"/>
      <c r="G19" s="137">
        <v>1.8499999999999999E-2</v>
      </c>
      <c r="H19" s="116" t="s">
        <v>132</v>
      </c>
    </row>
    <row r="20" spans="2:8" ht="22.35" customHeight="1">
      <c r="B20" s="110" t="s">
        <v>54</v>
      </c>
      <c r="C20" s="111" t="s">
        <v>54</v>
      </c>
      <c r="D20" s="112" t="s">
        <v>103</v>
      </c>
      <c r="E20" s="113" t="s">
        <v>104</v>
      </c>
      <c r="F20" s="114"/>
      <c r="G20" s="131"/>
      <c r="H20" s="116"/>
    </row>
    <row r="21" spans="2:8" ht="22.35" customHeight="1">
      <c r="B21" s="110" t="s">
        <v>54</v>
      </c>
      <c r="C21" s="111" t="s">
        <v>54</v>
      </c>
      <c r="D21" s="112" t="s">
        <v>105</v>
      </c>
      <c r="E21" s="113" t="s">
        <v>106</v>
      </c>
      <c r="F21" s="114"/>
      <c r="G21" s="131" t="s">
        <v>54</v>
      </c>
      <c r="H21" s="116"/>
    </row>
    <row r="22" spans="2:8" ht="22.35" customHeight="1">
      <c r="B22" s="110" t="s">
        <v>54</v>
      </c>
      <c r="C22" s="111" t="s">
        <v>61</v>
      </c>
      <c r="D22" s="112" t="s">
        <v>107</v>
      </c>
      <c r="E22" s="113" t="s">
        <v>108</v>
      </c>
      <c r="F22" s="114"/>
      <c r="G22" s="131" t="s">
        <v>54</v>
      </c>
      <c r="H22" s="116"/>
    </row>
    <row r="23" spans="2:8" ht="22.35" customHeight="1">
      <c r="B23" s="110" t="s">
        <v>54</v>
      </c>
      <c r="C23" s="111" t="s">
        <v>54</v>
      </c>
      <c r="D23" s="117" t="s">
        <v>109</v>
      </c>
      <c r="E23" s="118" t="s">
        <v>110</v>
      </c>
      <c r="F23" s="119"/>
      <c r="G23" s="201">
        <v>7.9000000000000001E-2</v>
      </c>
      <c r="H23" s="120" t="s">
        <v>198</v>
      </c>
    </row>
    <row r="24" spans="2:8" ht="22.35" customHeight="1">
      <c r="B24" s="122" t="s">
        <v>54</v>
      </c>
      <c r="C24" s="121" t="s">
        <v>54</v>
      </c>
      <c r="D24" s="117" t="s">
        <v>64</v>
      </c>
      <c r="E24" s="118" t="s">
        <v>111</v>
      </c>
      <c r="F24" s="119"/>
      <c r="G24" s="132" t="s">
        <v>54</v>
      </c>
      <c r="H24" s="120" t="s">
        <v>144</v>
      </c>
    </row>
    <row r="25" spans="2:8" ht="22.35" customHeight="1">
      <c r="B25" s="123" t="s">
        <v>54</v>
      </c>
      <c r="C25" s="117" t="s">
        <v>54</v>
      </c>
      <c r="D25" s="117" t="s">
        <v>112</v>
      </c>
      <c r="E25" s="118" t="s">
        <v>113</v>
      </c>
      <c r="F25" s="119"/>
      <c r="G25" s="132" t="s">
        <v>54</v>
      </c>
      <c r="H25" s="120" t="s">
        <v>143</v>
      </c>
    </row>
    <row r="26" spans="2:8" ht="22.35" customHeight="1">
      <c r="B26" s="123" t="s">
        <v>54</v>
      </c>
      <c r="C26" s="117" t="s">
        <v>54</v>
      </c>
      <c r="D26" s="117" t="s">
        <v>114</v>
      </c>
      <c r="E26" s="118" t="s">
        <v>115</v>
      </c>
      <c r="F26" s="119"/>
      <c r="G26" s="132" t="s">
        <v>116</v>
      </c>
      <c r="H26" s="120" t="s">
        <v>138</v>
      </c>
    </row>
    <row r="27" spans="2:8" ht="22.35" customHeight="1">
      <c r="B27" s="123" t="s">
        <v>54</v>
      </c>
      <c r="C27" s="117" t="s">
        <v>54</v>
      </c>
      <c r="D27" s="117" t="s">
        <v>117</v>
      </c>
      <c r="E27" s="118" t="s">
        <v>118</v>
      </c>
      <c r="F27" s="119"/>
      <c r="G27" s="136">
        <v>0.15</v>
      </c>
      <c r="H27" s="120" t="s">
        <v>139</v>
      </c>
    </row>
    <row r="28" spans="2:8" ht="22.35" customHeight="1">
      <c r="B28" s="123" t="s">
        <v>54</v>
      </c>
      <c r="C28" s="117" t="s">
        <v>54</v>
      </c>
      <c r="D28" s="117" t="s">
        <v>119</v>
      </c>
      <c r="E28" s="118" t="s">
        <v>120</v>
      </c>
      <c r="F28" s="119"/>
      <c r="G28" s="132" t="s">
        <v>54</v>
      </c>
      <c r="H28" s="120" t="s">
        <v>140</v>
      </c>
    </row>
    <row r="29" spans="2:8" ht="22.35" customHeight="1">
      <c r="B29" s="123" t="s">
        <v>54</v>
      </c>
      <c r="C29" s="117" t="s">
        <v>54</v>
      </c>
      <c r="D29" s="117" t="s">
        <v>121</v>
      </c>
      <c r="E29" s="118" t="s">
        <v>122</v>
      </c>
      <c r="F29" s="119"/>
      <c r="G29" s="132" t="s">
        <v>123</v>
      </c>
      <c r="H29" s="120" t="s">
        <v>141</v>
      </c>
    </row>
    <row r="30" spans="2:8" ht="22.35" customHeight="1">
      <c r="B30" s="123" t="s">
        <v>54</v>
      </c>
      <c r="C30" s="117" t="s">
        <v>54</v>
      </c>
      <c r="D30" s="117" t="s">
        <v>124</v>
      </c>
      <c r="E30" s="118" t="s">
        <v>125</v>
      </c>
      <c r="F30" s="119"/>
      <c r="G30" s="132" t="s">
        <v>54</v>
      </c>
      <c r="H30" s="120" t="s">
        <v>142</v>
      </c>
    </row>
    <row r="31" spans="2:8" ht="22.35" customHeight="1">
      <c r="B31" s="123" t="s">
        <v>54</v>
      </c>
      <c r="C31" s="117" t="s">
        <v>54</v>
      </c>
      <c r="D31" s="117" t="s">
        <v>126</v>
      </c>
      <c r="E31" s="118" t="s">
        <v>127</v>
      </c>
      <c r="F31" s="119"/>
      <c r="G31" s="132" t="s">
        <v>54</v>
      </c>
      <c r="H31" s="120" t="s">
        <v>54</v>
      </c>
    </row>
    <row r="32" spans="2:8" ht="22.35" customHeight="1">
      <c r="B32" s="123" t="s">
        <v>54</v>
      </c>
      <c r="C32" s="117" t="s">
        <v>54</v>
      </c>
      <c r="D32" s="117" t="s">
        <v>128</v>
      </c>
      <c r="E32" s="118" t="s">
        <v>129</v>
      </c>
      <c r="F32" s="119"/>
      <c r="G32" s="132" t="s">
        <v>54</v>
      </c>
      <c r="H32" s="120" t="s">
        <v>54</v>
      </c>
    </row>
    <row r="33" spans="2:8" ht="22.35" customHeight="1">
      <c r="B33" s="124" t="s">
        <v>54</v>
      </c>
      <c r="C33" s="125" t="s">
        <v>54</v>
      </c>
      <c r="D33" s="125" t="s">
        <v>130</v>
      </c>
      <c r="E33" s="126" t="s">
        <v>131</v>
      </c>
      <c r="F33" s="127"/>
      <c r="G33" s="133" t="s">
        <v>54</v>
      </c>
      <c r="H33" s="128" t="s">
        <v>203</v>
      </c>
    </row>
    <row r="34" spans="2:8">
      <c r="B34" s="129"/>
      <c r="C34" s="129"/>
      <c r="D34" s="129"/>
      <c r="E34" s="129"/>
      <c r="F34" s="129"/>
      <c r="G34" s="134"/>
      <c r="H34" s="129"/>
    </row>
    <row r="52" spans="2:2">
      <c r="B52" s="106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B1:K23"/>
  <sheetViews>
    <sheetView showZeros="0" view="pageBreakPreview" zoomScale="115" zoomScaleSheetLayoutView="115" workbookViewId="0">
      <selection activeCell="I16" sqref="I16"/>
    </sheetView>
  </sheetViews>
  <sheetFormatPr defaultRowHeight="12.75"/>
  <cols>
    <col min="1" max="1" width="0.83203125" style="150" customWidth="1"/>
    <col min="2" max="2" width="9" style="150" customWidth="1"/>
    <col min="3" max="3" width="27.1640625" style="150" customWidth="1"/>
    <col min="4" max="4" width="25" style="150" customWidth="1"/>
    <col min="5" max="5" width="15.83203125" style="150" customWidth="1"/>
    <col min="6" max="6" width="9" style="150" customWidth="1"/>
    <col min="7" max="7" width="21.5" style="150" customWidth="1"/>
    <col min="8" max="8" width="18.83203125" style="150" customWidth="1"/>
    <col min="9" max="9" width="18.1640625" style="150" customWidth="1"/>
    <col min="10" max="10" width="19" style="150" customWidth="1"/>
    <col min="11" max="11" width="15.83203125" style="150" customWidth="1"/>
    <col min="12" max="256" width="9.33203125" style="150"/>
    <col min="257" max="257" width="0.83203125" style="150" customWidth="1"/>
    <col min="258" max="258" width="9" style="150" customWidth="1"/>
    <col min="259" max="259" width="27.1640625" style="150" customWidth="1"/>
    <col min="260" max="260" width="25" style="150" customWidth="1"/>
    <col min="261" max="261" width="15.83203125" style="150" customWidth="1"/>
    <col min="262" max="262" width="9" style="150" customWidth="1"/>
    <col min="263" max="263" width="21.5" style="150" customWidth="1"/>
    <col min="264" max="264" width="18.83203125" style="150" customWidth="1"/>
    <col min="265" max="265" width="18.1640625" style="150" customWidth="1"/>
    <col min="266" max="266" width="19" style="150" customWidth="1"/>
    <col min="267" max="267" width="15.83203125" style="150" customWidth="1"/>
    <col min="268" max="512" width="9.33203125" style="150"/>
    <col min="513" max="513" width="0.83203125" style="150" customWidth="1"/>
    <col min="514" max="514" width="9" style="150" customWidth="1"/>
    <col min="515" max="515" width="27.1640625" style="150" customWidth="1"/>
    <col min="516" max="516" width="25" style="150" customWidth="1"/>
    <col min="517" max="517" width="15.83203125" style="150" customWidth="1"/>
    <col min="518" max="518" width="9" style="150" customWidth="1"/>
    <col min="519" max="519" width="21.5" style="150" customWidth="1"/>
    <col min="520" max="520" width="18.83203125" style="150" customWidth="1"/>
    <col min="521" max="521" width="18.1640625" style="150" customWidth="1"/>
    <col min="522" max="522" width="19" style="150" customWidth="1"/>
    <col min="523" max="523" width="15.83203125" style="150" customWidth="1"/>
    <col min="524" max="768" width="9.33203125" style="150"/>
    <col min="769" max="769" width="0.83203125" style="150" customWidth="1"/>
    <col min="770" max="770" width="9" style="150" customWidth="1"/>
    <col min="771" max="771" width="27.1640625" style="150" customWidth="1"/>
    <col min="772" max="772" width="25" style="150" customWidth="1"/>
    <col min="773" max="773" width="15.83203125" style="150" customWidth="1"/>
    <col min="774" max="774" width="9" style="150" customWidth="1"/>
    <col min="775" max="775" width="21.5" style="150" customWidth="1"/>
    <col min="776" max="776" width="18.83203125" style="150" customWidth="1"/>
    <col min="777" max="777" width="18.1640625" style="150" customWidth="1"/>
    <col min="778" max="778" width="19" style="150" customWidth="1"/>
    <col min="779" max="779" width="15.83203125" style="150" customWidth="1"/>
    <col min="780" max="1024" width="9.33203125" style="150"/>
    <col min="1025" max="1025" width="0.83203125" style="150" customWidth="1"/>
    <col min="1026" max="1026" width="9" style="150" customWidth="1"/>
    <col min="1027" max="1027" width="27.1640625" style="150" customWidth="1"/>
    <col min="1028" max="1028" width="25" style="150" customWidth="1"/>
    <col min="1029" max="1029" width="15.83203125" style="150" customWidth="1"/>
    <col min="1030" max="1030" width="9" style="150" customWidth="1"/>
    <col min="1031" max="1031" width="21.5" style="150" customWidth="1"/>
    <col min="1032" max="1032" width="18.83203125" style="150" customWidth="1"/>
    <col min="1033" max="1033" width="18.1640625" style="150" customWidth="1"/>
    <col min="1034" max="1034" width="19" style="150" customWidth="1"/>
    <col min="1035" max="1035" width="15.83203125" style="150" customWidth="1"/>
    <col min="1036" max="1280" width="9.33203125" style="150"/>
    <col min="1281" max="1281" width="0.83203125" style="150" customWidth="1"/>
    <col min="1282" max="1282" width="9" style="150" customWidth="1"/>
    <col min="1283" max="1283" width="27.1640625" style="150" customWidth="1"/>
    <col min="1284" max="1284" width="25" style="150" customWidth="1"/>
    <col min="1285" max="1285" width="15.83203125" style="150" customWidth="1"/>
    <col min="1286" max="1286" width="9" style="150" customWidth="1"/>
    <col min="1287" max="1287" width="21.5" style="150" customWidth="1"/>
    <col min="1288" max="1288" width="18.83203125" style="150" customWidth="1"/>
    <col min="1289" max="1289" width="18.1640625" style="150" customWidth="1"/>
    <col min="1290" max="1290" width="19" style="150" customWidth="1"/>
    <col min="1291" max="1291" width="15.83203125" style="150" customWidth="1"/>
    <col min="1292" max="1536" width="9.33203125" style="150"/>
    <col min="1537" max="1537" width="0.83203125" style="150" customWidth="1"/>
    <col min="1538" max="1538" width="9" style="150" customWidth="1"/>
    <col min="1539" max="1539" width="27.1640625" style="150" customWidth="1"/>
    <col min="1540" max="1540" width="25" style="150" customWidth="1"/>
    <col min="1541" max="1541" width="15.83203125" style="150" customWidth="1"/>
    <col min="1542" max="1542" width="9" style="150" customWidth="1"/>
    <col min="1543" max="1543" width="21.5" style="150" customWidth="1"/>
    <col min="1544" max="1544" width="18.83203125" style="150" customWidth="1"/>
    <col min="1545" max="1545" width="18.1640625" style="150" customWidth="1"/>
    <col min="1546" max="1546" width="19" style="150" customWidth="1"/>
    <col min="1547" max="1547" width="15.83203125" style="150" customWidth="1"/>
    <col min="1548" max="1792" width="9.33203125" style="150"/>
    <col min="1793" max="1793" width="0.83203125" style="150" customWidth="1"/>
    <col min="1794" max="1794" width="9" style="150" customWidth="1"/>
    <col min="1795" max="1795" width="27.1640625" style="150" customWidth="1"/>
    <col min="1796" max="1796" width="25" style="150" customWidth="1"/>
    <col min="1797" max="1797" width="15.83203125" style="150" customWidth="1"/>
    <col min="1798" max="1798" width="9" style="150" customWidth="1"/>
    <col min="1799" max="1799" width="21.5" style="150" customWidth="1"/>
    <col min="1800" max="1800" width="18.83203125" style="150" customWidth="1"/>
    <col min="1801" max="1801" width="18.1640625" style="150" customWidth="1"/>
    <col min="1802" max="1802" width="19" style="150" customWidth="1"/>
    <col min="1803" max="1803" width="15.83203125" style="150" customWidth="1"/>
    <col min="1804" max="2048" width="9.33203125" style="150"/>
    <col min="2049" max="2049" width="0.83203125" style="150" customWidth="1"/>
    <col min="2050" max="2050" width="9" style="150" customWidth="1"/>
    <col min="2051" max="2051" width="27.1640625" style="150" customWidth="1"/>
    <col min="2052" max="2052" width="25" style="150" customWidth="1"/>
    <col min="2053" max="2053" width="15.83203125" style="150" customWidth="1"/>
    <col min="2054" max="2054" width="9" style="150" customWidth="1"/>
    <col min="2055" max="2055" width="21.5" style="150" customWidth="1"/>
    <col min="2056" max="2056" width="18.83203125" style="150" customWidth="1"/>
    <col min="2057" max="2057" width="18.1640625" style="150" customWidth="1"/>
    <col min="2058" max="2058" width="19" style="150" customWidth="1"/>
    <col min="2059" max="2059" width="15.83203125" style="150" customWidth="1"/>
    <col min="2060" max="2304" width="9.33203125" style="150"/>
    <col min="2305" max="2305" width="0.83203125" style="150" customWidth="1"/>
    <col min="2306" max="2306" width="9" style="150" customWidth="1"/>
    <col min="2307" max="2307" width="27.1640625" style="150" customWidth="1"/>
    <col min="2308" max="2308" width="25" style="150" customWidth="1"/>
    <col min="2309" max="2309" width="15.83203125" style="150" customWidth="1"/>
    <col min="2310" max="2310" width="9" style="150" customWidth="1"/>
    <col min="2311" max="2311" width="21.5" style="150" customWidth="1"/>
    <col min="2312" max="2312" width="18.83203125" style="150" customWidth="1"/>
    <col min="2313" max="2313" width="18.1640625" style="150" customWidth="1"/>
    <col min="2314" max="2314" width="19" style="150" customWidth="1"/>
    <col min="2315" max="2315" width="15.83203125" style="150" customWidth="1"/>
    <col min="2316" max="2560" width="9.33203125" style="150"/>
    <col min="2561" max="2561" width="0.83203125" style="150" customWidth="1"/>
    <col min="2562" max="2562" width="9" style="150" customWidth="1"/>
    <col min="2563" max="2563" width="27.1640625" style="150" customWidth="1"/>
    <col min="2564" max="2564" width="25" style="150" customWidth="1"/>
    <col min="2565" max="2565" width="15.83203125" style="150" customWidth="1"/>
    <col min="2566" max="2566" width="9" style="150" customWidth="1"/>
    <col min="2567" max="2567" width="21.5" style="150" customWidth="1"/>
    <col min="2568" max="2568" width="18.83203125" style="150" customWidth="1"/>
    <col min="2569" max="2569" width="18.1640625" style="150" customWidth="1"/>
    <col min="2570" max="2570" width="19" style="150" customWidth="1"/>
    <col min="2571" max="2571" width="15.83203125" style="150" customWidth="1"/>
    <col min="2572" max="2816" width="9.33203125" style="150"/>
    <col min="2817" max="2817" width="0.83203125" style="150" customWidth="1"/>
    <col min="2818" max="2818" width="9" style="150" customWidth="1"/>
    <col min="2819" max="2819" width="27.1640625" style="150" customWidth="1"/>
    <col min="2820" max="2820" width="25" style="150" customWidth="1"/>
    <col min="2821" max="2821" width="15.83203125" style="150" customWidth="1"/>
    <col min="2822" max="2822" width="9" style="150" customWidth="1"/>
    <col min="2823" max="2823" width="21.5" style="150" customWidth="1"/>
    <col min="2824" max="2824" width="18.83203125" style="150" customWidth="1"/>
    <col min="2825" max="2825" width="18.1640625" style="150" customWidth="1"/>
    <col min="2826" max="2826" width="19" style="150" customWidth="1"/>
    <col min="2827" max="2827" width="15.83203125" style="150" customWidth="1"/>
    <col min="2828" max="3072" width="9.33203125" style="150"/>
    <col min="3073" max="3073" width="0.83203125" style="150" customWidth="1"/>
    <col min="3074" max="3074" width="9" style="150" customWidth="1"/>
    <col min="3075" max="3075" width="27.1640625" style="150" customWidth="1"/>
    <col min="3076" max="3076" width="25" style="150" customWidth="1"/>
    <col min="3077" max="3077" width="15.83203125" style="150" customWidth="1"/>
    <col min="3078" max="3078" width="9" style="150" customWidth="1"/>
    <col min="3079" max="3079" width="21.5" style="150" customWidth="1"/>
    <col min="3080" max="3080" width="18.83203125" style="150" customWidth="1"/>
    <col min="3081" max="3081" width="18.1640625" style="150" customWidth="1"/>
    <col min="3082" max="3082" width="19" style="150" customWidth="1"/>
    <col min="3083" max="3083" width="15.83203125" style="150" customWidth="1"/>
    <col min="3084" max="3328" width="9.33203125" style="150"/>
    <col min="3329" max="3329" width="0.83203125" style="150" customWidth="1"/>
    <col min="3330" max="3330" width="9" style="150" customWidth="1"/>
    <col min="3331" max="3331" width="27.1640625" style="150" customWidth="1"/>
    <col min="3332" max="3332" width="25" style="150" customWidth="1"/>
    <col min="3333" max="3333" width="15.83203125" style="150" customWidth="1"/>
    <col min="3334" max="3334" width="9" style="150" customWidth="1"/>
    <col min="3335" max="3335" width="21.5" style="150" customWidth="1"/>
    <col min="3336" max="3336" width="18.83203125" style="150" customWidth="1"/>
    <col min="3337" max="3337" width="18.1640625" style="150" customWidth="1"/>
    <col min="3338" max="3338" width="19" style="150" customWidth="1"/>
    <col min="3339" max="3339" width="15.83203125" style="150" customWidth="1"/>
    <col min="3340" max="3584" width="9.33203125" style="150"/>
    <col min="3585" max="3585" width="0.83203125" style="150" customWidth="1"/>
    <col min="3586" max="3586" width="9" style="150" customWidth="1"/>
    <col min="3587" max="3587" width="27.1640625" style="150" customWidth="1"/>
    <col min="3588" max="3588" width="25" style="150" customWidth="1"/>
    <col min="3589" max="3589" width="15.83203125" style="150" customWidth="1"/>
    <col min="3590" max="3590" width="9" style="150" customWidth="1"/>
    <col min="3591" max="3591" width="21.5" style="150" customWidth="1"/>
    <col min="3592" max="3592" width="18.83203125" style="150" customWidth="1"/>
    <col min="3593" max="3593" width="18.1640625" style="150" customWidth="1"/>
    <col min="3594" max="3594" width="19" style="150" customWidth="1"/>
    <col min="3595" max="3595" width="15.83203125" style="150" customWidth="1"/>
    <col min="3596" max="3840" width="9.33203125" style="150"/>
    <col min="3841" max="3841" width="0.83203125" style="150" customWidth="1"/>
    <col min="3842" max="3842" width="9" style="150" customWidth="1"/>
    <col min="3843" max="3843" width="27.1640625" style="150" customWidth="1"/>
    <col min="3844" max="3844" width="25" style="150" customWidth="1"/>
    <col min="3845" max="3845" width="15.83203125" style="150" customWidth="1"/>
    <col min="3846" max="3846" width="9" style="150" customWidth="1"/>
    <col min="3847" max="3847" width="21.5" style="150" customWidth="1"/>
    <col min="3848" max="3848" width="18.83203125" style="150" customWidth="1"/>
    <col min="3849" max="3849" width="18.1640625" style="150" customWidth="1"/>
    <col min="3850" max="3850" width="19" style="150" customWidth="1"/>
    <col min="3851" max="3851" width="15.83203125" style="150" customWidth="1"/>
    <col min="3852" max="4096" width="9.33203125" style="150"/>
    <col min="4097" max="4097" width="0.83203125" style="150" customWidth="1"/>
    <col min="4098" max="4098" width="9" style="150" customWidth="1"/>
    <col min="4099" max="4099" width="27.1640625" style="150" customWidth="1"/>
    <col min="4100" max="4100" width="25" style="150" customWidth="1"/>
    <col min="4101" max="4101" width="15.83203125" style="150" customWidth="1"/>
    <col min="4102" max="4102" width="9" style="150" customWidth="1"/>
    <col min="4103" max="4103" width="21.5" style="150" customWidth="1"/>
    <col min="4104" max="4104" width="18.83203125" style="150" customWidth="1"/>
    <col min="4105" max="4105" width="18.1640625" style="150" customWidth="1"/>
    <col min="4106" max="4106" width="19" style="150" customWidth="1"/>
    <col min="4107" max="4107" width="15.83203125" style="150" customWidth="1"/>
    <col min="4108" max="4352" width="9.33203125" style="150"/>
    <col min="4353" max="4353" width="0.83203125" style="150" customWidth="1"/>
    <col min="4354" max="4354" width="9" style="150" customWidth="1"/>
    <col min="4355" max="4355" width="27.1640625" style="150" customWidth="1"/>
    <col min="4356" max="4356" width="25" style="150" customWidth="1"/>
    <col min="4357" max="4357" width="15.83203125" style="150" customWidth="1"/>
    <col min="4358" max="4358" width="9" style="150" customWidth="1"/>
    <col min="4359" max="4359" width="21.5" style="150" customWidth="1"/>
    <col min="4360" max="4360" width="18.83203125" style="150" customWidth="1"/>
    <col min="4361" max="4361" width="18.1640625" style="150" customWidth="1"/>
    <col min="4362" max="4362" width="19" style="150" customWidth="1"/>
    <col min="4363" max="4363" width="15.83203125" style="150" customWidth="1"/>
    <col min="4364" max="4608" width="9.33203125" style="150"/>
    <col min="4609" max="4609" width="0.83203125" style="150" customWidth="1"/>
    <col min="4610" max="4610" width="9" style="150" customWidth="1"/>
    <col min="4611" max="4611" width="27.1640625" style="150" customWidth="1"/>
    <col min="4612" max="4612" width="25" style="150" customWidth="1"/>
    <col min="4613" max="4613" width="15.83203125" style="150" customWidth="1"/>
    <col min="4614" max="4614" width="9" style="150" customWidth="1"/>
    <col min="4615" max="4615" width="21.5" style="150" customWidth="1"/>
    <col min="4616" max="4616" width="18.83203125" style="150" customWidth="1"/>
    <col min="4617" max="4617" width="18.1640625" style="150" customWidth="1"/>
    <col min="4618" max="4618" width="19" style="150" customWidth="1"/>
    <col min="4619" max="4619" width="15.83203125" style="150" customWidth="1"/>
    <col min="4620" max="4864" width="9.33203125" style="150"/>
    <col min="4865" max="4865" width="0.83203125" style="150" customWidth="1"/>
    <col min="4866" max="4866" width="9" style="150" customWidth="1"/>
    <col min="4867" max="4867" width="27.1640625" style="150" customWidth="1"/>
    <col min="4868" max="4868" width="25" style="150" customWidth="1"/>
    <col min="4869" max="4869" width="15.83203125" style="150" customWidth="1"/>
    <col min="4870" max="4870" width="9" style="150" customWidth="1"/>
    <col min="4871" max="4871" width="21.5" style="150" customWidth="1"/>
    <col min="4872" max="4872" width="18.83203125" style="150" customWidth="1"/>
    <col min="4873" max="4873" width="18.1640625" style="150" customWidth="1"/>
    <col min="4874" max="4874" width="19" style="150" customWidth="1"/>
    <col min="4875" max="4875" width="15.83203125" style="150" customWidth="1"/>
    <col min="4876" max="5120" width="9.33203125" style="150"/>
    <col min="5121" max="5121" width="0.83203125" style="150" customWidth="1"/>
    <col min="5122" max="5122" width="9" style="150" customWidth="1"/>
    <col min="5123" max="5123" width="27.1640625" style="150" customWidth="1"/>
    <col min="5124" max="5124" width="25" style="150" customWidth="1"/>
    <col min="5125" max="5125" width="15.83203125" style="150" customWidth="1"/>
    <col min="5126" max="5126" width="9" style="150" customWidth="1"/>
    <col min="5127" max="5127" width="21.5" style="150" customWidth="1"/>
    <col min="5128" max="5128" width="18.83203125" style="150" customWidth="1"/>
    <col min="5129" max="5129" width="18.1640625" style="150" customWidth="1"/>
    <col min="5130" max="5130" width="19" style="150" customWidth="1"/>
    <col min="5131" max="5131" width="15.83203125" style="150" customWidth="1"/>
    <col min="5132" max="5376" width="9.33203125" style="150"/>
    <col min="5377" max="5377" width="0.83203125" style="150" customWidth="1"/>
    <col min="5378" max="5378" width="9" style="150" customWidth="1"/>
    <col min="5379" max="5379" width="27.1640625" style="150" customWidth="1"/>
    <col min="5380" max="5380" width="25" style="150" customWidth="1"/>
    <col min="5381" max="5381" width="15.83203125" style="150" customWidth="1"/>
    <col min="5382" max="5382" width="9" style="150" customWidth="1"/>
    <col min="5383" max="5383" width="21.5" style="150" customWidth="1"/>
    <col min="5384" max="5384" width="18.83203125" style="150" customWidth="1"/>
    <col min="5385" max="5385" width="18.1640625" style="150" customWidth="1"/>
    <col min="5386" max="5386" width="19" style="150" customWidth="1"/>
    <col min="5387" max="5387" width="15.83203125" style="150" customWidth="1"/>
    <col min="5388" max="5632" width="9.33203125" style="150"/>
    <col min="5633" max="5633" width="0.83203125" style="150" customWidth="1"/>
    <col min="5634" max="5634" width="9" style="150" customWidth="1"/>
    <col min="5635" max="5635" width="27.1640625" style="150" customWidth="1"/>
    <col min="5636" max="5636" width="25" style="150" customWidth="1"/>
    <col min="5637" max="5637" width="15.83203125" style="150" customWidth="1"/>
    <col min="5638" max="5638" width="9" style="150" customWidth="1"/>
    <col min="5639" max="5639" width="21.5" style="150" customWidth="1"/>
    <col min="5640" max="5640" width="18.83203125" style="150" customWidth="1"/>
    <col min="5641" max="5641" width="18.1640625" style="150" customWidth="1"/>
    <col min="5642" max="5642" width="19" style="150" customWidth="1"/>
    <col min="5643" max="5643" width="15.83203125" style="150" customWidth="1"/>
    <col min="5644" max="5888" width="9.33203125" style="150"/>
    <col min="5889" max="5889" width="0.83203125" style="150" customWidth="1"/>
    <col min="5890" max="5890" width="9" style="150" customWidth="1"/>
    <col min="5891" max="5891" width="27.1640625" style="150" customWidth="1"/>
    <col min="5892" max="5892" width="25" style="150" customWidth="1"/>
    <col min="5893" max="5893" width="15.83203125" style="150" customWidth="1"/>
    <col min="5894" max="5894" width="9" style="150" customWidth="1"/>
    <col min="5895" max="5895" width="21.5" style="150" customWidth="1"/>
    <col min="5896" max="5896" width="18.83203125" style="150" customWidth="1"/>
    <col min="5897" max="5897" width="18.1640625" style="150" customWidth="1"/>
    <col min="5898" max="5898" width="19" style="150" customWidth="1"/>
    <col min="5899" max="5899" width="15.83203125" style="150" customWidth="1"/>
    <col min="5900" max="6144" width="9.33203125" style="150"/>
    <col min="6145" max="6145" width="0.83203125" style="150" customWidth="1"/>
    <col min="6146" max="6146" width="9" style="150" customWidth="1"/>
    <col min="6147" max="6147" width="27.1640625" style="150" customWidth="1"/>
    <col min="6148" max="6148" width="25" style="150" customWidth="1"/>
    <col min="6149" max="6149" width="15.83203125" style="150" customWidth="1"/>
    <col min="6150" max="6150" width="9" style="150" customWidth="1"/>
    <col min="6151" max="6151" width="21.5" style="150" customWidth="1"/>
    <col min="6152" max="6152" width="18.83203125" style="150" customWidth="1"/>
    <col min="6153" max="6153" width="18.1640625" style="150" customWidth="1"/>
    <col min="6154" max="6154" width="19" style="150" customWidth="1"/>
    <col min="6155" max="6155" width="15.83203125" style="150" customWidth="1"/>
    <col min="6156" max="6400" width="9.33203125" style="150"/>
    <col min="6401" max="6401" width="0.83203125" style="150" customWidth="1"/>
    <col min="6402" max="6402" width="9" style="150" customWidth="1"/>
    <col min="6403" max="6403" width="27.1640625" style="150" customWidth="1"/>
    <col min="6404" max="6404" width="25" style="150" customWidth="1"/>
    <col min="6405" max="6405" width="15.83203125" style="150" customWidth="1"/>
    <col min="6406" max="6406" width="9" style="150" customWidth="1"/>
    <col min="6407" max="6407" width="21.5" style="150" customWidth="1"/>
    <col min="6408" max="6408" width="18.83203125" style="150" customWidth="1"/>
    <col min="6409" max="6409" width="18.1640625" style="150" customWidth="1"/>
    <col min="6410" max="6410" width="19" style="150" customWidth="1"/>
    <col min="6411" max="6411" width="15.83203125" style="150" customWidth="1"/>
    <col min="6412" max="6656" width="9.33203125" style="150"/>
    <col min="6657" max="6657" width="0.83203125" style="150" customWidth="1"/>
    <col min="6658" max="6658" width="9" style="150" customWidth="1"/>
    <col min="6659" max="6659" width="27.1640625" style="150" customWidth="1"/>
    <col min="6660" max="6660" width="25" style="150" customWidth="1"/>
    <col min="6661" max="6661" width="15.83203125" style="150" customWidth="1"/>
    <col min="6662" max="6662" width="9" style="150" customWidth="1"/>
    <col min="6663" max="6663" width="21.5" style="150" customWidth="1"/>
    <col min="6664" max="6664" width="18.83203125" style="150" customWidth="1"/>
    <col min="6665" max="6665" width="18.1640625" style="150" customWidth="1"/>
    <col min="6666" max="6666" width="19" style="150" customWidth="1"/>
    <col min="6667" max="6667" width="15.83203125" style="150" customWidth="1"/>
    <col min="6668" max="6912" width="9.33203125" style="150"/>
    <col min="6913" max="6913" width="0.83203125" style="150" customWidth="1"/>
    <col min="6914" max="6914" width="9" style="150" customWidth="1"/>
    <col min="6915" max="6915" width="27.1640625" style="150" customWidth="1"/>
    <col min="6916" max="6916" width="25" style="150" customWidth="1"/>
    <col min="6917" max="6917" width="15.83203125" style="150" customWidth="1"/>
    <col min="6918" max="6918" width="9" style="150" customWidth="1"/>
    <col min="6919" max="6919" width="21.5" style="150" customWidth="1"/>
    <col min="6920" max="6920" width="18.83203125" style="150" customWidth="1"/>
    <col min="6921" max="6921" width="18.1640625" style="150" customWidth="1"/>
    <col min="6922" max="6922" width="19" style="150" customWidth="1"/>
    <col min="6923" max="6923" width="15.83203125" style="150" customWidth="1"/>
    <col min="6924" max="7168" width="9.33203125" style="150"/>
    <col min="7169" max="7169" width="0.83203125" style="150" customWidth="1"/>
    <col min="7170" max="7170" width="9" style="150" customWidth="1"/>
    <col min="7171" max="7171" width="27.1640625" style="150" customWidth="1"/>
    <col min="7172" max="7172" width="25" style="150" customWidth="1"/>
    <col min="7173" max="7173" width="15.83203125" style="150" customWidth="1"/>
    <col min="7174" max="7174" width="9" style="150" customWidth="1"/>
    <col min="7175" max="7175" width="21.5" style="150" customWidth="1"/>
    <col min="7176" max="7176" width="18.83203125" style="150" customWidth="1"/>
    <col min="7177" max="7177" width="18.1640625" style="150" customWidth="1"/>
    <col min="7178" max="7178" width="19" style="150" customWidth="1"/>
    <col min="7179" max="7179" width="15.83203125" style="150" customWidth="1"/>
    <col min="7180" max="7424" width="9.33203125" style="150"/>
    <col min="7425" max="7425" width="0.83203125" style="150" customWidth="1"/>
    <col min="7426" max="7426" width="9" style="150" customWidth="1"/>
    <col min="7427" max="7427" width="27.1640625" style="150" customWidth="1"/>
    <col min="7428" max="7428" width="25" style="150" customWidth="1"/>
    <col min="7429" max="7429" width="15.83203125" style="150" customWidth="1"/>
    <col min="7430" max="7430" width="9" style="150" customWidth="1"/>
    <col min="7431" max="7431" width="21.5" style="150" customWidth="1"/>
    <col min="7432" max="7432" width="18.83203125" style="150" customWidth="1"/>
    <col min="7433" max="7433" width="18.1640625" style="150" customWidth="1"/>
    <col min="7434" max="7434" width="19" style="150" customWidth="1"/>
    <col min="7435" max="7435" width="15.83203125" style="150" customWidth="1"/>
    <col min="7436" max="7680" width="9.33203125" style="150"/>
    <col min="7681" max="7681" width="0.83203125" style="150" customWidth="1"/>
    <col min="7682" max="7682" width="9" style="150" customWidth="1"/>
    <col min="7683" max="7683" width="27.1640625" style="150" customWidth="1"/>
    <col min="7684" max="7684" width="25" style="150" customWidth="1"/>
    <col min="7685" max="7685" width="15.83203125" style="150" customWidth="1"/>
    <col min="7686" max="7686" width="9" style="150" customWidth="1"/>
    <col min="7687" max="7687" width="21.5" style="150" customWidth="1"/>
    <col min="7688" max="7688" width="18.83203125" style="150" customWidth="1"/>
    <col min="7689" max="7689" width="18.1640625" style="150" customWidth="1"/>
    <col min="7690" max="7690" width="19" style="150" customWidth="1"/>
    <col min="7691" max="7691" width="15.83203125" style="150" customWidth="1"/>
    <col min="7692" max="7936" width="9.33203125" style="150"/>
    <col min="7937" max="7937" width="0.83203125" style="150" customWidth="1"/>
    <col min="7938" max="7938" width="9" style="150" customWidth="1"/>
    <col min="7939" max="7939" width="27.1640625" style="150" customWidth="1"/>
    <col min="7940" max="7940" width="25" style="150" customWidth="1"/>
    <col min="7941" max="7941" width="15.83203125" style="150" customWidth="1"/>
    <col min="7942" max="7942" width="9" style="150" customWidth="1"/>
    <col min="7943" max="7943" width="21.5" style="150" customWidth="1"/>
    <col min="7944" max="7944" width="18.83203125" style="150" customWidth="1"/>
    <col min="7945" max="7945" width="18.1640625" style="150" customWidth="1"/>
    <col min="7946" max="7946" width="19" style="150" customWidth="1"/>
    <col min="7947" max="7947" width="15.83203125" style="150" customWidth="1"/>
    <col min="7948" max="8192" width="9.33203125" style="150"/>
    <col min="8193" max="8193" width="0.83203125" style="150" customWidth="1"/>
    <col min="8194" max="8194" width="9" style="150" customWidth="1"/>
    <col min="8195" max="8195" width="27.1640625" style="150" customWidth="1"/>
    <col min="8196" max="8196" width="25" style="150" customWidth="1"/>
    <col min="8197" max="8197" width="15.83203125" style="150" customWidth="1"/>
    <col min="8198" max="8198" width="9" style="150" customWidth="1"/>
    <col min="8199" max="8199" width="21.5" style="150" customWidth="1"/>
    <col min="8200" max="8200" width="18.83203125" style="150" customWidth="1"/>
    <col min="8201" max="8201" width="18.1640625" style="150" customWidth="1"/>
    <col min="8202" max="8202" width="19" style="150" customWidth="1"/>
    <col min="8203" max="8203" width="15.83203125" style="150" customWidth="1"/>
    <col min="8204" max="8448" width="9.33203125" style="150"/>
    <col min="8449" max="8449" width="0.83203125" style="150" customWidth="1"/>
    <col min="8450" max="8450" width="9" style="150" customWidth="1"/>
    <col min="8451" max="8451" width="27.1640625" style="150" customWidth="1"/>
    <col min="8452" max="8452" width="25" style="150" customWidth="1"/>
    <col min="8453" max="8453" width="15.83203125" style="150" customWidth="1"/>
    <col min="8454" max="8454" width="9" style="150" customWidth="1"/>
    <col min="8455" max="8455" width="21.5" style="150" customWidth="1"/>
    <col min="8456" max="8456" width="18.83203125" style="150" customWidth="1"/>
    <col min="8457" max="8457" width="18.1640625" style="150" customWidth="1"/>
    <col min="8458" max="8458" width="19" style="150" customWidth="1"/>
    <col min="8459" max="8459" width="15.83203125" style="150" customWidth="1"/>
    <col min="8460" max="8704" width="9.33203125" style="150"/>
    <col min="8705" max="8705" width="0.83203125" style="150" customWidth="1"/>
    <col min="8706" max="8706" width="9" style="150" customWidth="1"/>
    <col min="8707" max="8707" width="27.1640625" style="150" customWidth="1"/>
    <col min="8708" max="8708" width="25" style="150" customWidth="1"/>
    <col min="8709" max="8709" width="15.83203125" style="150" customWidth="1"/>
    <col min="8710" max="8710" width="9" style="150" customWidth="1"/>
    <col min="8711" max="8711" width="21.5" style="150" customWidth="1"/>
    <col min="8712" max="8712" width="18.83203125" style="150" customWidth="1"/>
    <col min="8713" max="8713" width="18.1640625" style="150" customWidth="1"/>
    <col min="8714" max="8714" width="19" style="150" customWidth="1"/>
    <col min="8715" max="8715" width="15.83203125" style="150" customWidth="1"/>
    <col min="8716" max="8960" width="9.33203125" style="150"/>
    <col min="8961" max="8961" width="0.83203125" style="150" customWidth="1"/>
    <col min="8962" max="8962" width="9" style="150" customWidth="1"/>
    <col min="8963" max="8963" width="27.1640625" style="150" customWidth="1"/>
    <col min="8964" max="8964" width="25" style="150" customWidth="1"/>
    <col min="8965" max="8965" width="15.83203125" style="150" customWidth="1"/>
    <col min="8966" max="8966" width="9" style="150" customWidth="1"/>
    <col min="8967" max="8967" width="21.5" style="150" customWidth="1"/>
    <col min="8968" max="8968" width="18.83203125" style="150" customWidth="1"/>
    <col min="8969" max="8969" width="18.1640625" style="150" customWidth="1"/>
    <col min="8970" max="8970" width="19" style="150" customWidth="1"/>
    <col min="8971" max="8971" width="15.83203125" style="150" customWidth="1"/>
    <col min="8972" max="9216" width="9.33203125" style="150"/>
    <col min="9217" max="9217" width="0.83203125" style="150" customWidth="1"/>
    <col min="9218" max="9218" width="9" style="150" customWidth="1"/>
    <col min="9219" max="9219" width="27.1640625" style="150" customWidth="1"/>
    <col min="9220" max="9220" width="25" style="150" customWidth="1"/>
    <col min="9221" max="9221" width="15.83203125" style="150" customWidth="1"/>
    <col min="9222" max="9222" width="9" style="150" customWidth="1"/>
    <col min="9223" max="9223" width="21.5" style="150" customWidth="1"/>
    <col min="9224" max="9224" width="18.83203125" style="150" customWidth="1"/>
    <col min="9225" max="9225" width="18.1640625" style="150" customWidth="1"/>
    <col min="9226" max="9226" width="19" style="150" customWidth="1"/>
    <col min="9227" max="9227" width="15.83203125" style="150" customWidth="1"/>
    <col min="9228" max="9472" width="9.33203125" style="150"/>
    <col min="9473" max="9473" width="0.83203125" style="150" customWidth="1"/>
    <col min="9474" max="9474" width="9" style="150" customWidth="1"/>
    <col min="9475" max="9475" width="27.1640625" style="150" customWidth="1"/>
    <col min="9476" max="9476" width="25" style="150" customWidth="1"/>
    <col min="9477" max="9477" width="15.83203125" style="150" customWidth="1"/>
    <col min="9478" max="9478" width="9" style="150" customWidth="1"/>
    <col min="9479" max="9479" width="21.5" style="150" customWidth="1"/>
    <col min="9480" max="9480" width="18.83203125" style="150" customWidth="1"/>
    <col min="9481" max="9481" width="18.1640625" style="150" customWidth="1"/>
    <col min="9482" max="9482" width="19" style="150" customWidth="1"/>
    <col min="9483" max="9483" width="15.83203125" style="150" customWidth="1"/>
    <col min="9484" max="9728" width="9.33203125" style="150"/>
    <col min="9729" max="9729" width="0.83203125" style="150" customWidth="1"/>
    <col min="9730" max="9730" width="9" style="150" customWidth="1"/>
    <col min="9731" max="9731" width="27.1640625" style="150" customWidth="1"/>
    <col min="9732" max="9732" width="25" style="150" customWidth="1"/>
    <col min="9733" max="9733" width="15.83203125" style="150" customWidth="1"/>
    <col min="9734" max="9734" width="9" style="150" customWidth="1"/>
    <col min="9735" max="9735" width="21.5" style="150" customWidth="1"/>
    <col min="9736" max="9736" width="18.83203125" style="150" customWidth="1"/>
    <col min="9737" max="9737" width="18.1640625" style="150" customWidth="1"/>
    <col min="9738" max="9738" width="19" style="150" customWidth="1"/>
    <col min="9739" max="9739" width="15.83203125" style="150" customWidth="1"/>
    <col min="9740" max="9984" width="9.33203125" style="150"/>
    <col min="9985" max="9985" width="0.83203125" style="150" customWidth="1"/>
    <col min="9986" max="9986" width="9" style="150" customWidth="1"/>
    <col min="9987" max="9987" width="27.1640625" style="150" customWidth="1"/>
    <col min="9988" max="9988" width="25" style="150" customWidth="1"/>
    <col min="9989" max="9989" width="15.83203125" style="150" customWidth="1"/>
    <col min="9990" max="9990" width="9" style="150" customWidth="1"/>
    <col min="9991" max="9991" width="21.5" style="150" customWidth="1"/>
    <col min="9992" max="9992" width="18.83203125" style="150" customWidth="1"/>
    <col min="9993" max="9993" width="18.1640625" style="150" customWidth="1"/>
    <col min="9994" max="9994" width="19" style="150" customWidth="1"/>
    <col min="9995" max="9995" width="15.83203125" style="150" customWidth="1"/>
    <col min="9996" max="10240" width="9.33203125" style="150"/>
    <col min="10241" max="10241" width="0.83203125" style="150" customWidth="1"/>
    <col min="10242" max="10242" width="9" style="150" customWidth="1"/>
    <col min="10243" max="10243" width="27.1640625" style="150" customWidth="1"/>
    <col min="10244" max="10244" width="25" style="150" customWidth="1"/>
    <col min="10245" max="10245" width="15.83203125" style="150" customWidth="1"/>
    <col min="10246" max="10246" width="9" style="150" customWidth="1"/>
    <col min="10247" max="10247" width="21.5" style="150" customWidth="1"/>
    <col min="10248" max="10248" width="18.83203125" style="150" customWidth="1"/>
    <col min="10249" max="10249" width="18.1640625" style="150" customWidth="1"/>
    <col min="10250" max="10250" width="19" style="150" customWidth="1"/>
    <col min="10251" max="10251" width="15.83203125" style="150" customWidth="1"/>
    <col min="10252" max="10496" width="9.33203125" style="150"/>
    <col min="10497" max="10497" width="0.83203125" style="150" customWidth="1"/>
    <col min="10498" max="10498" width="9" style="150" customWidth="1"/>
    <col min="10499" max="10499" width="27.1640625" style="150" customWidth="1"/>
    <col min="10500" max="10500" width="25" style="150" customWidth="1"/>
    <col min="10501" max="10501" width="15.83203125" style="150" customWidth="1"/>
    <col min="10502" max="10502" width="9" style="150" customWidth="1"/>
    <col min="10503" max="10503" width="21.5" style="150" customWidth="1"/>
    <col min="10504" max="10504" width="18.83203125" style="150" customWidth="1"/>
    <col min="10505" max="10505" width="18.1640625" style="150" customWidth="1"/>
    <col min="10506" max="10506" width="19" style="150" customWidth="1"/>
    <col min="10507" max="10507" width="15.83203125" style="150" customWidth="1"/>
    <col min="10508" max="10752" width="9.33203125" style="150"/>
    <col min="10753" max="10753" width="0.83203125" style="150" customWidth="1"/>
    <col min="10754" max="10754" width="9" style="150" customWidth="1"/>
    <col min="10755" max="10755" width="27.1640625" style="150" customWidth="1"/>
    <col min="10756" max="10756" width="25" style="150" customWidth="1"/>
    <col min="10757" max="10757" width="15.83203125" style="150" customWidth="1"/>
    <col min="10758" max="10758" width="9" style="150" customWidth="1"/>
    <col min="10759" max="10759" width="21.5" style="150" customWidth="1"/>
    <col min="10760" max="10760" width="18.83203125" style="150" customWidth="1"/>
    <col min="10761" max="10761" width="18.1640625" style="150" customWidth="1"/>
    <col min="10762" max="10762" width="19" style="150" customWidth="1"/>
    <col min="10763" max="10763" width="15.83203125" style="150" customWidth="1"/>
    <col min="10764" max="11008" width="9.33203125" style="150"/>
    <col min="11009" max="11009" width="0.83203125" style="150" customWidth="1"/>
    <col min="11010" max="11010" width="9" style="150" customWidth="1"/>
    <col min="11011" max="11011" width="27.1640625" style="150" customWidth="1"/>
    <col min="11012" max="11012" width="25" style="150" customWidth="1"/>
    <col min="11013" max="11013" width="15.83203125" style="150" customWidth="1"/>
    <col min="11014" max="11014" width="9" style="150" customWidth="1"/>
    <col min="11015" max="11015" width="21.5" style="150" customWidth="1"/>
    <col min="11016" max="11016" width="18.83203125" style="150" customWidth="1"/>
    <col min="11017" max="11017" width="18.1640625" style="150" customWidth="1"/>
    <col min="11018" max="11018" width="19" style="150" customWidth="1"/>
    <col min="11019" max="11019" width="15.83203125" style="150" customWidth="1"/>
    <col min="11020" max="11264" width="9.33203125" style="150"/>
    <col min="11265" max="11265" width="0.83203125" style="150" customWidth="1"/>
    <col min="11266" max="11266" width="9" style="150" customWidth="1"/>
    <col min="11267" max="11267" width="27.1640625" style="150" customWidth="1"/>
    <col min="11268" max="11268" width="25" style="150" customWidth="1"/>
    <col min="11269" max="11269" width="15.83203125" style="150" customWidth="1"/>
    <col min="11270" max="11270" width="9" style="150" customWidth="1"/>
    <col min="11271" max="11271" width="21.5" style="150" customWidth="1"/>
    <col min="11272" max="11272" width="18.83203125" style="150" customWidth="1"/>
    <col min="11273" max="11273" width="18.1640625" style="150" customWidth="1"/>
    <col min="11274" max="11274" width="19" style="150" customWidth="1"/>
    <col min="11275" max="11275" width="15.83203125" style="150" customWidth="1"/>
    <col min="11276" max="11520" width="9.33203125" style="150"/>
    <col min="11521" max="11521" width="0.83203125" style="150" customWidth="1"/>
    <col min="11522" max="11522" width="9" style="150" customWidth="1"/>
    <col min="11523" max="11523" width="27.1640625" style="150" customWidth="1"/>
    <col min="11524" max="11524" width="25" style="150" customWidth="1"/>
    <col min="11525" max="11525" width="15.83203125" style="150" customWidth="1"/>
    <col min="11526" max="11526" width="9" style="150" customWidth="1"/>
    <col min="11527" max="11527" width="21.5" style="150" customWidth="1"/>
    <col min="11528" max="11528" width="18.83203125" style="150" customWidth="1"/>
    <col min="11529" max="11529" width="18.1640625" style="150" customWidth="1"/>
    <col min="11530" max="11530" width="19" style="150" customWidth="1"/>
    <col min="11531" max="11531" width="15.83203125" style="150" customWidth="1"/>
    <col min="11532" max="11776" width="9.33203125" style="150"/>
    <col min="11777" max="11777" width="0.83203125" style="150" customWidth="1"/>
    <col min="11778" max="11778" width="9" style="150" customWidth="1"/>
    <col min="11779" max="11779" width="27.1640625" style="150" customWidth="1"/>
    <col min="11780" max="11780" width="25" style="150" customWidth="1"/>
    <col min="11781" max="11781" width="15.83203125" style="150" customWidth="1"/>
    <col min="11782" max="11782" width="9" style="150" customWidth="1"/>
    <col min="11783" max="11783" width="21.5" style="150" customWidth="1"/>
    <col min="11784" max="11784" width="18.83203125" style="150" customWidth="1"/>
    <col min="11785" max="11785" width="18.1640625" style="150" customWidth="1"/>
    <col min="11786" max="11786" width="19" style="150" customWidth="1"/>
    <col min="11787" max="11787" width="15.83203125" style="150" customWidth="1"/>
    <col min="11788" max="12032" width="9.33203125" style="150"/>
    <col min="12033" max="12033" width="0.83203125" style="150" customWidth="1"/>
    <col min="12034" max="12034" width="9" style="150" customWidth="1"/>
    <col min="12035" max="12035" width="27.1640625" style="150" customWidth="1"/>
    <col min="12036" max="12036" width="25" style="150" customWidth="1"/>
    <col min="12037" max="12037" width="15.83203125" style="150" customWidth="1"/>
    <col min="12038" max="12038" width="9" style="150" customWidth="1"/>
    <col min="12039" max="12039" width="21.5" style="150" customWidth="1"/>
    <col min="12040" max="12040" width="18.83203125" style="150" customWidth="1"/>
    <col min="12041" max="12041" width="18.1640625" style="150" customWidth="1"/>
    <col min="12042" max="12042" width="19" style="150" customWidth="1"/>
    <col min="12043" max="12043" width="15.83203125" style="150" customWidth="1"/>
    <col min="12044" max="12288" width="9.33203125" style="150"/>
    <col min="12289" max="12289" width="0.83203125" style="150" customWidth="1"/>
    <col min="12290" max="12290" width="9" style="150" customWidth="1"/>
    <col min="12291" max="12291" width="27.1640625" style="150" customWidth="1"/>
    <col min="12292" max="12292" width="25" style="150" customWidth="1"/>
    <col min="12293" max="12293" width="15.83203125" style="150" customWidth="1"/>
    <col min="12294" max="12294" width="9" style="150" customWidth="1"/>
    <col min="12295" max="12295" width="21.5" style="150" customWidth="1"/>
    <col min="12296" max="12296" width="18.83203125" style="150" customWidth="1"/>
    <col min="12297" max="12297" width="18.1640625" style="150" customWidth="1"/>
    <col min="12298" max="12298" width="19" style="150" customWidth="1"/>
    <col min="12299" max="12299" width="15.83203125" style="150" customWidth="1"/>
    <col min="12300" max="12544" width="9.33203125" style="150"/>
    <col min="12545" max="12545" width="0.83203125" style="150" customWidth="1"/>
    <col min="12546" max="12546" width="9" style="150" customWidth="1"/>
    <col min="12547" max="12547" width="27.1640625" style="150" customWidth="1"/>
    <col min="12548" max="12548" width="25" style="150" customWidth="1"/>
    <col min="12549" max="12549" width="15.83203125" style="150" customWidth="1"/>
    <col min="12550" max="12550" width="9" style="150" customWidth="1"/>
    <col min="12551" max="12551" width="21.5" style="150" customWidth="1"/>
    <col min="12552" max="12552" width="18.83203125" style="150" customWidth="1"/>
    <col min="12553" max="12553" width="18.1640625" style="150" customWidth="1"/>
    <col min="12554" max="12554" width="19" style="150" customWidth="1"/>
    <col min="12555" max="12555" width="15.83203125" style="150" customWidth="1"/>
    <col min="12556" max="12800" width="9.33203125" style="150"/>
    <col min="12801" max="12801" width="0.83203125" style="150" customWidth="1"/>
    <col min="12802" max="12802" width="9" style="150" customWidth="1"/>
    <col min="12803" max="12803" width="27.1640625" style="150" customWidth="1"/>
    <col min="12804" max="12804" width="25" style="150" customWidth="1"/>
    <col min="12805" max="12805" width="15.83203125" style="150" customWidth="1"/>
    <col min="12806" max="12806" width="9" style="150" customWidth="1"/>
    <col min="12807" max="12807" width="21.5" style="150" customWidth="1"/>
    <col min="12808" max="12808" width="18.83203125" style="150" customWidth="1"/>
    <col min="12809" max="12809" width="18.1640625" style="150" customWidth="1"/>
    <col min="12810" max="12810" width="19" style="150" customWidth="1"/>
    <col min="12811" max="12811" width="15.83203125" style="150" customWidth="1"/>
    <col min="12812" max="13056" width="9.33203125" style="150"/>
    <col min="13057" max="13057" width="0.83203125" style="150" customWidth="1"/>
    <col min="13058" max="13058" width="9" style="150" customWidth="1"/>
    <col min="13059" max="13059" width="27.1640625" style="150" customWidth="1"/>
    <col min="13060" max="13060" width="25" style="150" customWidth="1"/>
    <col min="13061" max="13061" width="15.83203125" style="150" customWidth="1"/>
    <col min="13062" max="13062" width="9" style="150" customWidth="1"/>
    <col min="13063" max="13063" width="21.5" style="150" customWidth="1"/>
    <col min="13064" max="13064" width="18.83203125" style="150" customWidth="1"/>
    <col min="13065" max="13065" width="18.1640625" style="150" customWidth="1"/>
    <col min="13066" max="13066" width="19" style="150" customWidth="1"/>
    <col min="13067" max="13067" width="15.83203125" style="150" customWidth="1"/>
    <col min="13068" max="13312" width="9.33203125" style="150"/>
    <col min="13313" max="13313" width="0.83203125" style="150" customWidth="1"/>
    <col min="13314" max="13314" width="9" style="150" customWidth="1"/>
    <col min="13315" max="13315" width="27.1640625" style="150" customWidth="1"/>
    <col min="13316" max="13316" width="25" style="150" customWidth="1"/>
    <col min="13317" max="13317" width="15.83203125" style="150" customWidth="1"/>
    <col min="13318" max="13318" width="9" style="150" customWidth="1"/>
    <col min="13319" max="13319" width="21.5" style="150" customWidth="1"/>
    <col min="13320" max="13320" width="18.83203125" style="150" customWidth="1"/>
    <col min="13321" max="13321" width="18.1640625" style="150" customWidth="1"/>
    <col min="13322" max="13322" width="19" style="150" customWidth="1"/>
    <col min="13323" max="13323" width="15.83203125" style="150" customWidth="1"/>
    <col min="13324" max="13568" width="9.33203125" style="150"/>
    <col min="13569" max="13569" width="0.83203125" style="150" customWidth="1"/>
    <col min="13570" max="13570" width="9" style="150" customWidth="1"/>
    <col min="13571" max="13571" width="27.1640625" style="150" customWidth="1"/>
    <col min="13572" max="13572" width="25" style="150" customWidth="1"/>
    <col min="13573" max="13573" width="15.83203125" style="150" customWidth="1"/>
    <col min="13574" max="13574" width="9" style="150" customWidth="1"/>
    <col min="13575" max="13575" width="21.5" style="150" customWidth="1"/>
    <col min="13576" max="13576" width="18.83203125" style="150" customWidth="1"/>
    <col min="13577" max="13577" width="18.1640625" style="150" customWidth="1"/>
    <col min="13578" max="13578" width="19" style="150" customWidth="1"/>
    <col min="13579" max="13579" width="15.83203125" style="150" customWidth="1"/>
    <col min="13580" max="13824" width="9.33203125" style="150"/>
    <col min="13825" max="13825" width="0.83203125" style="150" customWidth="1"/>
    <col min="13826" max="13826" width="9" style="150" customWidth="1"/>
    <col min="13827" max="13827" width="27.1640625" style="150" customWidth="1"/>
    <col min="13828" max="13828" width="25" style="150" customWidth="1"/>
    <col min="13829" max="13829" width="15.83203125" style="150" customWidth="1"/>
    <col min="13830" max="13830" width="9" style="150" customWidth="1"/>
    <col min="13831" max="13831" width="21.5" style="150" customWidth="1"/>
    <col min="13832" max="13832" width="18.83203125" style="150" customWidth="1"/>
    <col min="13833" max="13833" width="18.1640625" style="150" customWidth="1"/>
    <col min="13834" max="13834" width="19" style="150" customWidth="1"/>
    <col min="13835" max="13835" width="15.83203125" style="150" customWidth="1"/>
    <col min="13836" max="14080" width="9.33203125" style="150"/>
    <col min="14081" max="14081" width="0.83203125" style="150" customWidth="1"/>
    <col min="14082" max="14082" width="9" style="150" customWidth="1"/>
    <col min="14083" max="14083" width="27.1640625" style="150" customWidth="1"/>
    <col min="14084" max="14084" width="25" style="150" customWidth="1"/>
    <col min="14085" max="14085" width="15.83203125" style="150" customWidth="1"/>
    <col min="14086" max="14086" width="9" style="150" customWidth="1"/>
    <col min="14087" max="14087" width="21.5" style="150" customWidth="1"/>
    <col min="14088" max="14088" width="18.83203125" style="150" customWidth="1"/>
    <col min="14089" max="14089" width="18.1640625" style="150" customWidth="1"/>
    <col min="14090" max="14090" width="19" style="150" customWidth="1"/>
    <col min="14091" max="14091" width="15.83203125" style="150" customWidth="1"/>
    <col min="14092" max="14336" width="9.33203125" style="150"/>
    <col min="14337" max="14337" width="0.83203125" style="150" customWidth="1"/>
    <col min="14338" max="14338" width="9" style="150" customWidth="1"/>
    <col min="14339" max="14339" width="27.1640625" style="150" customWidth="1"/>
    <col min="14340" max="14340" width="25" style="150" customWidth="1"/>
    <col min="14341" max="14341" width="15.83203125" style="150" customWidth="1"/>
    <col min="14342" max="14342" width="9" style="150" customWidth="1"/>
    <col min="14343" max="14343" width="21.5" style="150" customWidth="1"/>
    <col min="14344" max="14344" width="18.83203125" style="150" customWidth="1"/>
    <col min="14345" max="14345" width="18.1640625" style="150" customWidth="1"/>
    <col min="14346" max="14346" width="19" style="150" customWidth="1"/>
    <col min="14347" max="14347" width="15.83203125" style="150" customWidth="1"/>
    <col min="14348" max="14592" width="9.33203125" style="150"/>
    <col min="14593" max="14593" width="0.83203125" style="150" customWidth="1"/>
    <col min="14594" max="14594" width="9" style="150" customWidth="1"/>
    <col min="14595" max="14595" width="27.1640625" style="150" customWidth="1"/>
    <col min="14596" max="14596" width="25" style="150" customWidth="1"/>
    <col min="14597" max="14597" width="15.83203125" style="150" customWidth="1"/>
    <col min="14598" max="14598" width="9" style="150" customWidth="1"/>
    <col min="14599" max="14599" width="21.5" style="150" customWidth="1"/>
    <col min="14600" max="14600" width="18.83203125" style="150" customWidth="1"/>
    <col min="14601" max="14601" width="18.1640625" style="150" customWidth="1"/>
    <col min="14602" max="14602" width="19" style="150" customWidth="1"/>
    <col min="14603" max="14603" width="15.83203125" style="150" customWidth="1"/>
    <col min="14604" max="14848" width="9.33203125" style="150"/>
    <col min="14849" max="14849" width="0.83203125" style="150" customWidth="1"/>
    <col min="14850" max="14850" width="9" style="150" customWidth="1"/>
    <col min="14851" max="14851" width="27.1640625" style="150" customWidth="1"/>
    <col min="14852" max="14852" width="25" style="150" customWidth="1"/>
    <col min="14853" max="14853" width="15.83203125" style="150" customWidth="1"/>
    <col min="14854" max="14854" width="9" style="150" customWidth="1"/>
    <col min="14855" max="14855" width="21.5" style="150" customWidth="1"/>
    <col min="14856" max="14856" width="18.83203125" style="150" customWidth="1"/>
    <col min="14857" max="14857" width="18.1640625" style="150" customWidth="1"/>
    <col min="14858" max="14858" width="19" style="150" customWidth="1"/>
    <col min="14859" max="14859" width="15.83203125" style="150" customWidth="1"/>
    <col min="14860" max="15104" width="9.33203125" style="150"/>
    <col min="15105" max="15105" width="0.83203125" style="150" customWidth="1"/>
    <col min="15106" max="15106" width="9" style="150" customWidth="1"/>
    <col min="15107" max="15107" width="27.1640625" style="150" customWidth="1"/>
    <col min="15108" max="15108" width="25" style="150" customWidth="1"/>
    <col min="15109" max="15109" width="15.83203125" style="150" customWidth="1"/>
    <col min="15110" max="15110" width="9" style="150" customWidth="1"/>
    <col min="15111" max="15111" width="21.5" style="150" customWidth="1"/>
    <col min="15112" max="15112" width="18.83203125" style="150" customWidth="1"/>
    <col min="15113" max="15113" width="18.1640625" style="150" customWidth="1"/>
    <col min="15114" max="15114" width="19" style="150" customWidth="1"/>
    <col min="15115" max="15115" width="15.83203125" style="150" customWidth="1"/>
    <col min="15116" max="15360" width="9.33203125" style="150"/>
    <col min="15361" max="15361" width="0.83203125" style="150" customWidth="1"/>
    <col min="15362" max="15362" width="9" style="150" customWidth="1"/>
    <col min="15363" max="15363" width="27.1640625" style="150" customWidth="1"/>
    <col min="15364" max="15364" width="25" style="150" customWidth="1"/>
    <col min="15365" max="15365" width="15.83203125" style="150" customWidth="1"/>
    <col min="15366" max="15366" width="9" style="150" customWidth="1"/>
    <col min="15367" max="15367" width="21.5" style="150" customWidth="1"/>
    <col min="15368" max="15368" width="18.83203125" style="150" customWidth="1"/>
    <col min="15369" max="15369" width="18.1640625" style="150" customWidth="1"/>
    <col min="15370" max="15370" width="19" style="150" customWidth="1"/>
    <col min="15371" max="15371" width="15.83203125" style="150" customWidth="1"/>
    <col min="15372" max="15616" width="9.33203125" style="150"/>
    <col min="15617" max="15617" width="0.83203125" style="150" customWidth="1"/>
    <col min="15618" max="15618" width="9" style="150" customWidth="1"/>
    <col min="15619" max="15619" width="27.1640625" style="150" customWidth="1"/>
    <col min="15620" max="15620" width="25" style="150" customWidth="1"/>
    <col min="15621" max="15621" width="15.83203125" style="150" customWidth="1"/>
    <col min="15622" max="15622" width="9" style="150" customWidth="1"/>
    <col min="15623" max="15623" width="21.5" style="150" customWidth="1"/>
    <col min="15624" max="15624" width="18.83203125" style="150" customWidth="1"/>
    <col min="15625" max="15625" width="18.1640625" style="150" customWidth="1"/>
    <col min="15626" max="15626" width="19" style="150" customWidth="1"/>
    <col min="15627" max="15627" width="15.83203125" style="150" customWidth="1"/>
    <col min="15628" max="15872" width="9.33203125" style="150"/>
    <col min="15873" max="15873" width="0.83203125" style="150" customWidth="1"/>
    <col min="15874" max="15874" width="9" style="150" customWidth="1"/>
    <col min="15875" max="15875" width="27.1640625" style="150" customWidth="1"/>
    <col min="15876" max="15876" width="25" style="150" customWidth="1"/>
    <col min="15877" max="15877" width="15.83203125" style="150" customWidth="1"/>
    <col min="15878" max="15878" width="9" style="150" customWidth="1"/>
    <col min="15879" max="15879" width="21.5" style="150" customWidth="1"/>
    <col min="15880" max="15880" width="18.83203125" style="150" customWidth="1"/>
    <col min="15881" max="15881" width="18.1640625" style="150" customWidth="1"/>
    <col min="15882" max="15882" width="19" style="150" customWidth="1"/>
    <col min="15883" max="15883" width="15.83203125" style="150" customWidth="1"/>
    <col min="15884" max="16128" width="9.33203125" style="150"/>
    <col min="16129" max="16129" width="0.83203125" style="150" customWidth="1"/>
    <col min="16130" max="16130" width="9" style="150" customWidth="1"/>
    <col min="16131" max="16131" width="27.1640625" style="150" customWidth="1"/>
    <col min="16132" max="16132" width="25" style="150" customWidth="1"/>
    <col min="16133" max="16133" width="15.83203125" style="150" customWidth="1"/>
    <col min="16134" max="16134" width="9" style="150" customWidth="1"/>
    <col min="16135" max="16135" width="21.5" style="150" customWidth="1"/>
    <col min="16136" max="16136" width="18.83203125" style="150" customWidth="1"/>
    <col min="16137" max="16137" width="18.1640625" style="150" customWidth="1"/>
    <col min="16138" max="16138" width="19" style="150" customWidth="1"/>
    <col min="16139" max="16139" width="15.83203125" style="150" customWidth="1"/>
    <col min="16140" max="16384" width="9.33203125" style="150"/>
  </cols>
  <sheetData>
    <row r="1" spans="2:11" ht="24.95" customHeight="1">
      <c r="B1" s="202" t="s">
        <v>159</v>
      </c>
      <c r="C1" s="202"/>
      <c r="D1" s="202"/>
      <c r="E1" s="202"/>
      <c r="F1" s="202"/>
      <c r="G1" s="202"/>
      <c r="H1" s="202"/>
      <c r="I1" s="202"/>
      <c r="J1" s="202"/>
      <c r="K1" s="202"/>
    </row>
    <row r="2" spans="2:11" ht="9.9499999999999993" customHeight="1"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2:11" ht="30.75" customHeight="1">
      <c r="B3" s="177" t="s">
        <v>160</v>
      </c>
      <c r="C3" s="108" t="s">
        <v>161</v>
      </c>
      <c r="D3" s="108" t="s">
        <v>162</v>
      </c>
      <c r="E3" s="108" t="s">
        <v>163</v>
      </c>
      <c r="F3" s="108" t="s">
        <v>164</v>
      </c>
      <c r="G3" s="108" t="s">
        <v>165</v>
      </c>
      <c r="H3" s="108" t="s">
        <v>166</v>
      </c>
      <c r="I3" s="108" t="s">
        <v>167</v>
      </c>
      <c r="J3" s="108" t="s">
        <v>168</v>
      </c>
      <c r="K3" s="109" t="s">
        <v>169</v>
      </c>
    </row>
    <row r="4" spans="2:11" ht="19.7" customHeight="1">
      <c r="B4" s="184">
        <v>1</v>
      </c>
      <c r="C4" s="121" t="s">
        <v>184</v>
      </c>
      <c r="D4" s="121" t="s">
        <v>54</v>
      </c>
      <c r="E4" s="119"/>
      <c r="F4" s="178" t="s">
        <v>54</v>
      </c>
      <c r="G4" s="179"/>
      <c r="H4" s="180"/>
      <c r="I4" s="180"/>
      <c r="J4" s="180"/>
      <c r="K4" s="120" t="s">
        <v>54</v>
      </c>
    </row>
    <row r="5" spans="2:11" ht="19.7" customHeight="1">
      <c r="B5" s="184">
        <v>2</v>
      </c>
      <c r="C5" s="121" t="s">
        <v>185</v>
      </c>
      <c r="D5" s="121"/>
      <c r="E5" s="119"/>
      <c r="F5" s="178"/>
      <c r="G5" s="179"/>
      <c r="H5" s="180"/>
      <c r="I5" s="180"/>
      <c r="J5" s="180"/>
      <c r="K5" s="120"/>
    </row>
    <row r="6" spans="2:11" ht="19.7" customHeight="1">
      <c r="B6" s="122" t="s">
        <v>54</v>
      </c>
      <c r="C6" s="121" t="s">
        <v>170</v>
      </c>
      <c r="D6" s="121" t="s">
        <v>54</v>
      </c>
      <c r="E6" s="119"/>
      <c r="F6" s="178" t="s">
        <v>54</v>
      </c>
      <c r="G6" s="179"/>
      <c r="H6" s="180"/>
      <c r="I6" s="180"/>
      <c r="J6" s="180"/>
      <c r="K6" s="120" t="s">
        <v>54</v>
      </c>
    </row>
    <row r="7" spans="2:11" ht="19.7" customHeight="1">
      <c r="B7" s="122" t="s">
        <v>54</v>
      </c>
      <c r="C7" s="121" t="s">
        <v>171</v>
      </c>
      <c r="D7" s="121" t="s">
        <v>54</v>
      </c>
      <c r="E7" s="181">
        <v>12.6</v>
      </c>
      <c r="F7" s="178" t="s">
        <v>172</v>
      </c>
      <c r="G7" s="180"/>
      <c r="H7" s="119"/>
      <c r="I7" s="119"/>
      <c r="J7" s="119"/>
      <c r="K7" s="120" t="s">
        <v>54</v>
      </c>
    </row>
    <row r="8" spans="2:11" ht="19.7" customHeight="1">
      <c r="B8" s="122" t="s">
        <v>54</v>
      </c>
      <c r="C8" s="121" t="s">
        <v>173</v>
      </c>
      <c r="D8" s="121" t="s">
        <v>54</v>
      </c>
      <c r="E8" s="181">
        <v>4.05</v>
      </c>
      <c r="F8" s="178" t="s">
        <v>172</v>
      </c>
      <c r="G8" s="180"/>
      <c r="H8" s="119"/>
      <c r="I8" s="119"/>
      <c r="J8" s="119"/>
      <c r="K8" s="120" t="s">
        <v>54</v>
      </c>
    </row>
    <row r="9" spans="2:11" ht="19.7" customHeight="1">
      <c r="B9" s="122" t="s">
        <v>54</v>
      </c>
      <c r="C9" s="121" t="s">
        <v>174</v>
      </c>
      <c r="D9" s="121" t="s">
        <v>54</v>
      </c>
      <c r="E9" s="181">
        <v>0.87</v>
      </c>
      <c r="F9" s="178" t="s">
        <v>172</v>
      </c>
      <c r="G9" s="180"/>
      <c r="H9" s="119"/>
      <c r="I9" s="119"/>
      <c r="J9" s="119"/>
      <c r="K9" s="120" t="s">
        <v>54</v>
      </c>
    </row>
    <row r="10" spans="2:11" ht="19.7" hidden="1" customHeight="1">
      <c r="B10" s="122" t="s">
        <v>54</v>
      </c>
      <c r="C10" s="121" t="s">
        <v>42</v>
      </c>
      <c r="D10" s="121" t="s">
        <v>54</v>
      </c>
      <c r="E10" s="181">
        <v>1.7</v>
      </c>
      <c r="F10" s="178" t="s">
        <v>172</v>
      </c>
      <c r="G10" s="180"/>
      <c r="H10" s="119"/>
      <c r="I10" s="119"/>
      <c r="J10" s="119"/>
      <c r="K10" s="120" t="s">
        <v>54</v>
      </c>
    </row>
    <row r="11" spans="2:11" ht="19.7" hidden="1" customHeight="1">
      <c r="B11" s="122" t="s">
        <v>54</v>
      </c>
      <c r="C11" s="121" t="s">
        <v>43</v>
      </c>
      <c r="D11" s="121" t="s">
        <v>54</v>
      </c>
      <c r="E11" s="181">
        <v>2.4900000000000002</v>
      </c>
      <c r="F11" s="178" t="s">
        <v>172</v>
      </c>
      <c r="G11" s="180"/>
      <c r="H11" s="119"/>
      <c r="I11" s="119"/>
      <c r="J11" s="119"/>
      <c r="K11" s="120" t="s">
        <v>54</v>
      </c>
    </row>
    <row r="12" spans="2:11" ht="19.7" hidden="1" customHeight="1">
      <c r="B12" s="122" t="s">
        <v>54</v>
      </c>
      <c r="C12" s="121" t="s">
        <v>175</v>
      </c>
      <c r="D12" s="121" t="s">
        <v>54</v>
      </c>
      <c r="E12" s="181">
        <v>6.55</v>
      </c>
      <c r="F12" s="178" t="s">
        <v>172</v>
      </c>
      <c r="G12" s="180"/>
      <c r="H12" s="119"/>
      <c r="I12" s="119"/>
      <c r="J12" s="119"/>
      <c r="K12" s="120" t="s">
        <v>54</v>
      </c>
    </row>
    <row r="13" spans="2:11" ht="19.7" customHeight="1">
      <c r="B13" s="122" t="s">
        <v>54</v>
      </c>
      <c r="C13" s="121" t="s">
        <v>176</v>
      </c>
      <c r="D13" s="121" t="s">
        <v>54</v>
      </c>
      <c r="E13" s="181">
        <v>1.85</v>
      </c>
      <c r="F13" s="178" t="s">
        <v>172</v>
      </c>
      <c r="G13" s="180"/>
      <c r="H13" s="119"/>
      <c r="I13" s="119"/>
      <c r="J13" s="119"/>
      <c r="K13" s="120" t="s">
        <v>54</v>
      </c>
    </row>
    <row r="14" spans="2:11" ht="19.7" customHeight="1">
      <c r="B14" s="122" t="s">
        <v>54</v>
      </c>
      <c r="C14" s="121" t="s">
        <v>177</v>
      </c>
      <c r="D14" s="121" t="s">
        <v>54</v>
      </c>
      <c r="E14" s="181">
        <v>7.9</v>
      </c>
      <c r="F14" s="178" t="s">
        <v>172</v>
      </c>
      <c r="G14" s="180"/>
      <c r="H14" s="119"/>
      <c r="I14" s="119"/>
      <c r="J14" s="119"/>
      <c r="K14" s="120" t="s">
        <v>54</v>
      </c>
    </row>
    <row r="15" spans="2:11" ht="19.7" customHeight="1">
      <c r="B15" s="122" t="s">
        <v>54</v>
      </c>
      <c r="C15" s="121" t="s">
        <v>178</v>
      </c>
      <c r="D15" s="121" t="s">
        <v>54</v>
      </c>
      <c r="E15" s="119"/>
      <c r="F15" s="178" t="s">
        <v>54</v>
      </c>
      <c r="G15" s="180"/>
      <c r="H15" s="119"/>
      <c r="I15" s="119"/>
      <c r="J15" s="119"/>
      <c r="K15" s="120" t="s">
        <v>54</v>
      </c>
    </row>
    <row r="16" spans="2:11" ht="19.7" customHeight="1">
      <c r="B16" s="122" t="s">
        <v>54</v>
      </c>
      <c r="C16" s="121" t="s">
        <v>179</v>
      </c>
      <c r="D16" s="121" t="s">
        <v>54</v>
      </c>
      <c r="E16" s="119">
        <v>6</v>
      </c>
      <c r="F16" s="178" t="s">
        <v>172</v>
      </c>
      <c r="G16" s="180"/>
      <c r="H16" s="119"/>
      <c r="I16" s="119"/>
      <c r="J16" s="119"/>
      <c r="K16" s="120" t="s">
        <v>54</v>
      </c>
    </row>
    <row r="17" spans="2:11" ht="19.7" customHeight="1">
      <c r="B17" s="122" t="s">
        <v>54</v>
      </c>
      <c r="C17" s="121" t="s">
        <v>180</v>
      </c>
      <c r="D17" s="121" t="s">
        <v>54</v>
      </c>
      <c r="E17" s="119">
        <v>15</v>
      </c>
      <c r="F17" s="178" t="s">
        <v>172</v>
      </c>
      <c r="G17" s="180"/>
      <c r="H17" s="119"/>
      <c r="I17" s="119"/>
      <c r="J17" s="119"/>
      <c r="K17" s="190"/>
    </row>
    <row r="18" spans="2:11" ht="19.7" customHeight="1">
      <c r="B18" s="122" t="s">
        <v>54</v>
      </c>
      <c r="C18" s="121" t="s">
        <v>2</v>
      </c>
      <c r="D18" s="121" t="s">
        <v>54</v>
      </c>
      <c r="E18" s="119"/>
      <c r="F18" s="178" t="s">
        <v>54</v>
      </c>
      <c r="G18" s="180"/>
      <c r="H18" s="119"/>
      <c r="I18" s="119"/>
      <c r="J18" s="119"/>
      <c r="K18" s="120" t="s">
        <v>54</v>
      </c>
    </row>
    <row r="19" spans="2:11" ht="19.7" customHeight="1">
      <c r="B19" s="122" t="s">
        <v>54</v>
      </c>
      <c r="C19" s="121" t="s">
        <v>181</v>
      </c>
      <c r="D19" s="121" t="s">
        <v>54</v>
      </c>
      <c r="E19" s="119">
        <v>10</v>
      </c>
      <c r="F19" s="178" t="s">
        <v>172</v>
      </c>
      <c r="G19" s="180"/>
      <c r="H19" s="119"/>
      <c r="I19" s="119"/>
      <c r="J19" s="119"/>
      <c r="K19" s="120" t="s">
        <v>54</v>
      </c>
    </row>
    <row r="20" spans="2:11" ht="19.7" customHeight="1">
      <c r="B20" s="122" t="s">
        <v>54</v>
      </c>
      <c r="C20" s="121" t="s">
        <v>182</v>
      </c>
      <c r="D20" s="121" t="s">
        <v>54</v>
      </c>
      <c r="E20" s="119"/>
      <c r="F20" s="178" t="s">
        <v>54</v>
      </c>
      <c r="G20" s="180"/>
      <c r="H20" s="119"/>
      <c r="I20" s="119"/>
      <c r="J20" s="119"/>
      <c r="K20" s="120" t="s">
        <v>54</v>
      </c>
    </row>
    <row r="21" spans="2:11" ht="19.7" customHeight="1">
      <c r="B21" s="122" t="s">
        <v>54</v>
      </c>
      <c r="C21" s="121" t="s">
        <v>183</v>
      </c>
      <c r="D21" s="121" t="s">
        <v>54</v>
      </c>
      <c r="E21" s="119"/>
      <c r="F21" s="178" t="s">
        <v>54</v>
      </c>
      <c r="G21" s="180"/>
      <c r="H21" s="119"/>
      <c r="I21" s="119"/>
      <c r="J21" s="119"/>
      <c r="K21" s="200" t="s">
        <v>195</v>
      </c>
    </row>
    <row r="22" spans="2:11" ht="19.7" customHeight="1">
      <c r="B22" s="182"/>
      <c r="C22" s="127"/>
      <c r="D22" s="127"/>
      <c r="E22" s="127"/>
      <c r="F22" s="127"/>
      <c r="G22" s="127"/>
      <c r="H22" s="127"/>
      <c r="I22" s="127"/>
      <c r="J22" s="127"/>
      <c r="K22" s="183"/>
    </row>
    <row r="23" spans="2:11"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S76"/>
  <sheetViews>
    <sheetView showZeros="0" tabSelected="1" view="pageBreakPreview" zoomScale="85" zoomScaleSheetLayoutView="85" workbookViewId="0">
      <selection activeCell="M72" sqref="M72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77" t="s">
        <v>8</v>
      </c>
      <c r="C1" s="279" t="s">
        <v>188</v>
      </c>
      <c r="D1" s="279" t="s">
        <v>5</v>
      </c>
      <c r="E1" s="279" t="s">
        <v>4</v>
      </c>
      <c r="F1" s="269" t="s">
        <v>0</v>
      </c>
      <c r="G1" s="269" t="s">
        <v>9</v>
      </c>
      <c r="H1" s="269" t="s">
        <v>10</v>
      </c>
      <c r="I1" s="269"/>
      <c r="J1" s="269" t="s">
        <v>11</v>
      </c>
      <c r="K1" s="269"/>
      <c r="L1" s="269" t="s">
        <v>1</v>
      </c>
      <c r="M1" s="269"/>
      <c r="N1" s="269" t="s">
        <v>41</v>
      </c>
      <c r="O1" s="269"/>
      <c r="P1" s="270" t="s">
        <v>6</v>
      </c>
    </row>
    <row r="2" spans="1:19" ht="26.1" customHeight="1">
      <c r="A2" s="1">
        <v>1</v>
      </c>
      <c r="B2" s="278"/>
      <c r="C2" s="280"/>
      <c r="D2" s="280"/>
      <c r="E2" s="280"/>
      <c r="F2" s="276"/>
      <c r="G2" s="276"/>
      <c r="H2" s="2" t="s">
        <v>12</v>
      </c>
      <c r="I2" s="2" t="s">
        <v>13</v>
      </c>
      <c r="J2" s="151" t="s">
        <v>12</v>
      </c>
      <c r="K2" s="2" t="s">
        <v>13</v>
      </c>
      <c r="L2" s="151" t="s">
        <v>12</v>
      </c>
      <c r="M2" s="2" t="s">
        <v>13</v>
      </c>
      <c r="N2" s="151" t="s">
        <v>12</v>
      </c>
      <c r="O2" s="2" t="s">
        <v>13</v>
      </c>
      <c r="P2" s="271"/>
    </row>
    <row r="3" spans="1:19" ht="26.1" customHeight="1" thickBot="1">
      <c r="A3" s="1">
        <v>1</v>
      </c>
      <c r="B3" s="272" t="s">
        <v>204</v>
      </c>
      <c r="C3" s="273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5"/>
    </row>
    <row r="4" spans="1:19" ht="26.1" customHeight="1" thickTop="1">
      <c r="A4" s="3">
        <v>1</v>
      </c>
      <c r="B4" s="283" t="s">
        <v>187</v>
      </c>
      <c r="C4" s="284"/>
      <c r="D4" s="284"/>
      <c r="E4" s="285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1</v>
      </c>
      <c r="B5" s="223" t="s">
        <v>40</v>
      </c>
      <c r="C5" s="226" t="s">
        <v>46</v>
      </c>
      <c r="D5" s="226" t="s">
        <v>26</v>
      </c>
      <c r="E5" s="192" t="s">
        <v>27</v>
      </c>
      <c r="F5" s="69" t="e">
        <f>#REF!</f>
        <v>#REF!</v>
      </c>
      <c r="G5" s="192" t="s">
        <v>19</v>
      </c>
      <c r="H5" s="70">
        <f t="shared" ref="H5:H10" si="0">SUM(J5,L5,N5)</f>
        <v>0</v>
      </c>
      <c r="I5" s="140" t="e">
        <f t="shared" ref="I5:I10" si="1">K5+M5+O5</f>
        <v>#REF!</v>
      </c>
      <c r="J5" s="155"/>
      <c r="K5" s="71" t="e">
        <f t="shared" ref="K5:K10" si="2">F5*J5</f>
        <v>#REF!</v>
      </c>
      <c r="L5" s="155"/>
      <c r="M5" s="71" t="e">
        <f t="shared" ref="M5:M10" si="3">L5*F5</f>
        <v>#REF!</v>
      </c>
      <c r="N5" s="155"/>
      <c r="O5" s="71" t="e">
        <f t="shared" ref="O5:O10" si="4">N5*F5</f>
        <v>#REF!</v>
      </c>
      <c r="P5" s="72" t="s">
        <v>32</v>
      </c>
      <c r="S5" s="69"/>
    </row>
    <row r="6" spans="1:19" ht="26.1" hidden="1" customHeight="1">
      <c r="A6" s="3">
        <v>1</v>
      </c>
      <c r="B6" s="224"/>
      <c r="C6" s="218"/>
      <c r="D6" s="218"/>
      <c r="E6" s="9" t="s">
        <v>28</v>
      </c>
      <c r="F6" s="73" t="e">
        <f>#REF!</f>
        <v>#REF!</v>
      </c>
      <c r="G6" s="9" t="s">
        <v>19</v>
      </c>
      <c r="H6" s="68">
        <f t="shared" si="0"/>
        <v>0</v>
      </c>
      <c r="I6" s="194" t="e">
        <f t="shared" si="1"/>
        <v>#REF!</v>
      </c>
      <c r="J6" s="156"/>
      <c r="K6" s="74" t="e">
        <f t="shared" si="2"/>
        <v>#REF!</v>
      </c>
      <c r="L6" s="156"/>
      <c r="M6" s="74" t="e">
        <f t="shared" si="3"/>
        <v>#REF!</v>
      </c>
      <c r="N6" s="156"/>
      <c r="O6" s="74" t="e">
        <f t="shared" si="4"/>
        <v>#REF!</v>
      </c>
      <c r="P6" s="67" t="s">
        <v>33</v>
      </c>
      <c r="S6" s="73"/>
    </row>
    <row r="7" spans="1:19" ht="26.1" hidden="1" customHeight="1">
      <c r="A7" s="3">
        <v>1</v>
      </c>
      <c r="B7" s="224"/>
      <c r="C7" s="218"/>
      <c r="D7" s="218"/>
      <c r="E7" s="191" t="s">
        <v>29</v>
      </c>
      <c r="F7" s="73" t="e">
        <f>#REF!</f>
        <v>#REF!</v>
      </c>
      <c r="G7" s="9" t="s">
        <v>19</v>
      </c>
      <c r="H7" s="68">
        <f t="shared" si="0"/>
        <v>0</v>
      </c>
      <c r="I7" s="194" t="e">
        <f t="shared" si="1"/>
        <v>#REF!</v>
      </c>
      <c r="J7" s="156"/>
      <c r="K7" s="74" t="e">
        <f t="shared" si="2"/>
        <v>#REF!</v>
      </c>
      <c r="L7" s="156"/>
      <c r="M7" s="74" t="e">
        <f t="shared" si="3"/>
        <v>#REF!</v>
      </c>
      <c r="N7" s="156"/>
      <c r="O7" s="74" t="e">
        <f t="shared" si="4"/>
        <v>#REF!</v>
      </c>
      <c r="P7" s="67" t="s">
        <v>34</v>
      </c>
      <c r="S7" s="73"/>
    </row>
    <row r="8" spans="1:19" ht="26.1" hidden="1" customHeight="1">
      <c r="A8" s="3">
        <v>1</v>
      </c>
      <c r="B8" s="224"/>
      <c r="C8" s="218"/>
      <c r="D8" s="218"/>
      <c r="E8" s="9" t="s">
        <v>30</v>
      </c>
      <c r="F8" s="73" t="e">
        <f>#REF!</f>
        <v>#REF!</v>
      </c>
      <c r="G8" s="9" t="s">
        <v>19</v>
      </c>
      <c r="H8" s="68">
        <f t="shared" si="0"/>
        <v>0</v>
      </c>
      <c r="I8" s="194" t="e">
        <f t="shared" si="1"/>
        <v>#REF!</v>
      </c>
      <c r="J8" s="156"/>
      <c r="K8" s="74" t="e">
        <f t="shared" si="2"/>
        <v>#REF!</v>
      </c>
      <c r="L8" s="156"/>
      <c r="M8" s="74" t="e">
        <f t="shared" si="3"/>
        <v>#REF!</v>
      </c>
      <c r="N8" s="156"/>
      <c r="O8" s="74" t="e">
        <f t="shared" si="4"/>
        <v>#REF!</v>
      </c>
      <c r="P8" s="67" t="s">
        <v>35</v>
      </c>
      <c r="S8" s="73"/>
    </row>
    <row r="9" spans="1:19" ht="26.1" hidden="1" customHeight="1">
      <c r="A9" s="3">
        <v>1</v>
      </c>
      <c r="B9" s="224"/>
      <c r="C9" s="218" t="s">
        <v>189</v>
      </c>
      <c r="D9" s="218" t="s">
        <v>31</v>
      </c>
      <c r="E9" s="9" t="s">
        <v>27</v>
      </c>
      <c r="F9" s="73" t="e">
        <f>#REF!</f>
        <v>#REF!</v>
      </c>
      <c r="G9" s="9" t="s">
        <v>19</v>
      </c>
      <c r="H9" s="68">
        <f t="shared" si="0"/>
        <v>0</v>
      </c>
      <c r="I9" s="194" t="e">
        <f t="shared" si="1"/>
        <v>#REF!</v>
      </c>
      <c r="J9" s="156"/>
      <c r="K9" s="74" t="e">
        <f t="shared" si="2"/>
        <v>#REF!</v>
      </c>
      <c r="L9" s="156"/>
      <c r="M9" s="74" t="e">
        <f t="shared" si="3"/>
        <v>#REF!</v>
      </c>
      <c r="N9" s="156"/>
      <c r="O9" s="74" t="e">
        <f t="shared" si="4"/>
        <v>#REF!</v>
      </c>
      <c r="P9" s="67" t="s">
        <v>36</v>
      </c>
      <c r="S9" s="73"/>
    </row>
    <row r="10" spans="1:19" ht="26.1" hidden="1" customHeight="1">
      <c r="A10" s="3">
        <v>1</v>
      </c>
      <c r="B10" s="224"/>
      <c r="C10" s="218"/>
      <c r="D10" s="218"/>
      <c r="E10" s="9" t="s">
        <v>28</v>
      </c>
      <c r="F10" s="73" t="e">
        <f>#REF!</f>
        <v>#REF!</v>
      </c>
      <c r="G10" s="9" t="s">
        <v>19</v>
      </c>
      <c r="H10" s="68">
        <f t="shared" si="0"/>
        <v>0</v>
      </c>
      <c r="I10" s="194" t="e">
        <f t="shared" si="1"/>
        <v>#REF!</v>
      </c>
      <c r="J10" s="156"/>
      <c r="K10" s="74" t="e">
        <f t="shared" si="2"/>
        <v>#REF!</v>
      </c>
      <c r="L10" s="156"/>
      <c r="M10" s="74" t="e">
        <f t="shared" si="3"/>
        <v>#REF!</v>
      </c>
      <c r="N10" s="156"/>
      <c r="O10" s="74" t="e">
        <f t="shared" si="4"/>
        <v>#REF!</v>
      </c>
      <c r="P10" s="67" t="s">
        <v>37</v>
      </c>
      <c r="S10" s="73"/>
    </row>
    <row r="11" spans="1:19" ht="26.1" hidden="1" customHeight="1">
      <c r="A11" s="3">
        <v>1</v>
      </c>
      <c r="B11" s="224"/>
      <c r="C11" s="218"/>
      <c r="D11" s="218" t="s">
        <v>7</v>
      </c>
      <c r="E11" s="9" t="s">
        <v>27</v>
      </c>
      <c r="F11" s="73" t="e">
        <f>#REF!</f>
        <v>#REF!</v>
      </c>
      <c r="G11" s="9" t="s">
        <v>19</v>
      </c>
      <c r="H11" s="68">
        <f>SUM(J11,L11,N11)</f>
        <v>0</v>
      </c>
      <c r="I11" s="194" t="e">
        <f>K11+M11+O11</f>
        <v>#REF!</v>
      </c>
      <c r="J11" s="156"/>
      <c r="K11" s="74" t="e">
        <f>F11*J11</f>
        <v>#REF!</v>
      </c>
      <c r="L11" s="156"/>
      <c r="M11" s="74" t="e">
        <f>L11*F11</f>
        <v>#REF!</v>
      </c>
      <c r="N11" s="156"/>
      <c r="O11" s="74" t="e">
        <f>N11*F11</f>
        <v>#REF!</v>
      </c>
      <c r="P11" s="67" t="s">
        <v>22</v>
      </c>
      <c r="S11" s="73"/>
    </row>
    <row r="12" spans="1:19" ht="26.1" hidden="1" customHeight="1">
      <c r="A12" s="3">
        <v>1</v>
      </c>
      <c r="B12" s="225"/>
      <c r="C12" s="219"/>
      <c r="D12" s="219"/>
      <c r="E12" s="193" t="s">
        <v>28</v>
      </c>
      <c r="F12" s="138" t="e">
        <f>#REF!</f>
        <v>#REF!</v>
      </c>
      <c r="G12" s="193" t="s">
        <v>19</v>
      </c>
      <c r="H12" s="75">
        <f>SUM(J12,L12,N12)</f>
        <v>0</v>
      </c>
      <c r="I12" s="142" t="e">
        <f>K12+M12+O12</f>
        <v>#REF!</v>
      </c>
      <c r="J12" s="195"/>
      <c r="K12" s="76" t="e">
        <f>F12*J12</f>
        <v>#REF!</v>
      </c>
      <c r="L12" s="195"/>
      <c r="M12" s="76" t="e">
        <f>L12*F12</f>
        <v>#REF!</v>
      </c>
      <c r="N12" s="195"/>
      <c r="O12" s="76" t="e">
        <f>N12*F12</f>
        <v>#REF!</v>
      </c>
      <c r="P12" s="10" t="s">
        <v>23</v>
      </c>
      <c r="S12" s="73"/>
    </row>
    <row r="13" spans="1:19" ht="26.1" customHeight="1">
      <c r="A13" s="3">
        <v>1</v>
      </c>
      <c r="B13" s="223" t="s">
        <v>39</v>
      </c>
      <c r="C13" s="226" t="s">
        <v>46</v>
      </c>
      <c r="D13" s="226" t="s">
        <v>26</v>
      </c>
      <c r="E13" s="192" t="s">
        <v>27</v>
      </c>
      <c r="F13" s="69">
        <v>663</v>
      </c>
      <c r="G13" s="192" t="s">
        <v>19</v>
      </c>
      <c r="H13" s="70"/>
      <c r="I13" s="140"/>
      <c r="J13" s="155"/>
      <c r="K13" s="71"/>
      <c r="L13" s="155"/>
      <c r="M13" s="71"/>
      <c r="N13" s="155"/>
      <c r="O13" s="71"/>
      <c r="P13" s="72" t="s">
        <v>32</v>
      </c>
      <c r="S13" s="69"/>
    </row>
    <row r="14" spans="1:19" ht="26.1" customHeight="1">
      <c r="A14" s="3">
        <v>1</v>
      </c>
      <c r="B14" s="224"/>
      <c r="C14" s="218"/>
      <c r="D14" s="218"/>
      <c r="E14" s="9" t="s">
        <v>28</v>
      </c>
      <c r="F14" s="73">
        <v>3503</v>
      </c>
      <c r="G14" s="9" t="s">
        <v>19</v>
      </c>
      <c r="H14" s="68"/>
      <c r="I14" s="194"/>
      <c r="J14" s="156"/>
      <c r="K14" s="74"/>
      <c r="L14" s="156"/>
      <c r="M14" s="74"/>
      <c r="N14" s="156"/>
      <c r="O14" s="74"/>
      <c r="P14" s="67" t="s">
        <v>33</v>
      </c>
      <c r="S14" s="73"/>
    </row>
    <row r="15" spans="1:19" ht="26.1" customHeight="1">
      <c r="A15" s="3">
        <v>1</v>
      </c>
      <c r="B15" s="224"/>
      <c r="C15" s="218"/>
      <c r="D15" s="218"/>
      <c r="E15" s="191" t="s">
        <v>3</v>
      </c>
      <c r="F15" s="73">
        <v>8001</v>
      </c>
      <c r="G15" s="9" t="s">
        <v>19</v>
      </c>
      <c r="H15" s="68"/>
      <c r="I15" s="194"/>
      <c r="J15" s="156"/>
      <c r="K15" s="74"/>
      <c r="L15" s="156"/>
      <c r="M15" s="74"/>
      <c r="N15" s="156"/>
      <c r="O15" s="74"/>
      <c r="P15" s="67" t="s">
        <v>199</v>
      </c>
      <c r="S15" s="73"/>
    </row>
    <row r="16" spans="1:19" ht="26.1" customHeight="1">
      <c r="A16" s="3">
        <v>1</v>
      </c>
      <c r="B16" s="224"/>
      <c r="C16" s="218"/>
      <c r="D16" s="218"/>
      <c r="E16" s="9" t="s">
        <v>30</v>
      </c>
      <c r="F16" s="73">
        <v>2506</v>
      </c>
      <c r="G16" s="9" t="s">
        <v>19</v>
      </c>
      <c r="H16" s="68"/>
      <c r="I16" s="194"/>
      <c r="J16" s="156"/>
      <c r="K16" s="74"/>
      <c r="L16" s="156"/>
      <c r="M16" s="74"/>
      <c r="N16" s="156"/>
      <c r="O16" s="74"/>
      <c r="P16" s="67" t="s">
        <v>200</v>
      </c>
      <c r="S16" s="73"/>
    </row>
    <row r="17" spans="1:19" ht="26.1" customHeight="1">
      <c r="A17" s="3">
        <v>1</v>
      </c>
      <c r="B17" s="224"/>
      <c r="C17" s="218" t="s">
        <v>47</v>
      </c>
      <c r="D17" s="218" t="s">
        <v>31</v>
      </c>
      <c r="E17" s="9" t="s">
        <v>27</v>
      </c>
      <c r="F17" s="73">
        <v>3829</v>
      </c>
      <c r="G17" s="9" t="s">
        <v>19</v>
      </c>
      <c r="H17" s="68"/>
      <c r="I17" s="194"/>
      <c r="J17" s="156"/>
      <c r="K17" s="74"/>
      <c r="L17" s="156"/>
      <c r="M17" s="74"/>
      <c r="N17" s="156"/>
      <c r="O17" s="74"/>
      <c r="P17" s="67" t="s">
        <v>201</v>
      </c>
      <c r="S17" s="73"/>
    </row>
    <row r="18" spans="1:19" ht="26.1" customHeight="1">
      <c r="A18" s="3">
        <v>1</v>
      </c>
      <c r="B18" s="224"/>
      <c r="C18" s="218"/>
      <c r="D18" s="218"/>
      <c r="E18" s="9" t="s">
        <v>28</v>
      </c>
      <c r="F18" s="73">
        <v>1299</v>
      </c>
      <c r="G18" s="9" t="s">
        <v>19</v>
      </c>
      <c r="H18" s="68"/>
      <c r="I18" s="194"/>
      <c r="J18" s="156"/>
      <c r="K18" s="74"/>
      <c r="L18" s="156"/>
      <c r="M18" s="74"/>
      <c r="N18" s="156"/>
      <c r="O18" s="74"/>
      <c r="P18" s="67" t="s">
        <v>202</v>
      </c>
      <c r="S18" s="73"/>
    </row>
    <row r="19" spans="1:19" ht="26.1" hidden="1" customHeight="1">
      <c r="A19" s="3">
        <v>1</v>
      </c>
      <c r="B19" s="224"/>
      <c r="C19" s="218"/>
      <c r="D19" s="218" t="s">
        <v>7</v>
      </c>
      <c r="E19" s="9" t="s">
        <v>27</v>
      </c>
      <c r="F19" s="73" t="e">
        <f>#REF!</f>
        <v>#REF!</v>
      </c>
      <c r="G19" s="9" t="s">
        <v>19</v>
      </c>
      <c r="H19" s="68">
        <f t="shared" ref="H19:H20" si="5">SUM(J19,L19,N19)</f>
        <v>0</v>
      </c>
      <c r="I19" s="194" t="e">
        <f t="shared" ref="I19:I20" si="6">K19+M19+O19</f>
        <v>#REF!</v>
      </c>
      <c r="J19" s="156"/>
      <c r="K19" s="74" t="e">
        <f t="shared" ref="K19:K20" si="7">F19*J19</f>
        <v>#REF!</v>
      </c>
      <c r="L19" s="156"/>
      <c r="M19" s="74" t="e">
        <f t="shared" ref="M19:M20" si="8">L19*F19</f>
        <v>#REF!</v>
      </c>
      <c r="N19" s="156"/>
      <c r="O19" s="74" t="e">
        <f t="shared" ref="O19:O20" si="9">N19*F19</f>
        <v>#REF!</v>
      </c>
      <c r="P19" s="67" t="s">
        <v>24</v>
      </c>
      <c r="S19" s="73"/>
    </row>
    <row r="20" spans="1:19" ht="26.1" hidden="1" customHeight="1">
      <c r="A20" s="3">
        <v>1</v>
      </c>
      <c r="B20" s="225"/>
      <c r="C20" s="219"/>
      <c r="D20" s="219"/>
      <c r="E20" s="193" t="s">
        <v>28</v>
      </c>
      <c r="F20" s="138" t="e">
        <f>#REF!</f>
        <v>#REF!</v>
      </c>
      <c r="G20" s="193" t="s">
        <v>19</v>
      </c>
      <c r="H20" s="75">
        <f t="shared" si="5"/>
        <v>0</v>
      </c>
      <c r="I20" s="142" t="e">
        <f t="shared" si="6"/>
        <v>#REF!</v>
      </c>
      <c r="J20" s="195"/>
      <c r="K20" s="76" t="e">
        <f t="shared" si="7"/>
        <v>#REF!</v>
      </c>
      <c r="L20" s="195"/>
      <c r="M20" s="76" t="e">
        <f t="shared" si="8"/>
        <v>#REF!</v>
      </c>
      <c r="N20" s="195"/>
      <c r="O20" s="76" t="e">
        <f t="shared" si="9"/>
        <v>#REF!</v>
      </c>
      <c r="P20" s="10" t="s">
        <v>25</v>
      </c>
      <c r="S20" s="73"/>
    </row>
    <row r="21" spans="1:19" ht="26.1" hidden="1" customHeight="1">
      <c r="A21" s="3">
        <v>1</v>
      </c>
      <c r="B21" s="223" t="s">
        <v>38</v>
      </c>
      <c r="C21" s="226" t="s">
        <v>147</v>
      </c>
      <c r="D21" s="226" t="s">
        <v>26</v>
      </c>
      <c r="E21" s="192" t="s">
        <v>27</v>
      </c>
      <c r="F21" s="69" t="e">
        <f>#REF!</f>
        <v>#REF!</v>
      </c>
      <c r="G21" s="192" t="s">
        <v>19</v>
      </c>
      <c r="H21" s="70">
        <f t="shared" ref="H21:H45" si="10">SUM(J21,L21,N21)</f>
        <v>0</v>
      </c>
      <c r="I21" s="140" t="e">
        <f t="shared" ref="I21:I45" si="11">K21+M21+O21</f>
        <v>#REF!</v>
      </c>
      <c r="J21" s="155"/>
      <c r="K21" s="71" t="e">
        <f t="shared" ref="K21:K45" si="12">F21*J21</f>
        <v>#REF!</v>
      </c>
      <c r="L21" s="155"/>
      <c r="M21" s="71" t="e">
        <f t="shared" ref="M21:M45" si="13">L21*F21</f>
        <v>#REF!</v>
      </c>
      <c r="N21" s="155"/>
      <c r="O21" s="71" t="e">
        <f t="shared" ref="O21:O45" si="14">N21*F21</f>
        <v>#REF!</v>
      </c>
      <c r="P21" s="72"/>
    </row>
    <row r="22" spans="1:19" ht="26.1" hidden="1" customHeight="1">
      <c r="A22" s="3">
        <v>1</v>
      </c>
      <c r="B22" s="224"/>
      <c r="C22" s="218"/>
      <c r="D22" s="218"/>
      <c r="E22" s="9" t="s">
        <v>28</v>
      </c>
      <c r="F22" s="73" t="e">
        <f>#REF!</f>
        <v>#REF!</v>
      </c>
      <c r="G22" s="9" t="s">
        <v>19</v>
      </c>
      <c r="H22" s="68">
        <f t="shared" si="10"/>
        <v>0</v>
      </c>
      <c r="I22" s="194" t="e">
        <f t="shared" si="11"/>
        <v>#REF!</v>
      </c>
      <c r="J22" s="156"/>
      <c r="K22" s="74" t="e">
        <f t="shared" si="12"/>
        <v>#REF!</v>
      </c>
      <c r="L22" s="156"/>
      <c r="M22" s="74" t="e">
        <f t="shared" si="13"/>
        <v>#REF!</v>
      </c>
      <c r="N22" s="156"/>
      <c r="O22" s="74" t="e">
        <f t="shared" si="14"/>
        <v>#REF!</v>
      </c>
      <c r="P22" s="67"/>
    </row>
    <row r="23" spans="1:19" ht="26.1" hidden="1" customHeight="1">
      <c r="A23" s="3">
        <v>1</v>
      </c>
      <c r="B23" s="224"/>
      <c r="C23" s="218"/>
      <c r="D23" s="218"/>
      <c r="E23" s="191" t="s">
        <v>3</v>
      </c>
      <c r="F23" s="73" t="e">
        <f>#REF!</f>
        <v>#REF!</v>
      </c>
      <c r="G23" s="9" t="s">
        <v>19</v>
      </c>
      <c r="H23" s="68">
        <f t="shared" si="10"/>
        <v>0</v>
      </c>
      <c r="I23" s="194" t="e">
        <f t="shared" si="11"/>
        <v>#REF!</v>
      </c>
      <c r="J23" s="156"/>
      <c r="K23" s="74" t="e">
        <f t="shared" si="12"/>
        <v>#REF!</v>
      </c>
      <c r="L23" s="156"/>
      <c r="M23" s="74" t="e">
        <f t="shared" si="13"/>
        <v>#REF!</v>
      </c>
      <c r="N23" s="156"/>
      <c r="O23" s="74" t="e">
        <f t="shared" si="14"/>
        <v>#REF!</v>
      </c>
      <c r="P23" s="67"/>
    </row>
    <row r="24" spans="1:19" ht="26.1" hidden="1" customHeight="1">
      <c r="A24" s="3">
        <v>1</v>
      </c>
      <c r="B24" s="224"/>
      <c r="C24" s="218"/>
      <c r="D24" s="218"/>
      <c r="E24" s="9" t="s">
        <v>30</v>
      </c>
      <c r="F24" s="73" t="e">
        <f>#REF!</f>
        <v>#REF!</v>
      </c>
      <c r="G24" s="9" t="s">
        <v>19</v>
      </c>
      <c r="H24" s="68">
        <f t="shared" si="10"/>
        <v>0</v>
      </c>
      <c r="I24" s="194" t="e">
        <f t="shared" si="11"/>
        <v>#REF!</v>
      </c>
      <c r="J24" s="156"/>
      <c r="K24" s="74" t="e">
        <f t="shared" si="12"/>
        <v>#REF!</v>
      </c>
      <c r="L24" s="156"/>
      <c r="M24" s="74" t="e">
        <f t="shared" si="13"/>
        <v>#REF!</v>
      </c>
      <c r="N24" s="156"/>
      <c r="O24" s="74" t="e">
        <f t="shared" si="14"/>
        <v>#REF!</v>
      </c>
      <c r="P24" s="67"/>
    </row>
    <row r="25" spans="1:19" ht="26.1" hidden="1" customHeight="1">
      <c r="A25" s="3">
        <v>1</v>
      </c>
      <c r="B25" s="224"/>
      <c r="C25" s="218" t="s">
        <v>148</v>
      </c>
      <c r="D25" s="218" t="s">
        <v>31</v>
      </c>
      <c r="E25" s="9" t="s">
        <v>27</v>
      </c>
      <c r="F25" s="73" t="e">
        <f>#REF!</f>
        <v>#REF!</v>
      </c>
      <c r="G25" s="9" t="s">
        <v>19</v>
      </c>
      <c r="H25" s="68">
        <f t="shared" si="10"/>
        <v>0</v>
      </c>
      <c r="I25" s="194" t="e">
        <f t="shared" si="11"/>
        <v>#REF!</v>
      </c>
      <c r="J25" s="156"/>
      <c r="K25" s="74" t="e">
        <f t="shared" si="12"/>
        <v>#REF!</v>
      </c>
      <c r="L25" s="156"/>
      <c r="M25" s="74" t="e">
        <f t="shared" si="13"/>
        <v>#REF!</v>
      </c>
      <c r="N25" s="156"/>
      <c r="O25" s="74" t="e">
        <f t="shared" si="14"/>
        <v>#REF!</v>
      </c>
      <c r="P25" s="67"/>
    </row>
    <row r="26" spans="1:19" ht="26.1" hidden="1" customHeight="1">
      <c r="A26" s="3">
        <v>1</v>
      </c>
      <c r="B26" s="224"/>
      <c r="C26" s="218"/>
      <c r="D26" s="218"/>
      <c r="E26" s="9" t="s">
        <v>28</v>
      </c>
      <c r="F26" s="73" t="e">
        <f>#REF!</f>
        <v>#REF!</v>
      </c>
      <c r="G26" s="9" t="s">
        <v>19</v>
      </c>
      <c r="H26" s="68">
        <f t="shared" si="10"/>
        <v>0</v>
      </c>
      <c r="I26" s="194" t="e">
        <f t="shared" si="11"/>
        <v>#REF!</v>
      </c>
      <c r="J26" s="156"/>
      <c r="K26" s="74" t="e">
        <f t="shared" si="12"/>
        <v>#REF!</v>
      </c>
      <c r="L26" s="156"/>
      <c r="M26" s="74" t="e">
        <f t="shared" si="13"/>
        <v>#REF!</v>
      </c>
      <c r="N26" s="156"/>
      <c r="O26" s="74" t="e">
        <f t="shared" si="14"/>
        <v>#REF!</v>
      </c>
      <c r="P26" s="67"/>
    </row>
    <row r="27" spans="1:19" ht="26.1" hidden="1" customHeight="1">
      <c r="A27" s="3">
        <v>1</v>
      </c>
      <c r="B27" s="224"/>
      <c r="C27" s="218"/>
      <c r="D27" s="218" t="s">
        <v>7</v>
      </c>
      <c r="E27" s="9" t="s">
        <v>27</v>
      </c>
      <c r="F27" s="73" t="e">
        <f>#REF!</f>
        <v>#REF!</v>
      </c>
      <c r="G27" s="9"/>
      <c r="H27" s="68"/>
      <c r="I27" s="194"/>
      <c r="J27" s="156"/>
      <c r="K27" s="74"/>
      <c r="L27" s="156"/>
      <c r="M27" s="74"/>
      <c r="N27" s="156"/>
      <c r="O27" s="74"/>
      <c r="P27" s="67"/>
    </row>
    <row r="28" spans="1:19" ht="26.1" hidden="1" customHeight="1">
      <c r="A28" s="3">
        <v>1</v>
      </c>
      <c r="B28" s="225"/>
      <c r="C28" s="219"/>
      <c r="D28" s="219"/>
      <c r="E28" s="193" t="s">
        <v>28</v>
      </c>
      <c r="F28" s="138" t="e">
        <f>#REF!</f>
        <v>#REF!</v>
      </c>
      <c r="G28" s="193"/>
      <c r="H28" s="75"/>
      <c r="I28" s="142"/>
      <c r="J28" s="195"/>
      <c r="K28" s="76"/>
      <c r="L28" s="195"/>
      <c r="M28" s="76"/>
      <c r="N28" s="195"/>
      <c r="O28" s="76"/>
      <c r="P28" s="10"/>
    </row>
    <row r="29" spans="1:19" ht="26.1" hidden="1" customHeight="1">
      <c r="A29" s="3">
        <v>1</v>
      </c>
      <c r="B29" s="223" t="s">
        <v>193</v>
      </c>
      <c r="C29" s="220" t="s">
        <v>147</v>
      </c>
      <c r="D29" s="220" t="s">
        <v>26</v>
      </c>
      <c r="E29" s="17" t="s">
        <v>27</v>
      </c>
      <c r="F29" s="69" t="e">
        <f>#REF!</f>
        <v>#REF!</v>
      </c>
      <c r="G29" s="17" t="s">
        <v>19</v>
      </c>
      <c r="H29" s="70">
        <f t="shared" si="10"/>
        <v>0</v>
      </c>
      <c r="I29" s="97" t="e">
        <f t="shared" si="11"/>
        <v>#REF!</v>
      </c>
      <c r="J29" s="155"/>
      <c r="K29" s="100" t="e">
        <f t="shared" si="12"/>
        <v>#REF!</v>
      </c>
      <c r="L29" s="155"/>
      <c r="M29" s="71" t="e">
        <f t="shared" si="13"/>
        <v>#REF!</v>
      </c>
      <c r="N29" s="155"/>
      <c r="O29" s="71" t="e">
        <f t="shared" si="14"/>
        <v>#REF!</v>
      </c>
      <c r="P29" s="72"/>
    </row>
    <row r="30" spans="1:19" ht="26.1" hidden="1" customHeight="1">
      <c r="A30" s="3">
        <v>1</v>
      </c>
      <c r="B30" s="224"/>
      <c r="C30" s="221"/>
      <c r="D30" s="221"/>
      <c r="E30" s="9" t="s">
        <v>28</v>
      </c>
      <c r="F30" s="73" t="e">
        <f>#REF!</f>
        <v>#REF!</v>
      </c>
      <c r="G30" s="9" t="s">
        <v>19</v>
      </c>
      <c r="H30" s="68">
        <f t="shared" si="10"/>
        <v>0</v>
      </c>
      <c r="I30" s="98" t="e">
        <f t="shared" si="11"/>
        <v>#REF!</v>
      </c>
      <c r="J30" s="156"/>
      <c r="K30" s="101" t="e">
        <f t="shared" si="12"/>
        <v>#REF!</v>
      </c>
      <c r="L30" s="156"/>
      <c r="M30" s="74" t="e">
        <f t="shared" si="13"/>
        <v>#REF!</v>
      </c>
      <c r="N30" s="156"/>
      <c r="O30" s="74" t="e">
        <f t="shared" si="14"/>
        <v>#REF!</v>
      </c>
      <c r="P30" s="67"/>
    </row>
    <row r="31" spans="1:19" ht="26.1" hidden="1" customHeight="1">
      <c r="A31" s="3">
        <v>1</v>
      </c>
      <c r="B31" s="224"/>
      <c r="C31" s="221"/>
      <c r="D31" s="221"/>
      <c r="E31" s="191" t="s">
        <v>3</v>
      </c>
      <c r="F31" s="73" t="e">
        <f>#REF!</f>
        <v>#REF!</v>
      </c>
      <c r="G31" s="9"/>
      <c r="H31" s="68"/>
      <c r="I31" s="98"/>
      <c r="J31" s="156"/>
      <c r="K31" s="101"/>
      <c r="L31" s="156"/>
      <c r="M31" s="74"/>
      <c r="N31" s="156"/>
      <c r="O31" s="74"/>
      <c r="P31" s="67"/>
    </row>
    <row r="32" spans="1:19" ht="26.1" hidden="1" customHeight="1">
      <c r="A32" s="3">
        <v>1</v>
      </c>
      <c r="B32" s="224"/>
      <c r="C32" s="222"/>
      <c r="D32" s="222"/>
      <c r="E32" s="9" t="s">
        <v>30</v>
      </c>
      <c r="F32" s="73" t="e">
        <f>#REF!</f>
        <v>#REF!</v>
      </c>
      <c r="G32" s="9"/>
      <c r="H32" s="68"/>
      <c r="I32" s="98"/>
      <c r="J32" s="156"/>
      <c r="K32" s="101"/>
      <c r="L32" s="156"/>
      <c r="M32" s="74"/>
      <c r="N32" s="156"/>
      <c r="O32" s="74"/>
      <c r="P32" s="67"/>
    </row>
    <row r="33" spans="1:16" ht="26.1" hidden="1" customHeight="1">
      <c r="A33" s="3">
        <v>1</v>
      </c>
      <c r="B33" s="224"/>
      <c r="C33" s="218" t="s">
        <v>148</v>
      </c>
      <c r="D33" s="218" t="s">
        <v>31</v>
      </c>
      <c r="E33" s="9" t="s">
        <v>27</v>
      </c>
      <c r="F33" s="73" t="e">
        <f>#REF!</f>
        <v>#REF!</v>
      </c>
      <c r="G33" s="9" t="s">
        <v>19</v>
      </c>
      <c r="H33" s="68">
        <f t="shared" si="10"/>
        <v>0</v>
      </c>
      <c r="I33" s="98" t="e">
        <f t="shared" si="11"/>
        <v>#REF!</v>
      </c>
      <c r="J33" s="156"/>
      <c r="K33" s="101" t="e">
        <f t="shared" si="12"/>
        <v>#REF!</v>
      </c>
      <c r="L33" s="156"/>
      <c r="M33" s="74" t="e">
        <f t="shared" si="13"/>
        <v>#REF!</v>
      </c>
      <c r="N33" s="156"/>
      <c r="O33" s="74" t="e">
        <f t="shared" si="14"/>
        <v>#REF!</v>
      </c>
      <c r="P33" s="67"/>
    </row>
    <row r="34" spans="1:16" ht="26.1" hidden="1" customHeight="1">
      <c r="A34" s="3">
        <v>1</v>
      </c>
      <c r="B34" s="224"/>
      <c r="C34" s="218"/>
      <c r="D34" s="218"/>
      <c r="E34" s="9" t="s">
        <v>28</v>
      </c>
      <c r="F34" s="73" t="e">
        <f>#REF!</f>
        <v>#REF!</v>
      </c>
      <c r="G34" s="9" t="s">
        <v>19</v>
      </c>
      <c r="H34" s="68">
        <f t="shared" si="10"/>
        <v>0</v>
      </c>
      <c r="I34" s="98" t="e">
        <f t="shared" si="11"/>
        <v>#REF!</v>
      </c>
      <c r="J34" s="156"/>
      <c r="K34" s="101" t="e">
        <f t="shared" si="12"/>
        <v>#REF!</v>
      </c>
      <c r="L34" s="156"/>
      <c r="M34" s="74" t="e">
        <f t="shared" si="13"/>
        <v>#REF!</v>
      </c>
      <c r="N34" s="156"/>
      <c r="O34" s="74" t="e">
        <f t="shared" si="14"/>
        <v>#REF!</v>
      </c>
      <c r="P34" s="67"/>
    </row>
    <row r="35" spans="1:16" ht="26.1" hidden="1" customHeight="1">
      <c r="A35" s="3">
        <v>1</v>
      </c>
      <c r="B35" s="224"/>
      <c r="C35" s="218"/>
      <c r="D35" s="218" t="s">
        <v>7</v>
      </c>
      <c r="E35" s="9" t="s">
        <v>27</v>
      </c>
      <c r="F35" s="73" t="e">
        <f>#REF!</f>
        <v>#REF!</v>
      </c>
      <c r="G35" s="9" t="s">
        <v>19</v>
      </c>
      <c r="H35" s="68">
        <f t="shared" si="10"/>
        <v>0</v>
      </c>
      <c r="I35" s="98" t="e">
        <f t="shared" si="11"/>
        <v>#REF!</v>
      </c>
      <c r="J35" s="156"/>
      <c r="K35" s="101" t="e">
        <f t="shared" si="12"/>
        <v>#REF!</v>
      </c>
      <c r="L35" s="156"/>
      <c r="M35" s="74" t="e">
        <f t="shared" si="13"/>
        <v>#REF!</v>
      </c>
      <c r="N35" s="156"/>
      <c r="O35" s="74" t="e">
        <f t="shared" si="14"/>
        <v>#REF!</v>
      </c>
      <c r="P35" s="67"/>
    </row>
    <row r="36" spans="1:16" ht="26.1" hidden="1" customHeight="1">
      <c r="A36" s="3">
        <v>1</v>
      </c>
      <c r="B36" s="225"/>
      <c r="C36" s="219"/>
      <c r="D36" s="219"/>
      <c r="E36" s="24" t="s">
        <v>28</v>
      </c>
      <c r="F36" s="73" t="e">
        <f>#REF!</f>
        <v>#REF!</v>
      </c>
      <c r="G36" s="24" t="s">
        <v>19</v>
      </c>
      <c r="H36" s="75">
        <f t="shared" si="10"/>
        <v>0</v>
      </c>
      <c r="I36" s="99" t="e">
        <f t="shared" si="11"/>
        <v>#REF!</v>
      </c>
      <c r="J36" s="157"/>
      <c r="K36" s="102" t="e">
        <f t="shared" si="12"/>
        <v>#REF!</v>
      </c>
      <c r="L36" s="157"/>
      <c r="M36" s="76" t="e">
        <f t="shared" si="13"/>
        <v>#REF!</v>
      </c>
      <c r="N36" s="157"/>
      <c r="O36" s="76" t="e">
        <f t="shared" si="14"/>
        <v>#REF!</v>
      </c>
      <c r="P36" s="10"/>
    </row>
    <row r="37" spans="1:16" ht="26.1" hidden="1" customHeight="1">
      <c r="A37" s="3">
        <v>1</v>
      </c>
      <c r="B37" s="223" t="s">
        <v>192</v>
      </c>
      <c r="C37" s="226" t="s">
        <v>145</v>
      </c>
      <c r="D37" s="226" t="s">
        <v>26</v>
      </c>
      <c r="E37" s="192" t="s">
        <v>27</v>
      </c>
      <c r="F37" s="69" t="e">
        <f>#REF!</f>
        <v>#REF!</v>
      </c>
      <c r="G37" s="17" t="s">
        <v>19</v>
      </c>
      <c r="H37" s="70">
        <f t="shared" si="10"/>
        <v>0</v>
      </c>
      <c r="I37" s="97" t="e">
        <f t="shared" si="11"/>
        <v>#REF!</v>
      </c>
      <c r="J37" s="155"/>
      <c r="K37" s="100" t="e">
        <f t="shared" si="12"/>
        <v>#REF!</v>
      </c>
      <c r="L37" s="155"/>
      <c r="M37" s="71" t="e">
        <f t="shared" si="13"/>
        <v>#REF!</v>
      </c>
      <c r="N37" s="155"/>
      <c r="O37" s="71" t="e">
        <f t="shared" si="14"/>
        <v>#REF!</v>
      </c>
      <c r="P37" s="72"/>
    </row>
    <row r="38" spans="1:16" ht="26.1" hidden="1" customHeight="1">
      <c r="A38" s="3">
        <v>1</v>
      </c>
      <c r="B38" s="224"/>
      <c r="C38" s="218"/>
      <c r="D38" s="218"/>
      <c r="E38" s="9" t="s">
        <v>28</v>
      </c>
      <c r="F38" s="73" t="e">
        <f>#REF!</f>
        <v>#REF!</v>
      </c>
      <c r="G38" s="9" t="s">
        <v>19</v>
      </c>
      <c r="H38" s="68">
        <f t="shared" si="10"/>
        <v>0</v>
      </c>
      <c r="I38" s="98" t="e">
        <f t="shared" si="11"/>
        <v>#REF!</v>
      </c>
      <c r="J38" s="156"/>
      <c r="K38" s="101" t="e">
        <f t="shared" si="12"/>
        <v>#REF!</v>
      </c>
      <c r="L38" s="156"/>
      <c r="M38" s="74" t="e">
        <f t="shared" si="13"/>
        <v>#REF!</v>
      </c>
      <c r="N38" s="156"/>
      <c r="O38" s="74" t="e">
        <f t="shared" si="14"/>
        <v>#REF!</v>
      </c>
      <c r="P38" s="67"/>
    </row>
    <row r="39" spans="1:16" ht="26.1" hidden="1" customHeight="1">
      <c r="A39" s="3">
        <v>1</v>
      </c>
      <c r="B39" s="224"/>
      <c r="C39" s="218"/>
      <c r="D39" s="218"/>
      <c r="E39" s="191" t="s">
        <v>3</v>
      </c>
      <c r="F39" s="73" t="e">
        <f>#REF!</f>
        <v>#REF!</v>
      </c>
      <c r="G39" s="9"/>
      <c r="H39" s="68"/>
      <c r="I39" s="98"/>
      <c r="J39" s="156"/>
      <c r="K39" s="101"/>
      <c r="L39" s="156"/>
      <c r="M39" s="74"/>
      <c r="N39" s="156"/>
      <c r="O39" s="74"/>
      <c r="P39" s="67"/>
    </row>
    <row r="40" spans="1:16" ht="26.1" hidden="1" customHeight="1">
      <c r="A40" s="3">
        <v>1</v>
      </c>
      <c r="B40" s="224"/>
      <c r="C40" s="218"/>
      <c r="D40" s="218"/>
      <c r="E40" s="9" t="s">
        <v>30</v>
      </c>
      <c r="F40" s="73" t="e">
        <f>#REF!</f>
        <v>#REF!</v>
      </c>
      <c r="G40" s="9"/>
      <c r="H40" s="68"/>
      <c r="I40" s="98"/>
      <c r="J40" s="156"/>
      <c r="K40" s="101"/>
      <c r="L40" s="156"/>
      <c r="M40" s="74"/>
      <c r="N40" s="156"/>
      <c r="O40" s="74"/>
      <c r="P40" s="67"/>
    </row>
    <row r="41" spans="1:16" ht="26.1" hidden="1" customHeight="1">
      <c r="A41" s="3">
        <v>1</v>
      </c>
      <c r="B41" s="224"/>
      <c r="C41" s="218" t="s">
        <v>146</v>
      </c>
      <c r="D41" s="218" t="s">
        <v>31</v>
      </c>
      <c r="E41" s="9" t="s">
        <v>27</v>
      </c>
      <c r="F41" s="73" t="e">
        <f>#REF!</f>
        <v>#REF!</v>
      </c>
      <c r="G41" s="9" t="s">
        <v>19</v>
      </c>
      <c r="H41" s="68">
        <f t="shared" si="10"/>
        <v>0</v>
      </c>
      <c r="I41" s="98" t="e">
        <f t="shared" si="11"/>
        <v>#REF!</v>
      </c>
      <c r="J41" s="156"/>
      <c r="K41" s="101" t="e">
        <f t="shared" si="12"/>
        <v>#REF!</v>
      </c>
      <c r="L41" s="156"/>
      <c r="M41" s="74" t="e">
        <f t="shared" si="13"/>
        <v>#REF!</v>
      </c>
      <c r="N41" s="156"/>
      <c r="O41" s="74" t="e">
        <f t="shared" si="14"/>
        <v>#REF!</v>
      </c>
      <c r="P41" s="67"/>
    </row>
    <row r="42" spans="1:16" ht="26.1" hidden="1" customHeight="1">
      <c r="A42" s="3">
        <v>1</v>
      </c>
      <c r="B42" s="224"/>
      <c r="C42" s="218"/>
      <c r="D42" s="218"/>
      <c r="E42" s="9" t="s">
        <v>28</v>
      </c>
      <c r="F42" s="73" t="e">
        <f>#REF!</f>
        <v>#REF!</v>
      </c>
      <c r="G42" s="9" t="s">
        <v>19</v>
      </c>
      <c r="H42" s="68">
        <f t="shared" si="10"/>
        <v>0</v>
      </c>
      <c r="I42" s="98" t="e">
        <f t="shared" si="11"/>
        <v>#REF!</v>
      </c>
      <c r="J42" s="156"/>
      <c r="K42" s="101" t="e">
        <f t="shared" si="12"/>
        <v>#REF!</v>
      </c>
      <c r="L42" s="156"/>
      <c r="M42" s="74" t="e">
        <f t="shared" si="13"/>
        <v>#REF!</v>
      </c>
      <c r="N42" s="156"/>
      <c r="O42" s="74" t="e">
        <f t="shared" si="14"/>
        <v>#REF!</v>
      </c>
      <c r="P42" s="67"/>
    </row>
    <row r="43" spans="1:16" ht="26.1" hidden="1" customHeight="1">
      <c r="A43" s="3">
        <v>1</v>
      </c>
      <c r="B43" s="224"/>
      <c r="C43" s="218"/>
      <c r="D43" s="218" t="s">
        <v>7</v>
      </c>
      <c r="E43" s="9" t="s">
        <v>27</v>
      </c>
      <c r="F43" s="73" t="e">
        <f>#REF!</f>
        <v>#REF!</v>
      </c>
      <c r="G43" s="9" t="s">
        <v>19</v>
      </c>
      <c r="H43" s="68">
        <f t="shared" si="10"/>
        <v>0</v>
      </c>
      <c r="I43" s="98" t="e">
        <f t="shared" si="11"/>
        <v>#REF!</v>
      </c>
      <c r="J43" s="156"/>
      <c r="K43" s="101" t="e">
        <f t="shared" si="12"/>
        <v>#REF!</v>
      </c>
      <c r="L43" s="156"/>
      <c r="M43" s="74" t="e">
        <f t="shared" si="13"/>
        <v>#REF!</v>
      </c>
      <c r="N43" s="156"/>
      <c r="O43" s="74" t="e">
        <f t="shared" si="14"/>
        <v>#REF!</v>
      </c>
      <c r="P43" s="67"/>
    </row>
    <row r="44" spans="1:16" ht="26.1" hidden="1" customHeight="1">
      <c r="A44" s="3">
        <v>1</v>
      </c>
      <c r="B44" s="225"/>
      <c r="C44" s="219"/>
      <c r="D44" s="219"/>
      <c r="E44" s="193" t="s">
        <v>28</v>
      </c>
      <c r="F44" s="73" t="e">
        <f>#REF!</f>
        <v>#REF!</v>
      </c>
      <c r="G44" s="24" t="s">
        <v>19</v>
      </c>
      <c r="H44" s="75">
        <f t="shared" si="10"/>
        <v>0</v>
      </c>
      <c r="I44" s="99" t="e">
        <f t="shared" si="11"/>
        <v>#REF!</v>
      </c>
      <c r="J44" s="157"/>
      <c r="K44" s="102" t="e">
        <f t="shared" si="12"/>
        <v>#REF!</v>
      </c>
      <c r="L44" s="157"/>
      <c r="M44" s="76" t="e">
        <f t="shared" si="13"/>
        <v>#REF!</v>
      </c>
      <c r="N44" s="157"/>
      <c r="O44" s="76" t="e">
        <f t="shared" si="14"/>
        <v>#REF!</v>
      </c>
      <c r="P44" s="10"/>
    </row>
    <row r="45" spans="1:16" ht="26.1" hidden="1" customHeight="1">
      <c r="A45" s="3">
        <v>1</v>
      </c>
      <c r="B45" s="251" t="s">
        <v>156</v>
      </c>
      <c r="C45" s="252"/>
      <c r="D45" s="252"/>
      <c r="E45" s="253"/>
      <c r="F45" s="11" t="e">
        <f>#REF!</f>
        <v>#REF!</v>
      </c>
      <c r="G45" s="12" t="s">
        <v>19</v>
      </c>
      <c r="H45" s="13">
        <f t="shared" si="10"/>
        <v>0</v>
      </c>
      <c r="I45" s="103" t="e">
        <f t="shared" si="11"/>
        <v>#REF!</v>
      </c>
      <c r="J45" s="158"/>
      <c r="K45" s="104" t="e">
        <f t="shared" si="12"/>
        <v>#REF!</v>
      </c>
      <c r="L45" s="158"/>
      <c r="M45" s="77" t="e">
        <f t="shared" si="13"/>
        <v>#REF!</v>
      </c>
      <c r="N45" s="158"/>
      <c r="O45" s="77" t="e">
        <f t="shared" si="14"/>
        <v>#REF!</v>
      </c>
      <c r="P45" s="78"/>
    </row>
    <row r="46" spans="1:16" ht="26.1" customHeight="1">
      <c r="A46" s="3">
        <v>1</v>
      </c>
      <c r="B46" s="241" t="s">
        <v>186</v>
      </c>
      <c r="C46" s="242"/>
      <c r="D46" s="242"/>
      <c r="E46" s="242"/>
      <c r="F46" s="185"/>
      <c r="G46" s="186"/>
      <c r="H46" s="187"/>
      <c r="I46" s="196"/>
      <c r="J46" s="188"/>
      <c r="K46" s="164"/>
      <c r="L46" s="188"/>
      <c r="M46" s="164"/>
      <c r="N46" s="188"/>
      <c r="O46" s="164"/>
      <c r="P46" s="189"/>
    </row>
    <row r="47" spans="1:16" ht="26.1" customHeight="1">
      <c r="A47" s="3">
        <v>1</v>
      </c>
      <c r="B47" s="236" t="s">
        <v>149</v>
      </c>
      <c r="C47" s="237"/>
      <c r="D47" s="237"/>
      <c r="E47" s="238"/>
      <c r="F47" s="143"/>
      <c r="G47" s="144"/>
      <c r="H47" s="145"/>
      <c r="I47" s="146"/>
      <c r="J47" s="159"/>
      <c r="K47" s="147"/>
      <c r="L47" s="163"/>
      <c r="M47" s="147"/>
      <c r="N47" s="163"/>
      <c r="O47" s="148"/>
      <c r="P47" s="149"/>
    </row>
    <row r="48" spans="1:16" ht="26.1" customHeight="1">
      <c r="A48" s="3">
        <v>1</v>
      </c>
      <c r="B48" s="249" t="s">
        <v>154</v>
      </c>
      <c r="C48" s="250"/>
      <c r="D48" s="250"/>
      <c r="E48" s="250"/>
      <c r="F48" s="69">
        <v>2</v>
      </c>
      <c r="G48" s="17" t="s">
        <v>155</v>
      </c>
      <c r="H48" s="70"/>
      <c r="I48" s="140"/>
      <c r="J48" s="139"/>
      <c r="K48" s="71">
        <f>F48*J48</f>
        <v>0</v>
      </c>
      <c r="L48" s="71"/>
      <c r="M48" s="71"/>
      <c r="N48" s="71"/>
      <c r="O48" s="71">
        <f>F48*N48</f>
        <v>0</v>
      </c>
      <c r="P48" s="141"/>
    </row>
    <row r="49" spans="1:16" ht="26.1" customHeight="1">
      <c r="A49" s="3">
        <v>1</v>
      </c>
      <c r="B49" s="241" t="s">
        <v>186</v>
      </c>
      <c r="C49" s="242"/>
      <c r="D49" s="242"/>
      <c r="E49" s="242"/>
      <c r="F49" s="185"/>
      <c r="G49" s="186"/>
      <c r="H49" s="187"/>
      <c r="I49" s="196"/>
      <c r="J49" s="188"/>
      <c r="K49" s="164">
        <f>SUM(K48:K48)</f>
        <v>0</v>
      </c>
      <c r="L49" s="188"/>
      <c r="M49" s="164"/>
      <c r="N49" s="188"/>
      <c r="O49" s="164">
        <f>SUM(O48:O48)</f>
        <v>0</v>
      </c>
      <c r="P49" s="189"/>
    </row>
    <row r="50" spans="1:16" ht="26.1" customHeight="1">
      <c r="A50" s="3">
        <v>1</v>
      </c>
      <c r="B50" s="254" t="s">
        <v>20</v>
      </c>
      <c r="C50" s="255"/>
      <c r="D50" s="255"/>
      <c r="E50" s="256"/>
      <c r="F50" s="11"/>
      <c r="G50" s="12"/>
      <c r="H50" s="13"/>
      <c r="I50" s="198"/>
      <c r="J50" s="199"/>
      <c r="K50" s="15">
        <f>K46+K49</f>
        <v>0</v>
      </c>
      <c r="L50" s="15"/>
      <c r="M50" s="15"/>
      <c r="N50" s="15"/>
      <c r="O50" s="15">
        <f>O46+O49</f>
        <v>0</v>
      </c>
      <c r="P50" s="16"/>
    </row>
    <row r="51" spans="1:16" ht="30" customHeight="1">
      <c r="A51" s="3">
        <v>1</v>
      </c>
      <c r="B51" s="257" t="s">
        <v>150</v>
      </c>
      <c r="C51" s="258"/>
      <c r="D51" s="258"/>
      <c r="E51" s="259"/>
      <c r="F51" s="208">
        <v>1</v>
      </c>
      <c r="G51" s="210" t="s">
        <v>21</v>
      </c>
      <c r="H51" s="216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260"/>
      <c r="C52" s="261"/>
      <c r="D52" s="261"/>
      <c r="E52" s="262"/>
      <c r="F52" s="209"/>
      <c r="G52" s="211"/>
      <c r="H52" s="217"/>
      <c r="I52" s="25">
        <f>O52</f>
        <v>0</v>
      </c>
      <c r="J52" s="160"/>
      <c r="K52" s="26">
        <f>K50</f>
        <v>0</v>
      </c>
      <c r="L52" s="166" t="s">
        <v>157</v>
      </c>
      <c r="M52" s="27">
        <v>0.126</v>
      </c>
      <c r="N52" s="171" t="s">
        <v>158</v>
      </c>
      <c r="O52" s="28">
        <f>INT(K52*M52)</f>
        <v>0</v>
      </c>
      <c r="P52" s="29"/>
    </row>
    <row r="53" spans="1:16" ht="30" customHeight="1">
      <c r="A53" s="3">
        <v>1</v>
      </c>
      <c r="B53" s="263" t="s">
        <v>151</v>
      </c>
      <c r="C53" s="264"/>
      <c r="D53" s="265"/>
      <c r="E53" s="265"/>
      <c r="F53" s="105">
        <v>1</v>
      </c>
      <c r="G53" s="96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266" t="s">
        <v>14</v>
      </c>
      <c r="C54" s="267"/>
      <c r="D54" s="267"/>
      <c r="E54" s="268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46"/>
      <c r="C55" s="247"/>
      <c r="D55" s="247"/>
      <c r="E55" s="248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157</v>
      </c>
      <c r="M55" s="55">
        <v>4.0500000000000001E-2</v>
      </c>
      <c r="N55" s="172" t="s">
        <v>158</v>
      </c>
      <c r="O55" s="47">
        <f>INT(K55*M55)</f>
        <v>0</v>
      </c>
      <c r="P55" s="56"/>
    </row>
    <row r="56" spans="1:16" ht="30" customHeight="1">
      <c r="A56" s="3">
        <v>1</v>
      </c>
      <c r="B56" s="243" t="s">
        <v>15</v>
      </c>
      <c r="C56" s="244"/>
      <c r="D56" s="244"/>
      <c r="E56" s="245"/>
      <c r="F56" s="48"/>
      <c r="G56" s="8"/>
      <c r="H56" s="48"/>
      <c r="I56" s="49"/>
      <c r="J56" s="50" t="str">
        <f>" ☞고용보험료 : (직접노무비+간접노무비)의 "&amp;(M57*100)&amp;"%"</f>
        <v xml:space="preserve"> ☞고용보험료 : (직접노무비+간접노무비)의 0.87%</v>
      </c>
      <c r="K56" s="51"/>
      <c r="L56" s="168"/>
      <c r="M56" s="52"/>
      <c r="N56" s="173"/>
      <c r="O56" s="53"/>
      <c r="P56" s="54"/>
    </row>
    <row r="57" spans="1:16" ht="30" customHeight="1">
      <c r="A57" s="3">
        <v>1</v>
      </c>
      <c r="B57" s="246"/>
      <c r="C57" s="247"/>
      <c r="D57" s="247"/>
      <c r="E57" s="248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157</v>
      </c>
      <c r="M57" s="55">
        <v>8.6999999999999994E-3</v>
      </c>
      <c r="N57" s="172" t="s">
        <v>158</v>
      </c>
      <c r="O57" s="47">
        <f>INT(K57*M57)</f>
        <v>0</v>
      </c>
      <c r="P57" s="56"/>
    </row>
    <row r="58" spans="1:16" ht="30" hidden="1" customHeight="1">
      <c r="A58" s="3">
        <v>2</v>
      </c>
      <c r="B58" s="243" t="s">
        <v>42</v>
      </c>
      <c r="C58" s="244"/>
      <c r="D58" s="244"/>
      <c r="E58" s="245"/>
      <c r="F58" s="48"/>
      <c r="G58" s="8"/>
      <c r="H58" s="48"/>
      <c r="I58" s="57"/>
      <c r="J58" s="50" t="str">
        <f>" ☞국민건강보험료 : (직접노무비)의 "&amp;(M59*100)&amp;"%"</f>
        <v xml:space="preserve"> ☞국민건강보험료 : (직접노무비)의 1.7%</v>
      </c>
      <c r="K58" s="51"/>
      <c r="L58" s="168"/>
      <c r="M58" s="52"/>
      <c r="N58" s="173"/>
      <c r="O58" s="53"/>
      <c r="P58" s="54"/>
    </row>
    <row r="59" spans="1:16" ht="30" hidden="1" customHeight="1">
      <c r="A59" s="3">
        <v>2</v>
      </c>
      <c r="B59" s="246"/>
      <c r="C59" s="247"/>
      <c r="D59" s="247"/>
      <c r="E59" s="248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157</v>
      </c>
      <c r="M59" s="55">
        <v>1.7000000000000001E-2</v>
      </c>
      <c r="N59" s="172" t="s">
        <v>158</v>
      </c>
      <c r="O59" s="47"/>
      <c r="P59" s="56"/>
    </row>
    <row r="60" spans="1:16" ht="30" hidden="1" customHeight="1">
      <c r="A60" s="3">
        <v>2</v>
      </c>
      <c r="B60" s="243" t="s">
        <v>43</v>
      </c>
      <c r="C60" s="244"/>
      <c r="D60" s="244"/>
      <c r="E60" s="245"/>
      <c r="F60" s="48"/>
      <c r="G60" s="8"/>
      <c r="H60" s="48"/>
      <c r="I60" s="65"/>
      <c r="J60" s="50" t="str">
        <f>" ☞국민연금보험료 : (직접노무비)의 "&amp;(M61*100)&amp;"%"</f>
        <v xml:space="preserve"> ☞국민연금보험료 : (직접노무비)의 2.49%</v>
      </c>
      <c r="K60" s="51"/>
      <c r="L60" s="168"/>
      <c r="M60" s="52"/>
      <c r="N60" s="173"/>
      <c r="O60" s="53"/>
      <c r="P60" s="54"/>
    </row>
    <row r="61" spans="1:16" ht="30" hidden="1" customHeight="1">
      <c r="A61" s="3">
        <v>2</v>
      </c>
      <c r="B61" s="246"/>
      <c r="C61" s="247"/>
      <c r="D61" s="247"/>
      <c r="E61" s="248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157</v>
      </c>
      <c r="M61" s="55">
        <v>2.4899999999999999E-2</v>
      </c>
      <c r="N61" s="172" t="s">
        <v>158</v>
      </c>
      <c r="O61" s="47"/>
      <c r="P61" s="56"/>
    </row>
    <row r="62" spans="1:16" ht="30" hidden="1" customHeight="1">
      <c r="A62" s="3">
        <v>2</v>
      </c>
      <c r="B62" s="243" t="s">
        <v>44</v>
      </c>
      <c r="C62" s="244"/>
      <c r="D62" s="244"/>
      <c r="E62" s="245"/>
      <c r="F62" s="48"/>
      <c r="G62" s="8"/>
      <c r="H62" s="48"/>
      <c r="I62" s="65"/>
      <c r="J62" s="50" t="str">
        <f>" ☞노인장기요양보험료 : (국민건강보험료)의 "&amp;(M63*100)&amp;"%"</f>
        <v xml:space="preserve"> ☞노인장기요양보험료 : (국민건강보험료)의 6.55%</v>
      </c>
      <c r="K62" s="51"/>
      <c r="L62" s="168"/>
      <c r="M62" s="52"/>
      <c r="N62" s="173"/>
      <c r="O62" s="53"/>
      <c r="P62" s="54"/>
    </row>
    <row r="63" spans="1:16" ht="30" hidden="1" customHeight="1">
      <c r="A63" s="3">
        <v>2</v>
      </c>
      <c r="B63" s="246"/>
      <c r="C63" s="247"/>
      <c r="D63" s="247"/>
      <c r="E63" s="248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157</v>
      </c>
      <c r="M63" s="55">
        <v>6.5500000000000003E-2</v>
      </c>
      <c r="N63" s="172" t="s">
        <v>158</v>
      </c>
      <c r="O63" s="47"/>
      <c r="P63" s="56"/>
    </row>
    <row r="64" spans="1:16" ht="30" customHeight="1">
      <c r="A64" s="3">
        <v>1</v>
      </c>
      <c r="B64" s="243" t="s">
        <v>45</v>
      </c>
      <c r="C64" s="244"/>
      <c r="D64" s="244"/>
      <c r="E64" s="245"/>
      <c r="F64" s="48"/>
      <c r="G64" s="8"/>
      <c r="H64" s="48"/>
      <c r="I64" s="65"/>
      <c r="J64" s="50" t="str">
        <f>" ☞산업안전보건관리비 : (직접노무비+재료비)의 "&amp;(M65*100)&amp;"%"</f>
        <v xml:space="preserve"> ☞산업안전보건관리비 : (직접노무비+재료비)의 1.85%</v>
      </c>
      <c r="K64" s="51"/>
      <c r="L64" s="168"/>
      <c r="M64" s="52"/>
      <c r="N64" s="173"/>
      <c r="O64" s="53"/>
      <c r="P64" s="54"/>
    </row>
    <row r="65" spans="1:16" ht="30" customHeight="1">
      <c r="A65" s="3">
        <v>1</v>
      </c>
      <c r="B65" s="246"/>
      <c r="C65" s="247"/>
      <c r="D65" s="247"/>
      <c r="E65" s="248"/>
      <c r="F65" s="43"/>
      <c r="G65" s="44"/>
      <c r="H65" s="43"/>
      <c r="I65" s="65">
        <f>O65</f>
        <v>0</v>
      </c>
      <c r="J65" s="161"/>
      <c r="K65" s="46">
        <f>K50+M50</f>
        <v>0</v>
      </c>
      <c r="L65" s="167" t="s">
        <v>157</v>
      </c>
      <c r="M65" s="55">
        <v>1.8499999999999999E-2</v>
      </c>
      <c r="N65" s="172" t="s">
        <v>158</v>
      </c>
      <c r="O65" s="47">
        <f>INT(K65*M65)</f>
        <v>0</v>
      </c>
      <c r="P65" s="56"/>
    </row>
    <row r="66" spans="1:16" ht="30" customHeight="1">
      <c r="A66" s="3">
        <v>1</v>
      </c>
      <c r="B66" s="227" t="s">
        <v>16</v>
      </c>
      <c r="C66" s="228"/>
      <c r="D66" s="228"/>
      <c r="E66" s="229"/>
      <c r="F66" s="48"/>
      <c r="G66" s="8"/>
      <c r="H66" s="48"/>
      <c r="I66" s="65"/>
      <c r="J66" s="59" t="str">
        <f>" ☞기타경비 : (직접노무비+간접노무비+재료비)의 "&amp;(M67*100)&amp;"%"</f>
        <v xml:space="preserve"> ☞기타경비 : (직접노무비+간접노무비+재료비)의 7.9%</v>
      </c>
      <c r="K66" s="60"/>
      <c r="L66" s="169"/>
      <c r="M66" s="61"/>
      <c r="N66" s="174"/>
      <c r="O66" s="62"/>
      <c r="P66" s="63"/>
    </row>
    <row r="67" spans="1:16" ht="30" customHeight="1">
      <c r="A67" s="3">
        <v>1</v>
      </c>
      <c r="B67" s="230"/>
      <c r="C67" s="231"/>
      <c r="D67" s="231"/>
      <c r="E67" s="232"/>
      <c r="F67" s="43"/>
      <c r="G67" s="44"/>
      <c r="H67" s="43"/>
      <c r="I67" s="66">
        <f>O67</f>
        <v>0</v>
      </c>
      <c r="J67" s="160"/>
      <c r="K67" s="26">
        <f>K50+I52+M50</f>
        <v>0</v>
      </c>
      <c r="L67" s="166" t="s">
        <v>157</v>
      </c>
      <c r="M67" s="27">
        <v>7.9000000000000001E-2</v>
      </c>
      <c r="N67" s="171" t="s">
        <v>158</v>
      </c>
      <c r="O67" s="64">
        <f>INT(K67*M67)</f>
        <v>0</v>
      </c>
      <c r="P67" s="29"/>
    </row>
    <row r="68" spans="1:16" ht="30" customHeight="1">
      <c r="A68" s="3">
        <v>1</v>
      </c>
      <c r="B68" s="233" t="s">
        <v>152</v>
      </c>
      <c r="C68" s="234"/>
      <c r="D68" s="234"/>
      <c r="E68" s="235"/>
      <c r="F68" s="212">
        <v>1</v>
      </c>
      <c r="G68" s="214" t="s">
        <v>21</v>
      </c>
      <c r="H68" s="206"/>
      <c r="I68" s="92"/>
      <c r="J68" s="19" t="str">
        <f>" ☞일반관리비 : (순공사원가)의 "&amp;(M69*100)&amp;"%"</f>
        <v xml:space="preserve"> ☞일반관리비 : (순공사원가)의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36"/>
      <c r="C69" s="237"/>
      <c r="D69" s="237"/>
      <c r="E69" s="238"/>
      <c r="F69" s="213"/>
      <c r="G69" s="215"/>
      <c r="H69" s="207"/>
      <c r="I69" s="66">
        <f>O69</f>
        <v>0</v>
      </c>
      <c r="J69" s="160"/>
      <c r="K69" s="26">
        <f>I50+I52+I53</f>
        <v>0</v>
      </c>
      <c r="L69" s="166" t="s">
        <v>157</v>
      </c>
      <c r="M69" s="27">
        <v>0.06</v>
      </c>
      <c r="N69" s="171" t="s">
        <v>158</v>
      </c>
      <c r="O69" s="64">
        <f>INT(K69*M69)</f>
        <v>0</v>
      </c>
      <c r="P69" s="29"/>
    </row>
    <row r="70" spans="1:16" ht="30" customHeight="1">
      <c r="A70" s="3">
        <v>1</v>
      </c>
      <c r="B70" s="233" t="s">
        <v>153</v>
      </c>
      <c r="C70" s="234"/>
      <c r="D70" s="234"/>
      <c r="E70" s="235"/>
      <c r="F70" s="212">
        <v>1</v>
      </c>
      <c r="G70" s="214" t="s">
        <v>21</v>
      </c>
      <c r="H70" s="206"/>
      <c r="I70" s="86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36"/>
      <c r="C71" s="237"/>
      <c r="D71" s="237"/>
      <c r="E71" s="238"/>
      <c r="F71" s="213"/>
      <c r="G71" s="215"/>
      <c r="H71" s="207"/>
      <c r="I71" s="66">
        <f>O71</f>
        <v>0</v>
      </c>
      <c r="J71" s="160"/>
      <c r="K71" s="26">
        <f>I50+I52+I53+I69-M50</f>
        <v>0</v>
      </c>
      <c r="L71" s="166" t="s">
        <v>157</v>
      </c>
      <c r="M71" s="175">
        <v>0.15</v>
      </c>
      <c r="N71" s="171" t="s">
        <v>158</v>
      </c>
      <c r="O71" s="64">
        <f>INT(K71*M71)</f>
        <v>0</v>
      </c>
      <c r="P71" s="29"/>
    </row>
    <row r="72" spans="1:16" ht="30" customHeight="1">
      <c r="A72" s="3">
        <v>1</v>
      </c>
      <c r="B72" s="227" t="s">
        <v>17</v>
      </c>
      <c r="C72" s="228"/>
      <c r="D72" s="228"/>
      <c r="E72" s="229"/>
      <c r="F72" s="62"/>
      <c r="G72" s="80"/>
      <c r="H72" s="58"/>
      <c r="I72" s="81">
        <f>I50+I52+I53+I69+I71</f>
        <v>0</v>
      </c>
      <c r="J72" s="79"/>
      <c r="K72" s="82"/>
      <c r="L72" s="83"/>
      <c r="M72" s="82"/>
      <c r="N72" s="82"/>
      <c r="O72" s="79"/>
      <c r="P72" s="84"/>
    </row>
    <row r="73" spans="1:16" ht="30" customHeight="1">
      <c r="A73" s="3">
        <v>1</v>
      </c>
      <c r="B73" s="239" t="s">
        <v>18</v>
      </c>
      <c r="C73" s="210"/>
      <c r="D73" s="210"/>
      <c r="E73" s="210"/>
      <c r="F73" s="212">
        <v>1</v>
      </c>
      <c r="G73" s="214" t="s">
        <v>21</v>
      </c>
      <c r="H73" s="206"/>
      <c r="I73" s="86"/>
      <c r="J73" s="87" t="str">
        <f>" ☞부가가치세 : (공급가액)의 "&amp;(M74*100)&amp;"%"</f>
        <v xml:space="preserve"> ☞부가가치세 : (공급가액)의 10%</v>
      </c>
      <c r="K73" s="17"/>
      <c r="L73" s="88"/>
      <c r="M73" s="17"/>
      <c r="N73" s="152"/>
      <c r="O73" s="85"/>
      <c r="P73" s="89"/>
    </row>
    <row r="74" spans="1:16" ht="30" customHeight="1">
      <c r="A74" s="3">
        <v>1</v>
      </c>
      <c r="B74" s="240"/>
      <c r="C74" s="211"/>
      <c r="D74" s="211"/>
      <c r="E74" s="211"/>
      <c r="F74" s="213"/>
      <c r="G74" s="215"/>
      <c r="H74" s="207"/>
      <c r="I74" s="66">
        <f>O74</f>
        <v>0</v>
      </c>
      <c r="J74" s="162"/>
      <c r="K74" s="26">
        <f>I72</f>
        <v>0</v>
      </c>
      <c r="L74" s="166" t="s">
        <v>157</v>
      </c>
      <c r="M74" s="90">
        <v>0.1</v>
      </c>
      <c r="N74" s="171" t="s">
        <v>158</v>
      </c>
      <c r="O74" s="91">
        <f>INT(K74*M74)</f>
        <v>0</v>
      </c>
      <c r="P74" s="29"/>
    </row>
    <row r="75" spans="1:16" ht="60" customHeight="1">
      <c r="A75" s="3">
        <v>1</v>
      </c>
      <c r="B75" s="281" t="s">
        <v>190</v>
      </c>
      <c r="C75" s="282"/>
      <c r="D75" s="282"/>
      <c r="E75" s="282"/>
      <c r="F75" s="30"/>
      <c r="G75" s="12"/>
      <c r="H75" s="30"/>
      <c r="I75" s="14">
        <f>I72+I74</f>
        <v>0</v>
      </c>
      <c r="J75" s="93"/>
      <c r="K75" s="94"/>
      <c r="L75" s="94"/>
      <c r="M75" s="94"/>
      <c r="N75" s="94"/>
      <c r="O75" s="94"/>
      <c r="P75" s="95"/>
    </row>
    <row r="76" spans="1:16" ht="60" customHeight="1">
      <c r="A76" s="3">
        <v>1</v>
      </c>
      <c r="B76" s="281" t="s">
        <v>191</v>
      </c>
      <c r="C76" s="282"/>
      <c r="D76" s="282"/>
      <c r="E76" s="282"/>
      <c r="F76" s="30"/>
      <c r="G76" s="12"/>
      <c r="H76" s="30"/>
      <c r="I76" s="14">
        <f>ROUNDDOWN(I75,-3)</f>
        <v>0</v>
      </c>
      <c r="J76" s="197" t="s">
        <v>194</v>
      </c>
      <c r="K76" s="94"/>
      <c r="L76" s="94"/>
      <c r="M76" s="94"/>
      <c r="N76" s="94"/>
      <c r="O76" s="94"/>
      <c r="P76" s="95"/>
    </row>
  </sheetData>
  <mergeCells count="81"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C5:C8"/>
    <mergeCell ref="C9:C10"/>
    <mergeCell ref="C11:C12"/>
    <mergeCell ref="C21:C24"/>
    <mergeCell ref="C25:C26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70" fitToHeight="9999" orientation="landscape" r:id="rId1"/>
  <headerFooter>
    <oddHeader>&amp;C&amp;"HY헤드라인M,굵게"&amp;40설   계   서   용   지   (을지)</oddHeader>
  </headerFooter>
  <rowBreaks count="1" manualBreakCount="1">
    <brk id="65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2018-04-24T00:09:02Z</cp:lastPrinted>
  <dcterms:created xsi:type="dcterms:W3CDTF">2012-03-07T02:46:43Z</dcterms:created>
  <dcterms:modified xsi:type="dcterms:W3CDTF">2018-05-21T06:30:39Z</dcterms:modified>
</cp:coreProperties>
</file>