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105" windowWidth="14160" windowHeight="9795" tabRatio="865"/>
  </bookViews>
  <sheets>
    <sheet name="Sheet1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0_3_0Crite">#REF!</definedName>
    <definedName name="_11_3_0Crite">#REF!</definedName>
    <definedName name="_12_3_0Crite">#REF!</definedName>
    <definedName name="_21_3_0Criteria">#REF!</definedName>
    <definedName name="_22_3_0Criteria">#REF!</definedName>
    <definedName name="_23_3_0Criteria">#REF!</definedName>
    <definedName name="_24_3_0Criteria">#REF!</definedName>
    <definedName name="_25_3__Crite">#REF!</definedName>
    <definedName name="_26_3__Criteria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9_3_0Crite">#REF!</definedName>
    <definedName name="_LP1">'[1]부하(성남)'!#REF!</definedName>
    <definedName name="_LPB1">[2]부하계산서!#REF!</definedName>
    <definedName name="_LPK1">[2]부하계산서!#REF!</definedName>
    <definedName name="_LU1">'[1]부하(성남)'!#REF!</definedName>
    <definedName name="_LU2">'[1]부하(성남)'!#REF!</definedName>
    <definedName name="_LV01">'[1]부하(성남)'!#REF!</definedName>
    <definedName name="_UP1">[2]부하계산서!#REF!</definedName>
    <definedName name="_UP2">[2]부하계산서!#REF!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[3]대치판정!#REF!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'[4]조도계산서 (도서)'!$B$61:$E$68</definedName>
    <definedName name="LLL">#REF!</definedName>
    <definedName name="LP1A">'[1]부하(성남)'!#REF!</definedName>
    <definedName name="LP1B">[2]부하계산서!#REF!</definedName>
    <definedName name="LP3A">'[1]부하(성남)'!#REF!</definedName>
    <definedName name="LPB">'[1]부하(성남)'!#REF!</definedName>
    <definedName name="LPBA">[2]부하계산서!#REF!</definedName>
    <definedName name="LPKA">[2]부하계산서!#REF!</definedName>
    <definedName name="LPKB">[2]부하계산서!#REF!</definedName>
    <definedName name="LPM">[2]부하계산서!#REF!</definedName>
    <definedName name="LPMA">[2]부하계산서!#REF!</definedName>
    <definedName name="LPO">[2]부하계산서!#REF!</definedName>
    <definedName name="LPOA">[2]부하계산서!#REF!</definedName>
    <definedName name="LV02A">[2]부하계산서!#REF!</definedName>
    <definedName name="LV02B">[2]부하계산서!#REF!</definedName>
    <definedName name="LV04A">[2]부하계산서!#REF!</definedName>
    <definedName name="LV04B">[2]부하계산서!#REF!</definedName>
    <definedName name="Macro10">[5]!Macro10</definedName>
    <definedName name="Macro12">[5]!Macro12</definedName>
    <definedName name="Macro13">[5]!Macro13</definedName>
    <definedName name="Macro14">[5]!Macro14</definedName>
    <definedName name="Macro2">[5]!Macro2</definedName>
    <definedName name="Macro5">[5]!Macro5</definedName>
    <definedName name="Macro6">[5]!Macro6</definedName>
    <definedName name="Macro7">[5]!Macro7</definedName>
    <definedName name="Macro8">[5]!Macro8</definedName>
    <definedName name="Macro9">[5]!Macro9</definedName>
    <definedName name="MCCEA">[2]부하계산서!#REF!</definedName>
    <definedName name="MCCEB">[2]부하계산서!#REF!</definedName>
    <definedName name="MCCF">[2]부하계산서!#REF!</definedName>
    <definedName name="MCCN">'[1]부하(성남)'!#REF!</definedName>
    <definedName name="MCCP">[2]부하계산서!#REF!</definedName>
    <definedName name="MCCS">[2]부하계산서!#REF!</definedName>
    <definedName name="MONEY">#REF!,#REF!</definedName>
    <definedName name="NI">[6]노임!$A$1:$B$65536</definedName>
    <definedName name="NOIM">[6]노임!$A$1:$B$17</definedName>
    <definedName name="PB">'[1]부하(성남)'!#REF!</definedName>
    <definedName name="PNLW10">[2]부하계산서!#REF!</definedName>
    <definedName name="PNLW8">[2]부하계산서!#REF!</definedName>
    <definedName name="PP">'[1]부하(성남)'!#REF!</definedName>
    <definedName name="PRINT_TITEL">#REF!</definedName>
    <definedName name="PRINT_TITLE">#REF!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[3]대치판정!#REF!</definedName>
    <definedName name="UNITA">[2]부하계산서!#REF!</definedName>
    <definedName name="UNITAA">[2]부하계산서!#REF!</definedName>
    <definedName name="UNITB">[2]부하계산서!#REF!</definedName>
    <definedName name="UNITBB">[2]부하계산서!#REF!</definedName>
    <definedName name="UNITC">[2]부하계산서!#REF!</definedName>
    <definedName name="UNITC1">[2]부하계산서!#REF!</definedName>
    <definedName name="UNITCA">[2]부하계산서!#REF!</definedName>
    <definedName name="UNITD">[2]부하계산서!#REF!</definedName>
    <definedName name="UNITDA">[2]부하계산서!#REF!</definedName>
    <definedName name="UPSR">[2]부하계산서!#REF!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[7]!Macro13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니여">#REF!,#REF!</definedName>
    <definedName name="단가">#REF!</definedName>
    <definedName name="단가비교표">#REF!,#REF!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'[8]공사예산하조서(O.K)'!#REF!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[9]내역서!$A$1:$IV$4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[10]단가대비표!$A$3:$L$66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[3]대치판정!#REF!</definedName>
    <definedName name="ㅣㅣㅣㅣㅣ">#REF!</definedName>
  </definedNames>
  <calcPr calcId="124519"/>
</workbook>
</file>

<file path=xl/calcChain.xml><?xml version="1.0" encoding="utf-8"?>
<calcChain xmlns="http://schemas.openxmlformats.org/spreadsheetml/2006/main">
  <c r="F41" i="33"/>
  <c r="D41"/>
  <c r="D40"/>
  <c r="D36"/>
  <c r="K35"/>
  <c r="D35"/>
  <c r="K31"/>
  <c r="D31"/>
  <c r="K30"/>
  <c r="D30"/>
  <c r="D29"/>
  <c r="K25"/>
  <c r="D21"/>
  <c r="D20"/>
  <c r="D19"/>
  <c r="D15"/>
  <c r="D14"/>
  <c r="D10"/>
  <c r="D9"/>
  <c r="D8"/>
  <c r="D7"/>
  <c r="D6"/>
  <c r="F29" l="1"/>
  <c r="L29" s="1"/>
  <c r="H6"/>
  <c r="H9"/>
  <c r="J8"/>
  <c r="J15"/>
  <c r="H19"/>
  <c r="J21"/>
  <c r="F6"/>
  <c r="K8"/>
  <c r="K14"/>
  <c r="J25"/>
  <c r="J26" s="1"/>
  <c r="F35"/>
  <c r="L35" s="1"/>
  <c r="F36"/>
  <c r="L36" s="1"/>
  <c r="J41"/>
  <c r="J9"/>
  <c r="H15"/>
  <c r="J6"/>
  <c r="H8"/>
  <c r="H10"/>
  <c r="H14"/>
  <c r="H16" s="1"/>
  <c r="K21"/>
  <c r="F31"/>
  <c r="L31" s="1"/>
  <c r="K15"/>
  <c r="F9"/>
  <c r="J19"/>
  <c r="J7"/>
  <c r="K9"/>
  <c r="J10"/>
  <c r="F15"/>
  <c r="K20"/>
  <c r="J40"/>
  <c r="F19"/>
  <c r="H20"/>
  <c r="K36"/>
  <c r="K41"/>
  <c r="K7"/>
  <c r="F8"/>
  <c r="F10"/>
  <c r="K19"/>
  <c r="J20"/>
  <c r="H21"/>
  <c r="F30"/>
  <c r="L30" s="1"/>
  <c r="K40"/>
  <c r="H7"/>
  <c r="K6"/>
  <c r="F7"/>
  <c r="K10"/>
  <c r="F14"/>
  <c r="J14"/>
  <c r="K29"/>
  <c r="F20"/>
  <c r="H41"/>
  <c r="H40"/>
  <c r="F21"/>
  <c r="F40"/>
  <c r="L32" l="1"/>
  <c r="L6"/>
  <c r="F32"/>
  <c r="L9"/>
  <c r="J22"/>
  <c r="L15"/>
  <c r="L19"/>
  <c r="L8"/>
  <c r="L25"/>
  <c r="L26" s="1"/>
  <c r="J16"/>
  <c r="L20"/>
  <c r="H22"/>
  <c r="J11"/>
  <c r="L10"/>
  <c r="L11" s="1"/>
  <c r="J42"/>
  <c r="L37"/>
  <c r="L41"/>
  <c r="F37"/>
  <c r="H42"/>
  <c r="L7"/>
  <c r="L21"/>
  <c r="H11"/>
  <c r="F42"/>
  <c r="L40"/>
  <c r="L14"/>
  <c r="F16"/>
  <c r="F11"/>
  <c r="F22"/>
  <c r="L22" l="1"/>
  <c r="L42"/>
  <c r="L16"/>
</calcChain>
</file>

<file path=xl/sharedStrings.xml><?xml version="1.0" encoding="utf-8"?>
<sst xmlns="http://schemas.openxmlformats.org/spreadsheetml/2006/main" count="98" uniqueCount="74">
  <si>
    <t>금  액</t>
  </si>
  <si>
    <t>설    계    내    역    서</t>
    <phoneticPr fontId="2" type="noConversion"/>
  </si>
  <si>
    <t>품      명</t>
  </si>
  <si>
    <t>규      격</t>
  </si>
  <si>
    <t>단위</t>
  </si>
  <si>
    <t>수  량</t>
  </si>
  <si>
    <t>재  료  비</t>
  </si>
  <si>
    <t>노  무  비</t>
  </si>
  <si>
    <t>경      비</t>
  </si>
  <si>
    <t>합      계</t>
  </si>
  <si>
    <t>비고</t>
  </si>
  <si>
    <t>단  가</t>
  </si>
  <si>
    <t>■ 철거공사</t>
  </si>
  <si>
    <t>1. 콘크리트 구조물 철거</t>
    <phoneticPr fontId="2" type="noConversion"/>
  </si>
  <si>
    <t>대형장비(10m이하)</t>
    <phoneticPr fontId="2" type="noConversion"/>
  </si>
  <si>
    <t>㎥</t>
    <phoneticPr fontId="2" type="noConversion"/>
  </si>
  <si>
    <t>[일위1호표]</t>
    <phoneticPr fontId="2" type="noConversion"/>
  </si>
  <si>
    <t>2. 철골 구조물 철거(해체)</t>
    <phoneticPr fontId="2" type="noConversion"/>
  </si>
  <si>
    <t>강재</t>
    <phoneticPr fontId="2" type="noConversion"/>
  </si>
  <si>
    <t>ton</t>
    <phoneticPr fontId="2" type="noConversion"/>
  </si>
  <si>
    <t>[일위3호표]</t>
    <phoneticPr fontId="2" type="noConversion"/>
  </si>
  <si>
    <t>스텐레스</t>
    <phoneticPr fontId="2" type="noConversion"/>
  </si>
  <si>
    <t>3. 철골 구조물 철거(뒷정리)</t>
    <phoneticPr fontId="2" type="noConversion"/>
  </si>
  <si>
    <t>[일위4호표]</t>
  </si>
  <si>
    <t>4. 철골 구조물 철거(아세텔렌)</t>
    <phoneticPr fontId="2" type="noConversion"/>
  </si>
  <si>
    <t>[일위5호표]</t>
  </si>
  <si>
    <t>소  계</t>
    <phoneticPr fontId="2" type="noConversion"/>
  </si>
  <si>
    <t>■ 토공사</t>
    <phoneticPr fontId="2" type="noConversion"/>
  </si>
  <si>
    <t>1. 터파기</t>
    <phoneticPr fontId="2" type="noConversion"/>
  </si>
  <si>
    <t>굴삭기0.6㎥</t>
    <phoneticPr fontId="2" type="noConversion"/>
  </si>
  <si>
    <t>[단산2호표]</t>
    <phoneticPr fontId="2" type="noConversion"/>
  </si>
  <si>
    <t>2. 혼합쇄석 부설 및 다짐</t>
    <phoneticPr fontId="2" type="noConversion"/>
  </si>
  <si>
    <t>굴삭기0.6㎥ + 진동롤러4ton</t>
    <phoneticPr fontId="2" type="noConversion"/>
  </si>
  <si>
    <t>[단산3호표]</t>
    <phoneticPr fontId="2" type="noConversion"/>
  </si>
  <si>
    <t>■ 철근콘크리트공사</t>
    <phoneticPr fontId="2" type="noConversion"/>
  </si>
  <si>
    <t>1. 철근가공 및 배근</t>
    <phoneticPr fontId="2" type="noConversion"/>
  </si>
  <si>
    <t>D16</t>
    <phoneticPr fontId="2" type="noConversion"/>
  </si>
  <si>
    <t>[일위8호표]</t>
    <phoneticPr fontId="2" type="noConversion"/>
  </si>
  <si>
    <t>2. 거푸집설치</t>
    <phoneticPr fontId="2" type="noConversion"/>
  </si>
  <si>
    <t>간단, 7m이하</t>
    <phoneticPr fontId="2" type="noConversion"/>
  </si>
  <si>
    <t>㎡</t>
    <phoneticPr fontId="2" type="noConversion"/>
  </si>
  <si>
    <t>[일위7호표]</t>
    <phoneticPr fontId="2" type="noConversion"/>
  </si>
  <si>
    <t>3. 레미콘타설(펌프차)</t>
    <phoneticPr fontId="2" type="noConversion"/>
  </si>
  <si>
    <t>32m, 80~95㎥/h</t>
  </si>
  <si>
    <t>[단산6호표]</t>
    <phoneticPr fontId="2" type="noConversion"/>
  </si>
  <si>
    <t>■ 장비</t>
    <phoneticPr fontId="2" type="noConversion"/>
  </si>
  <si>
    <t>1. 크레인</t>
    <phoneticPr fontId="2" type="noConversion"/>
  </si>
  <si>
    <t>타이어 10ton</t>
    <phoneticPr fontId="2" type="noConversion"/>
  </si>
  <si>
    <t>hr</t>
    <phoneticPr fontId="2" type="noConversion"/>
  </si>
  <si>
    <t>[기계경비8]</t>
    <phoneticPr fontId="2" type="noConversion"/>
  </si>
  <si>
    <t>소  계</t>
    <phoneticPr fontId="2" type="noConversion"/>
  </si>
  <si>
    <t>■ 사급자재</t>
    <phoneticPr fontId="2" type="noConversion"/>
  </si>
  <si>
    <t>1. 혼합쇄석</t>
    <phoneticPr fontId="2" type="noConversion"/>
  </si>
  <si>
    <t>40㎜</t>
    <phoneticPr fontId="2" type="noConversion"/>
  </si>
  <si>
    <t>㎥</t>
    <phoneticPr fontId="2" type="noConversion"/>
  </si>
  <si>
    <t>[자재단가12]</t>
    <phoneticPr fontId="2" type="noConversion"/>
  </si>
  <si>
    <t>2. 레미콘</t>
    <phoneticPr fontId="2" type="noConversion"/>
  </si>
  <si>
    <t>25-24-150</t>
    <phoneticPr fontId="2" type="noConversion"/>
  </si>
  <si>
    <t>[자재단가13]</t>
    <phoneticPr fontId="2" type="noConversion"/>
  </si>
  <si>
    <t>3. 이형철근(보통)</t>
    <phoneticPr fontId="2" type="noConversion"/>
  </si>
  <si>
    <t>D16</t>
    <phoneticPr fontId="2" type="noConversion"/>
  </si>
  <si>
    <t>ton</t>
    <phoneticPr fontId="2" type="noConversion"/>
  </si>
  <si>
    <t>[자재단가11]</t>
    <phoneticPr fontId="2" type="noConversion"/>
  </si>
  <si>
    <t>■ 고재처리</t>
    <phoneticPr fontId="2" type="noConversion"/>
  </si>
  <si>
    <t>1. 고철</t>
    <phoneticPr fontId="2" type="noConversion"/>
  </si>
  <si>
    <t>중량철</t>
    <phoneticPr fontId="2" type="noConversion"/>
  </si>
  <si>
    <t>㎏</t>
    <phoneticPr fontId="2" type="noConversion"/>
  </si>
  <si>
    <t>[자재단가14]</t>
    <phoneticPr fontId="2" type="noConversion"/>
  </si>
  <si>
    <t>2. 스텐레스</t>
    <phoneticPr fontId="2" type="noConversion"/>
  </si>
  <si>
    <t>[자재단가15]</t>
    <phoneticPr fontId="2" type="noConversion"/>
  </si>
  <si>
    <t>■ 폐기물 상차</t>
    <phoneticPr fontId="2" type="noConversion"/>
  </si>
  <si>
    <t>1. 폐콘크리트</t>
    <phoneticPr fontId="2" type="noConversion"/>
  </si>
  <si>
    <t>[단산7호표]</t>
    <phoneticPr fontId="2" type="noConversion"/>
  </si>
  <si>
    <t>2. 폐아스콘</t>
    <phoneticPr fontId="2" type="noConversion"/>
  </si>
</sst>
</file>

<file path=xl/styles.xml><?xml version="1.0" encoding="utf-8"?>
<styleSheet xmlns="http://schemas.openxmlformats.org/spreadsheetml/2006/main">
  <numFmts count="17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_ * #,##0_ ;_ * \-#,##0_ ;_ * &quot;-&quot;_ ;_ @_ 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97" formatCode="0.00_ "/>
    <numFmt numFmtId="198" formatCode="&quot;[제&quot;#,###&quot;호표]&quot;"/>
    <numFmt numFmtId="200" formatCode="0_ "/>
  </numFmts>
  <fonts count="4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Arial Narrow"/>
      <family val="2"/>
    </font>
    <font>
      <b/>
      <u/>
      <sz val="20"/>
      <name val="굴림"/>
      <family val="3"/>
      <charset val="129"/>
    </font>
    <font>
      <sz val="10"/>
      <name val="굴림"/>
      <family val="3"/>
      <charset val="129"/>
    </font>
    <font>
      <b/>
      <sz val="8"/>
      <name val="굴림"/>
      <family val="3"/>
      <charset val="129"/>
    </font>
    <font>
      <sz val="8"/>
      <name val="굴림"/>
      <family val="3"/>
      <charset val="129"/>
    </font>
    <font>
      <sz val="8"/>
      <color indexed="8"/>
      <name val="굴림"/>
      <family val="3"/>
      <charset val="129"/>
    </font>
    <font>
      <sz val="9"/>
      <color indexed="8"/>
      <name val="굴림체"/>
      <family val="3"/>
    </font>
    <font>
      <sz val="7"/>
      <name val="굴림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23">
    <xf numFmtId="0" fontId="0" fillId="0" borderId="0">
      <alignment vertical="center"/>
    </xf>
    <xf numFmtId="0" fontId="3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185" fontId="3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8" fillId="3" borderId="0" applyNumberFormat="0" applyBorder="0" applyAlignment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3" fillId="0" borderId="0"/>
    <xf numFmtId="176" fontId="10" fillId="0" borderId="3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184" fontId="34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5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4" fontId="33" fillId="0" borderId="0">
      <protection locked="0"/>
    </xf>
    <xf numFmtId="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" fillId="0" borderId="0"/>
    <xf numFmtId="0" fontId="22" fillId="20" borderId="10" applyNumberFormat="0" applyAlignment="0" applyProtection="0">
      <alignment vertical="center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186" fontId="3" fillId="0" borderId="0">
      <protection locked="0"/>
    </xf>
    <xf numFmtId="0" fontId="1" fillId="0" borderId="0"/>
    <xf numFmtId="0" fontId="1" fillId="0" borderId="0">
      <alignment vertical="center"/>
    </xf>
    <xf numFmtId="0" fontId="36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5" fillId="0" borderId="0"/>
    <xf numFmtId="0" fontId="3" fillId="0" borderId="0"/>
    <xf numFmtId="0" fontId="1" fillId="0" borderId="0"/>
    <xf numFmtId="0" fontId="3" fillId="0" borderId="3">
      <alignment vertical="center" wrapText="1"/>
    </xf>
    <xf numFmtId="0" fontId="33" fillId="0" borderId="11">
      <protection locked="0"/>
    </xf>
    <xf numFmtId="187" fontId="3" fillId="0" borderId="0">
      <protection locked="0"/>
    </xf>
    <xf numFmtId="188" fontId="3" fillId="0" borderId="0">
      <protection locked="0"/>
    </xf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7" fillId="0" borderId="0"/>
    <xf numFmtId="0" fontId="23" fillId="0" borderId="0"/>
    <xf numFmtId="0" fontId="37" fillId="0" borderId="0"/>
    <xf numFmtId="0" fontId="39" fillId="0" borderId="0" applyNumberFormat="0"/>
    <xf numFmtId="0" fontId="37" fillId="0" borderId="0"/>
    <xf numFmtId="0" fontId="23" fillId="0" borderId="0"/>
    <xf numFmtId="0" fontId="37" fillId="0" borderId="0"/>
    <xf numFmtId="0" fontId="23" fillId="0" borderId="0"/>
    <xf numFmtId="0" fontId="24" fillId="0" borderId="0"/>
    <xf numFmtId="178" fontId="25" fillId="0" borderId="0" applyFont="0" applyFill="0" applyBorder="0" applyAlignment="0" applyProtection="0"/>
    <xf numFmtId="181" fontId="1" fillId="0" borderId="0"/>
    <xf numFmtId="179" fontId="25" fillId="0" borderId="0" applyFont="0" applyFill="0" applyBorder="0" applyAlignment="0" applyProtection="0"/>
    <xf numFmtId="0" fontId="35" fillId="0" borderId="0" applyFont="0" applyFill="0" applyBorder="0" applyAlignment="0" applyProtection="0"/>
    <xf numFmtId="1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" fillId="0" borderId="0"/>
    <xf numFmtId="183" fontId="1" fillId="0" borderId="0"/>
    <xf numFmtId="38" fontId="26" fillId="24" borderId="0" applyNumberFormat="0" applyBorder="0" applyAlignment="0" applyProtection="0"/>
    <xf numFmtId="0" fontId="27" fillId="0" borderId="0">
      <alignment horizontal="left"/>
    </xf>
    <xf numFmtId="0" fontId="28" fillId="0" borderId="12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NumberFormat="0" applyFill="0" applyBorder="0" applyAlignment="0" applyProtection="0"/>
    <xf numFmtId="10" fontId="26" fillId="24" borderId="14" applyNumberFormat="0" applyBorder="0" applyAlignment="0" applyProtection="0"/>
    <xf numFmtId="0" fontId="30" fillId="0" borderId="15"/>
    <xf numFmtId="182" fontId="3" fillId="0" borderId="0"/>
    <xf numFmtId="0" fontId="25" fillId="0" borderId="0"/>
    <xf numFmtId="10" fontId="25" fillId="0" borderId="0" applyFont="0" applyFill="0" applyBorder="0" applyAlignment="0" applyProtection="0"/>
    <xf numFmtId="0" fontId="30" fillId="0" borderId="0"/>
    <xf numFmtId="0" fontId="31" fillId="25" borderId="0">
      <alignment horizontal="centerContinuous"/>
    </xf>
    <xf numFmtId="9" fontId="4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1" fillId="0" borderId="0" xfId="0" applyFont="1" applyFill="1" applyAlignment="1">
      <alignment horizontal="center" vertical="center" shrinkToFit="1"/>
    </xf>
    <xf numFmtId="0" fontId="42" fillId="0" borderId="0" xfId="0" applyFont="1" applyFill="1" applyAlignment="1">
      <alignment vertical="center" shrinkToFit="1"/>
    </xf>
    <xf numFmtId="0" fontId="42" fillId="0" borderId="18" xfId="0" applyFont="1" applyFill="1" applyBorder="1" applyAlignment="1">
      <alignment horizontal="center" vertical="center" shrinkToFit="1"/>
    </xf>
    <xf numFmtId="0" fontId="42" fillId="0" borderId="17" xfId="0" applyFont="1" applyFill="1" applyBorder="1" applyAlignment="1">
      <alignment horizontal="center" vertical="center" shrinkToFit="1"/>
    </xf>
    <xf numFmtId="0" fontId="42" fillId="0" borderId="16" xfId="0" applyFont="1" applyFill="1" applyBorder="1" applyAlignment="1">
      <alignment horizontal="center" vertical="center" shrinkToFit="1"/>
    </xf>
    <xf numFmtId="0" fontId="42" fillId="0" borderId="19" xfId="0" applyFont="1" applyFill="1" applyBorder="1" applyAlignment="1">
      <alignment horizontal="center" vertical="center" shrinkToFit="1"/>
    </xf>
    <xf numFmtId="0" fontId="42" fillId="0" borderId="14" xfId="0" applyFont="1" applyFill="1" applyBorder="1" applyAlignment="1">
      <alignment horizontal="center" vertical="center" shrinkToFit="1"/>
    </xf>
    <xf numFmtId="0" fontId="43" fillId="26" borderId="14" xfId="0" applyFont="1" applyFill="1" applyBorder="1" applyAlignment="1">
      <alignment horizontal="left" vertical="center"/>
    </xf>
    <xf numFmtId="0" fontId="44" fillId="26" borderId="14" xfId="0" applyFont="1" applyFill="1" applyBorder="1" applyAlignment="1">
      <alignment horizontal="center" vertical="center" shrinkToFit="1"/>
    </xf>
    <xf numFmtId="0" fontId="44" fillId="26" borderId="14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vertical="center"/>
    </xf>
    <xf numFmtId="0" fontId="44" fillId="0" borderId="14" xfId="0" applyFont="1" applyFill="1" applyBorder="1" applyAlignment="1">
      <alignment horizontal="center" vertical="center" shrinkToFit="1"/>
    </xf>
    <xf numFmtId="0" fontId="44" fillId="0" borderId="14" xfId="0" applyFont="1" applyFill="1" applyBorder="1" applyAlignment="1">
      <alignment horizontal="center" vertical="center"/>
    </xf>
    <xf numFmtId="197" fontId="44" fillId="0" borderId="14" xfId="0" applyNumberFormat="1" applyFont="1" applyFill="1" applyBorder="1" applyAlignment="1">
      <alignment horizontal="center" vertical="center"/>
    </xf>
    <xf numFmtId="41" fontId="44" fillId="0" borderId="14" xfId="0" applyNumberFormat="1" applyFont="1" applyFill="1" applyBorder="1" applyAlignment="1">
      <alignment horizontal="right" vertical="center"/>
    </xf>
    <xf numFmtId="41" fontId="44" fillId="0" borderId="14" xfId="0" applyNumberFormat="1" applyFont="1" applyFill="1" applyBorder="1" applyAlignment="1">
      <alignment horizontal="center" vertical="center" shrinkToFit="1"/>
    </xf>
    <xf numFmtId="41" fontId="44" fillId="0" borderId="14" xfId="0" applyNumberFormat="1" applyFont="1" applyFill="1" applyBorder="1" applyAlignment="1">
      <alignment horizontal="right" vertical="center" shrinkToFit="1"/>
    </xf>
    <xf numFmtId="198" fontId="44" fillId="0" borderId="14" xfId="0" applyNumberFormat="1" applyFont="1" applyFill="1" applyBorder="1" applyAlignment="1">
      <alignment horizontal="center" vertical="center" shrinkToFit="1"/>
    </xf>
    <xf numFmtId="0" fontId="44" fillId="0" borderId="18" xfId="0" applyFont="1" applyFill="1" applyBorder="1" applyAlignment="1">
      <alignment horizontal="left" vertical="center"/>
    </xf>
    <xf numFmtId="0" fontId="44" fillId="0" borderId="18" xfId="0" applyFont="1" applyFill="1" applyBorder="1" applyAlignment="1">
      <alignment horizontal="center" vertical="center"/>
    </xf>
    <xf numFmtId="0" fontId="44" fillId="0" borderId="20" xfId="0" applyFont="1" applyFill="1" applyBorder="1" applyAlignment="1">
      <alignment horizontal="left" vertical="center"/>
    </xf>
    <xf numFmtId="0" fontId="44" fillId="0" borderId="14" xfId="0" applyFont="1" applyBorder="1" applyAlignment="1">
      <alignment horizontal="center" vertical="center" shrinkToFit="1"/>
    </xf>
    <xf numFmtId="0" fontId="43" fillId="0" borderId="14" xfId="0" applyFont="1" applyFill="1" applyBorder="1" applyAlignment="1">
      <alignment horizontal="center" vertical="center" shrinkToFit="1"/>
    </xf>
    <xf numFmtId="0" fontId="43" fillId="0" borderId="14" xfId="0" applyNumberFormat="1" applyFont="1" applyFill="1" applyBorder="1" applyAlignment="1">
      <alignment horizontal="center" vertical="center" shrinkToFit="1"/>
    </xf>
    <xf numFmtId="41" fontId="43" fillId="0" borderId="14" xfId="0" applyNumberFormat="1" applyFont="1" applyFill="1" applyBorder="1" applyAlignment="1">
      <alignment horizontal="right" vertical="center"/>
    </xf>
    <xf numFmtId="41" fontId="43" fillId="0" borderId="14" xfId="0" applyNumberFormat="1" applyFont="1" applyFill="1" applyBorder="1" applyAlignment="1">
      <alignment horizontal="right" vertical="center" shrinkToFit="1"/>
    </xf>
    <xf numFmtId="0" fontId="44" fillId="26" borderId="14" xfId="0" applyNumberFormat="1" applyFont="1" applyFill="1" applyBorder="1" applyAlignment="1">
      <alignment horizontal="center" vertical="center" shrinkToFit="1"/>
    </xf>
    <xf numFmtId="41" fontId="44" fillId="26" borderId="14" xfId="0" applyNumberFormat="1" applyFont="1" applyFill="1" applyBorder="1" applyAlignment="1">
      <alignment horizontal="right" vertical="center"/>
    </xf>
    <xf numFmtId="41" fontId="44" fillId="26" borderId="14" xfId="0" applyNumberFormat="1" applyFont="1" applyFill="1" applyBorder="1" applyAlignment="1">
      <alignment horizontal="right" vertical="center" shrinkToFit="1"/>
    </xf>
    <xf numFmtId="0" fontId="44" fillId="0" borderId="14" xfId="0" applyNumberFormat="1" applyFont="1" applyFill="1" applyBorder="1" applyAlignment="1">
      <alignment horizontal="center" vertical="center"/>
    </xf>
    <xf numFmtId="3" fontId="45" fillId="0" borderId="14" xfId="0" applyNumberFormat="1" applyFont="1" applyBorder="1" applyAlignment="1">
      <alignment horizontal="center" vertical="center" shrinkToFit="1"/>
    </xf>
    <xf numFmtId="0" fontId="44" fillId="0" borderId="14" xfId="0" applyNumberFormat="1" applyFont="1" applyFill="1" applyBorder="1" applyAlignment="1">
      <alignment horizontal="center" vertical="center" shrinkToFit="1"/>
    </xf>
    <xf numFmtId="0" fontId="43" fillId="26" borderId="14" xfId="0" applyFont="1" applyFill="1" applyBorder="1" applyAlignment="1">
      <alignment vertical="center"/>
    </xf>
    <xf numFmtId="0" fontId="43" fillId="26" borderId="14" xfId="0" applyFont="1" applyFill="1" applyBorder="1" applyAlignment="1">
      <alignment horizontal="center" vertical="center" shrinkToFit="1"/>
    </xf>
    <xf numFmtId="0" fontId="43" fillId="26" borderId="14" xfId="0" applyFont="1" applyFill="1" applyBorder="1" applyAlignment="1">
      <alignment horizontal="center" vertical="center"/>
    </xf>
    <xf numFmtId="41" fontId="43" fillId="26" borderId="14" xfId="0" applyNumberFormat="1" applyFont="1" applyFill="1" applyBorder="1" applyAlignment="1">
      <alignment horizontal="right" vertical="center" shrinkToFit="1"/>
    </xf>
    <xf numFmtId="41" fontId="43" fillId="26" borderId="14" xfId="0" applyNumberFormat="1" applyFont="1" applyFill="1" applyBorder="1" applyAlignment="1">
      <alignment horizontal="center" vertical="center" shrinkToFit="1"/>
    </xf>
    <xf numFmtId="198" fontId="43" fillId="26" borderId="14" xfId="0" applyNumberFormat="1" applyFont="1" applyFill="1" applyBorder="1" applyAlignment="1">
      <alignment horizontal="center" vertical="center" shrinkToFit="1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Border="1" applyAlignment="1">
      <alignment horizontal="center" vertical="center"/>
    </xf>
    <xf numFmtId="41" fontId="44" fillId="26" borderId="14" xfId="0" quotePrefix="1" applyNumberFormat="1" applyFont="1" applyFill="1" applyBorder="1" applyAlignment="1">
      <alignment vertical="center" shrinkToFit="1"/>
    </xf>
    <xf numFmtId="198" fontId="44" fillId="26" borderId="14" xfId="0" applyNumberFormat="1" applyFont="1" applyFill="1" applyBorder="1" applyAlignment="1">
      <alignment horizontal="center" vertical="center" shrinkToFit="1"/>
    </xf>
    <xf numFmtId="200" fontId="44" fillId="0" borderId="14" xfId="0" applyNumberFormat="1" applyFont="1" applyFill="1" applyBorder="1" applyAlignment="1">
      <alignment horizontal="center" vertical="center"/>
    </xf>
    <xf numFmtId="3" fontId="46" fillId="0" borderId="21" xfId="0" applyNumberFormat="1" applyFont="1" applyBorder="1" applyAlignment="1">
      <alignment horizontal="center" vertical="center"/>
    </xf>
    <xf numFmtId="0" fontId="47" fillId="0" borderId="14" xfId="0" applyFont="1" applyFill="1" applyBorder="1" applyAlignment="1">
      <alignment vertical="center"/>
    </xf>
    <xf numFmtId="0" fontId="47" fillId="0" borderId="14" xfId="0" applyFont="1" applyFill="1" applyBorder="1" applyAlignment="1">
      <alignment horizontal="center" vertical="center" shrinkToFit="1"/>
    </xf>
    <xf numFmtId="0" fontId="47" fillId="0" borderId="14" xfId="0" applyFont="1" applyFill="1" applyBorder="1" applyAlignment="1">
      <alignment horizontal="center" vertical="center"/>
    </xf>
    <xf numFmtId="0" fontId="47" fillId="0" borderId="14" xfId="0" applyFont="1" applyFill="1" applyBorder="1" applyAlignment="1">
      <alignment horizontal="right" vertical="center"/>
    </xf>
    <xf numFmtId="0" fontId="44" fillId="0" borderId="14" xfId="122" applyNumberFormat="1" applyFont="1" applyFill="1" applyBorder="1" applyAlignment="1">
      <alignment horizontal="center" vertical="center"/>
    </xf>
  </cellXfs>
  <cellStyles count="123">
    <cellStyle name="??&amp;O?&amp;H?_x0008_??_x0007__x0001__x0001_" xfId="1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AMT " xfId="80"/>
    <cellStyle name="ÅëÈ­ [0]_INQUIRY ¿µ¾÷ÃßÁø " xfId="81"/>
    <cellStyle name="AeE­ [0]_INQUIRY ¿μ¾÷AßAø " xfId="82"/>
    <cellStyle name="AeE­_AMT " xfId="83"/>
    <cellStyle name="ÅëÈ­_INQUIRY ¿µ¾÷ÃßÁø " xfId="84"/>
    <cellStyle name="AeE­_INQUIRY ¿μ¾÷AßAø " xfId="85"/>
    <cellStyle name="AÞ¸¶ [0]_AN°y(1.25) " xfId="86"/>
    <cellStyle name="ÄÞ¸¶ [0]_INQUIRY ¿µ¾÷ÃßÁø " xfId="87"/>
    <cellStyle name="AÞ¸¶ [0]_INQUIRY ¿μ¾÷AßAø " xfId="88"/>
    <cellStyle name="AÞ¸¶_AN°y(1.25) " xfId="89"/>
    <cellStyle name="ÄÞ¸¶_INQUIRY ¿µ¾÷ÃßÁø " xfId="90"/>
    <cellStyle name="AÞ¸¶_INQUIRY ¿μ¾÷AßAø " xfId="91"/>
    <cellStyle name="Ç¥ÁØ_¿µ¾÷ÇöÈ² " xfId="92"/>
    <cellStyle name="C￥AØ_¿μ¾÷CoE² " xfId="93"/>
    <cellStyle name="Ç¥ÁØ_0N-HANDLING " xfId="94"/>
    <cellStyle name="C￥AØ_¾c½A " xfId="95"/>
    <cellStyle name="Ç¥ÁØ_5-1±¤°í " xfId="96"/>
    <cellStyle name="C￥AØ_AN°y(1.25) " xfId="97"/>
    <cellStyle name="Ç¥ÁØ_Áý°èÇ¥(2¿ù) " xfId="98"/>
    <cellStyle name="C￥AØ_SOON1 " xfId="99"/>
    <cellStyle name="category" xfId="100"/>
    <cellStyle name="Comma [0]_ SG&amp;A Bridge " xfId="101"/>
    <cellStyle name="comma zerodec" xfId="102"/>
    <cellStyle name="Comma_ SG&amp;A Bridge " xfId="103"/>
    <cellStyle name="Curren?_x0012_퐀_x0017_?" xfId="104"/>
    <cellStyle name="Currency [0]_ SG&amp;A Bridge " xfId="105"/>
    <cellStyle name="Currency_ SG&amp;A Bridge " xfId="106"/>
    <cellStyle name="Currency1" xfId="107"/>
    <cellStyle name="Dollar (zero dec)" xfId="108"/>
    <cellStyle name="Grey" xfId="109"/>
    <cellStyle name="HEADER" xfId="110"/>
    <cellStyle name="Header1" xfId="111"/>
    <cellStyle name="Header2" xfId="112"/>
    <cellStyle name="Helv8_PFD4.XLS" xfId="113"/>
    <cellStyle name="Input [yellow]" xfId="114"/>
    <cellStyle name="Model" xfId="115"/>
    <cellStyle name="Normal - Style1" xfId="116"/>
    <cellStyle name="Normal_ SG&amp;A Bridge " xfId="117"/>
    <cellStyle name="Percent [2]" xfId="118"/>
    <cellStyle name="subhead" xfId="119"/>
    <cellStyle name="Title" xfId="120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21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122" builtinId="6"/>
    <cellStyle name="쉼표 [0] 2" xfId="45"/>
    <cellStyle name="쉼표 [0] 3" xfId="46"/>
    <cellStyle name="쉼표 [0] 4" xfId="47"/>
    <cellStyle name="스타일 1" xfId="48"/>
    <cellStyle name="연결된 셀" xfId="49" builtinId="24" customBuiltin="1"/>
    <cellStyle name="요약" xfId="50" builtinId="25" customBuiltin="1"/>
    <cellStyle name="입력" xfId="51" builtinId="20" customBuiltin="1"/>
    <cellStyle name="자리수" xfId="52"/>
    <cellStyle name="자리수0" xfId="53"/>
    <cellStyle name="제목" xfId="54" builtinId="15" customBuiltin="1"/>
    <cellStyle name="제목 1" xfId="55" builtinId="16" customBuiltin="1"/>
    <cellStyle name="제목 2" xfId="56" builtinId="17" customBuiltin="1"/>
    <cellStyle name="제목 3" xfId="57" builtinId="18" customBuiltin="1"/>
    <cellStyle name="제목 4" xfId="58" builtinId="19" customBuiltin="1"/>
    <cellStyle name="좋음" xfId="59" builtinId="26" customBuiltin="1"/>
    <cellStyle name="지정되지 않음" xfId="60"/>
    <cellStyle name="출력" xfId="61" builtinId="21" customBuiltin="1"/>
    <cellStyle name="콤마 [0]_ 견적기준 FLOW " xfId="62"/>
    <cellStyle name="콤마_ 견적기준 FLOW " xfId="63"/>
    <cellStyle name="통화 [0] 2" xfId="64"/>
    <cellStyle name="퍼센트" xfId="65"/>
    <cellStyle name="표준" xfId="0" builtinId="0"/>
    <cellStyle name="표준 2" xfId="66"/>
    <cellStyle name="표준 2 2" xfId="67"/>
    <cellStyle name="표준 2 2 2" xfId="68"/>
    <cellStyle name="표준 2 2_2011년건설폐기물운반단가(6월)" xfId="69"/>
    <cellStyle name="표준 2_2011설계기준철(상)" xfId="70"/>
    <cellStyle name="표준 3" xfId="71"/>
    <cellStyle name="표준 4" xfId="72"/>
    <cellStyle name="표준 5" xfId="73"/>
    <cellStyle name="표준 6" xfId="74"/>
    <cellStyle name="표준 7" xfId="75"/>
    <cellStyle name="표준1" xfId="76"/>
    <cellStyle name="합산" xfId="77"/>
    <cellStyle name="화폐기호" xfId="78"/>
    <cellStyle name="화폐기호0" xfId="79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84;&#49688;&#51200;&#51109;&#48512;&#51648;%20&#49444;&#44228;&#523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Nanum%20Technologies\SmartFlow%20OSE2\temp\08&#54224;&#44592;&#47932;\&#54224;&#50500;&#49828;&#53080;&#52376;&#47532;\2009\2009&#45380;%20&#54224;&#50500;&#49828;&#53080;%20&#45800;&#44032;(&#52376;&#47532;,&#50868;&#48152;)\2009&#45380;&#46020;%20&#54224;&#50500;&#49828;&#53080;&#52376;&#47532;&#45800;&#4403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원가계산서"/>
      <sheetName val="공종별 집계표"/>
      <sheetName val="내역서"/>
      <sheetName val="수량산출서"/>
      <sheetName val="단가산출서집계표"/>
      <sheetName val="단가산출"/>
      <sheetName val="일위대가 총괄표"/>
      <sheetName val="일위대가표"/>
      <sheetName val="기계경비 총괄표"/>
      <sheetName val="기계경비"/>
      <sheetName val="기계경비 적용기준"/>
      <sheetName val="노임"/>
      <sheetName val="자재단가"/>
    </sheetNames>
    <sheetDataSet>
      <sheetData sheetId="0"/>
      <sheetData sheetId="1"/>
      <sheetData sheetId="2"/>
      <sheetData sheetId="3"/>
      <sheetData sheetId="4">
        <row r="5">
          <cell r="D5">
            <v>50.02</v>
          </cell>
        </row>
        <row r="6">
          <cell r="D6">
            <v>2.2000000000000002</v>
          </cell>
        </row>
        <row r="7">
          <cell r="D7">
            <v>0.25</v>
          </cell>
        </row>
        <row r="8">
          <cell r="D8">
            <v>0.16</v>
          </cell>
        </row>
        <row r="9">
          <cell r="D9">
            <v>0.09</v>
          </cell>
        </row>
        <row r="10">
          <cell r="D10">
            <v>0.21</v>
          </cell>
        </row>
        <row r="11">
          <cell r="D11">
            <v>0.03</v>
          </cell>
        </row>
        <row r="12">
          <cell r="D12">
            <v>0.01</v>
          </cell>
        </row>
        <row r="13">
          <cell r="D13">
            <v>0.87</v>
          </cell>
        </row>
        <row r="14">
          <cell r="D14">
            <v>0.11</v>
          </cell>
        </row>
        <row r="15">
          <cell r="D15">
            <v>0.06</v>
          </cell>
        </row>
        <row r="16">
          <cell r="D16">
            <v>0.1</v>
          </cell>
        </row>
        <row r="17">
          <cell r="D17">
            <v>0.04</v>
          </cell>
        </row>
        <row r="18">
          <cell r="D18">
            <v>0.01</v>
          </cell>
        </row>
        <row r="19">
          <cell r="D19">
            <v>0.01</v>
          </cell>
        </row>
        <row r="20">
          <cell r="D20">
            <v>4.1499999999999995</v>
          </cell>
        </row>
        <row r="21">
          <cell r="D21">
            <v>4.1499999999999995</v>
          </cell>
        </row>
        <row r="25">
          <cell r="D25">
            <v>106.12</v>
          </cell>
        </row>
        <row r="26">
          <cell r="D26">
            <v>38.590000000000003</v>
          </cell>
        </row>
        <row r="27">
          <cell r="D27">
            <v>38.590000000000003</v>
          </cell>
        </row>
        <row r="30">
          <cell r="D30">
            <v>2.4500000000000002</v>
          </cell>
        </row>
        <row r="31">
          <cell r="D31">
            <v>34.200000000000003</v>
          </cell>
        </row>
        <row r="32">
          <cell r="D32">
            <v>87.75</v>
          </cell>
        </row>
        <row r="33">
          <cell r="D33">
            <v>87.75</v>
          </cell>
        </row>
        <row r="41">
          <cell r="D41">
            <v>50.02</v>
          </cell>
        </row>
        <row r="42">
          <cell r="D42">
            <v>95.668500000000023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일위단가"/>
      <sheetName val="XL4Poppy"/>
      <sheetName val="설계변경내역서"/>
      <sheetName val="공종"/>
      <sheetName val="날개벽수량표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workbookViewId="0">
      <selection activeCell="I20" sqref="I20"/>
    </sheetView>
  </sheetViews>
  <sheetFormatPr defaultRowHeight="13.5"/>
  <sheetData>
    <row r="1" spans="1:13" ht="25.5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4" t="s">
        <v>7</v>
      </c>
      <c r="H3" s="5"/>
      <c r="I3" s="4" t="s">
        <v>8</v>
      </c>
      <c r="J3" s="5"/>
      <c r="K3" s="4" t="s">
        <v>9</v>
      </c>
      <c r="L3" s="5"/>
      <c r="M3" s="3" t="s">
        <v>10</v>
      </c>
    </row>
    <row r="4" spans="1:13">
      <c r="A4" s="6"/>
      <c r="B4" s="6"/>
      <c r="C4" s="6"/>
      <c r="D4" s="6"/>
      <c r="E4" s="7" t="s">
        <v>11</v>
      </c>
      <c r="F4" s="7" t="s">
        <v>0</v>
      </c>
      <c r="G4" s="7" t="s">
        <v>11</v>
      </c>
      <c r="H4" s="7" t="s">
        <v>0</v>
      </c>
      <c r="I4" s="7" t="s">
        <v>11</v>
      </c>
      <c r="J4" s="7" t="s">
        <v>0</v>
      </c>
      <c r="K4" s="7" t="s">
        <v>11</v>
      </c>
      <c r="L4" s="7" t="s">
        <v>0</v>
      </c>
      <c r="M4" s="6"/>
    </row>
    <row r="5" spans="1:13">
      <c r="A5" s="8" t="s">
        <v>12</v>
      </c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11" t="s">
        <v>13</v>
      </c>
      <c r="B6" s="12" t="s">
        <v>14</v>
      </c>
      <c r="C6" s="13" t="s">
        <v>15</v>
      </c>
      <c r="D6" s="14">
        <f>ROUNDDOWN([11]수량산출서!D5,2)</f>
        <v>50.02</v>
      </c>
      <c r="E6" s="15"/>
      <c r="F6" s="16">
        <f>INT(E6*D6)</f>
        <v>0</v>
      </c>
      <c r="G6" s="15"/>
      <c r="H6" s="16">
        <f t="shared" ref="H6:H10" si="0">INT(G6*D6)</f>
        <v>0</v>
      </c>
      <c r="I6" s="15"/>
      <c r="J6" s="17">
        <f>INT(I6*D6)</f>
        <v>0</v>
      </c>
      <c r="K6" s="16">
        <f t="shared" ref="K6:L10" si="1">SUM(E6,G6,I6)</f>
        <v>0</v>
      </c>
      <c r="L6" s="16">
        <f t="shared" si="1"/>
        <v>0</v>
      </c>
      <c r="M6" s="18" t="s">
        <v>16</v>
      </c>
    </row>
    <row r="7" spans="1:13">
      <c r="A7" s="19" t="s">
        <v>17</v>
      </c>
      <c r="B7" s="12" t="s">
        <v>18</v>
      </c>
      <c r="C7" s="20" t="s">
        <v>19</v>
      </c>
      <c r="D7" s="14">
        <f>SUM([11]수량산출서!D6:D17)</f>
        <v>4.13</v>
      </c>
      <c r="E7" s="15"/>
      <c r="F7" s="16">
        <f>INT(E7*D7)</f>
        <v>0</v>
      </c>
      <c r="G7" s="15"/>
      <c r="H7" s="16">
        <f t="shared" si="0"/>
        <v>0</v>
      </c>
      <c r="I7" s="15"/>
      <c r="J7" s="17">
        <f>INT(I7*D7)</f>
        <v>0</v>
      </c>
      <c r="K7" s="16">
        <f t="shared" si="1"/>
        <v>0</v>
      </c>
      <c r="L7" s="16">
        <f t="shared" si="1"/>
        <v>0</v>
      </c>
      <c r="M7" s="18" t="s">
        <v>20</v>
      </c>
    </row>
    <row r="8" spans="1:13">
      <c r="A8" s="21"/>
      <c r="B8" s="12" t="s">
        <v>21</v>
      </c>
      <c r="C8" s="20" t="s">
        <v>19</v>
      </c>
      <c r="D8" s="14">
        <f>SUM([11]수량산출서!D18:D19)</f>
        <v>0.02</v>
      </c>
      <c r="E8" s="15"/>
      <c r="F8" s="16">
        <f t="shared" ref="F8:F10" si="2">INT(E8*D8)</f>
        <v>0</v>
      </c>
      <c r="G8" s="15"/>
      <c r="H8" s="16">
        <f t="shared" si="0"/>
        <v>0</v>
      </c>
      <c r="I8" s="15"/>
      <c r="J8" s="17">
        <f t="shared" ref="J8:J10" si="3">INT(I8*D8)</f>
        <v>0</v>
      </c>
      <c r="K8" s="16">
        <f t="shared" si="1"/>
        <v>0</v>
      </c>
      <c r="L8" s="16">
        <f t="shared" si="1"/>
        <v>0</v>
      </c>
      <c r="M8" s="18" t="s">
        <v>20</v>
      </c>
    </row>
    <row r="9" spans="1:13">
      <c r="A9" s="11" t="s">
        <v>22</v>
      </c>
      <c r="B9" s="12"/>
      <c r="C9" s="22" t="s">
        <v>19</v>
      </c>
      <c r="D9" s="14">
        <f>ROUNDDOWN([11]수량산출서!D20,2)</f>
        <v>4.1500000000000004</v>
      </c>
      <c r="E9" s="15"/>
      <c r="F9" s="16">
        <f t="shared" si="2"/>
        <v>0</v>
      </c>
      <c r="G9" s="15"/>
      <c r="H9" s="16">
        <f t="shared" si="0"/>
        <v>0</v>
      </c>
      <c r="I9" s="15"/>
      <c r="J9" s="17">
        <f t="shared" si="3"/>
        <v>0</v>
      </c>
      <c r="K9" s="16">
        <f t="shared" si="1"/>
        <v>0</v>
      </c>
      <c r="L9" s="16">
        <f t="shared" si="1"/>
        <v>0</v>
      </c>
      <c r="M9" s="18" t="s">
        <v>23</v>
      </c>
    </row>
    <row r="10" spans="1:13">
      <c r="A10" s="11" t="s">
        <v>24</v>
      </c>
      <c r="B10" s="12"/>
      <c r="C10" s="22" t="s">
        <v>19</v>
      </c>
      <c r="D10" s="14">
        <f>ROUNDDOWN([11]수량산출서!D21,2)</f>
        <v>4.1500000000000004</v>
      </c>
      <c r="E10" s="15"/>
      <c r="F10" s="16">
        <f t="shared" si="2"/>
        <v>0</v>
      </c>
      <c r="G10" s="15"/>
      <c r="H10" s="16">
        <f t="shared" si="0"/>
        <v>0</v>
      </c>
      <c r="I10" s="15"/>
      <c r="J10" s="17">
        <f t="shared" si="3"/>
        <v>0</v>
      </c>
      <c r="K10" s="16">
        <f t="shared" si="1"/>
        <v>0</v>
      </c>
      <c r="L10" s="16">
        <f t="shared" si="1"/>
        <v>0</v>
      </c>
      <c r="M10" s="18" t="s">
        <v>25</v>
      </c>
    </row>
    <row r="11" spans="1:13">
      <c r="A11" s="23" t="s">
        <v>26</v>
      </c>
      <c r="B11" s="23"/>
      <c r="C11" s="23"/>
      <c r="D11" s="24"/>
      <c r="E11" s="25"/>
      <c r="F11" s="26">
        <f>SUM(F6:F10)</f>
        <v>0</v>
      </c>
      <c r="G11" s="25"/>
      <c r="H11" s="26">
        <f>SUM(H6:H10)</f>
        <v>0</v>
      </c>
      <c r="I11" s="25"/>
      <c r="J11" s="26">
        <f>SUM(J6:J10)</f>
        <v>0</v>
      </c>
      <c r="K11" s="26"/>
      <c r="L11" s="26">
        <f>SUM(L6:L10)</f>
        <v>0</v>
      </c>
      <c r="M11" s="12"/>
    </row>
    <row r="12" spans="1:13">
      <c r="A12" s="23"/>
      <c r="B12" s="23"/>
      <c r="C12" s="23"/>
      <c r="D12" s="24"/>
      <c r="E12" s="25"/>
      <c r="F12" s="26"/>
      <c r="G12" s="25"/>
      <c r="H12" s="26"/>
      <c r="I12" s="25"/>
      <c r="J12" s="26"/>
      <c r="K12" s="26"/>
      <c r="L12" s="26"/>
      <c r="M12" s="23"/>
    </row>
    <row r="13" spans="1:13">
      <c r="A13" s="8" t="s">
        <v>27</v>
      </c>
      <c r="B13" s="9"/>
      <c r="C13" s="10"/>
      <c r="D13" s="27"/>
      <c r="E13" s="28"/>
      <c r="F13" s="29"/>
      <c r="G13" s="28"/>
      <c r="H13" s="29"/>
      <c r="I13" s="28"/>
      <c r="J13" s="29"/>
      <c r="K13" s="29"/>
      <c r="L13" s="29"/>
      <c r="M13" s="9"/>
    </row>
    <row r="14" spans="1:13">
      <c r="A14" s="11" t="s">
        <v>28</v>
      </c>
      <c r="B14" s="12" t="s">
        <v>29</v>
      </c>
      <c r="C14" s="13" t="s">
        <v>15</v>
      </c>
      <c r="D14" s="30">
        <f>ROUNDDOWN([11]수량산출서!D25,2)</f>
        <v>106.12</v>
      </c>
      <c r="E14" s="17"/>
      <c r="F14" s="16">
        <f>INT(E14*D14)</f>
        <v>0</v>
      </c>
      <c r="G14" s="17"/>
      <c r="H14" s="16">
        <f t="shared" ref="H14:H15" si="4">INT(G14*D14)</f>
        <v>0</v>
      </c>
      <c r="I14" s="17"/>
      <c r="J14" s="17">
        <f>INT(I14*D14)</f>
        <v>0</v>
      </c>
      <c r="K14" s="16">
        <f t="shared" ref="K14:L14" si="5">SUM(E14,G14,I14)</f>
        <v>0</v>
      </c>
      <c r="L14" s="16">
        <f t="shared" si="5"/>
        <v>0</v>
      </c>
      <c r="M14" s="18" t="s">
        <v>30</v>
      </c>
    </row>
    <row r="15" spans="1:13">
      <c r="A15" s="11" t="s">
        <v>31</v>
      </c>
      <c r="B15" s="12" t="s">
        <v>32</v>
      </c>
      <c r="C15" s="13" t="s">
        <v>15</v>
      </c>
      <c r="D15" s="30">
        <f>ROUNDDOWN([11]수량산출서!D26,2)</f>
        <v>38.590000000000003</v>
      </c>
      <c r="E15" s="17"/>
      <c r="F15" s="16">
        <f>INT(E15*D15)</f>
        <v>0</v>
      </c>
      <c r="G15" s="16"/>
      <c r="H15" s="16">
        <f t="shared" si="4"/>
        <v>0</v>
      </c>
      <c r="I15" s="16"/>
      <c r="J15" s="17">
        <f t="shared" ref="J15" si="6">INT(I15*D15)</f>
        <v>0</v>
      </c>
      <c r="K15" s="16">
        <f>SUM(E15,G15,I15)</f>
        <v>0</v>
      </c>
      <c r="L15" s="16">
        <f>SUM(F15,H15,J15)</f>
        <v>0</v>
      </c>
      <c r="M15" s="18" t="s">
        <v>33</v>
      </c>
    </row>
    <row r="16" spans="1:13">
      <c r="A16" s="23" t="s">
        <v>26</v>
      </c>
      <c r="B16" s="23"/>
      <c r="C16" s="23"/>
      <c r="D16" s="24"/>
      <c r="E16" s="25"/>
      <c r="F16" s="26">
        <f>SUM(F14:F15)</f>
        <v>0</v>
      </c>
      <c r="G16" s="25"/>
      <c r="H16" s="26">
        <f>SUM(H14:H15)</f>
        <v>0</v>
      </c>
      <c r="I16" s="25"/>
      <c r="J16" s="26">
        <f>SUM(J14:J15)</f>
        <v>0</v>
      </c>
      <c r="K16" s="26"/>
      <c r="L16" s="26">
        <f>SUM(L14:L15)</f>
        <v>0</v>
      </c>
      <c r="M16" s="12"/>
    </row>
    <row r="17" spans="1:13">
      <c r="A17" s="11"/>
      <c r="B17" s="12"/>
      <c r="C17" s="12"/>
      <c r="D17" s="32"/>
      <c r="E17" s="17"/>
      <c r="F17" s="16"/>
      <c r="G17" s="17"/>
      <c r="H17" s="16"/>
      <c r="I17" s="17"/>
      <c r="J17" s="17"/>
      <c r="K17" s="16"/>
      <c r="L17" s="16"/>
      <c r="M17" s="18"/>
    </row>
    <row r="18" spans="1:13">
      <c r="A18" s="33" t="s">
        <v>34</v>
      </c>
      <c r="B18" s="34"/>
      <c r="C18" s="34"/>
      <c r="D18" s="35"/>
      <c r="E18" s="36"/>
      <c r="F18" s="37"/>
      <c r="G18" s="36"/>
      <c r="H18" s="37"/>
      <c r="I18" s="36"/>
      <c r="J18" s="36"/>
      <c r="K18" s="37"/>
      <c r="L18" s="37"/>
      <c r="M18" s="38"/>
    </row>
    <row r="19" spans="1:13">
      <c r="A19" s="39" t="s">
        <v>35</v>
      </c>
      <c r="B19" s="12" t="s">
        <v>36</v>
      </c>
      <c r="C19" s="22" t="s">
        <v>19</v>
      </c>
      <c r="D19" s="40">
        <f>ROUNDDOWN([11]수량산출서!D30,2)</f>
        <v>2.4500000000000002</v>
      </c>
      <c r="E19" s="17"/>
      <c r="F19" s="16">
        <f>INT(E19*D19)</f>
        <v>0</v>
      </c>
      <c r="G19" s="17"/>
      <c r="H19" s="16">
        <f t="shared" ref="H19:H21" si="7">INT(G19*D19)</f>
        <v>0</v>
      </c>
      <c r="I19" s="17"/>
      <c r="J19" s="17">
        <f>INT(I19*D19)</f>
        <v>0</v>
      </c>
      <c r="K19" s="16">
        <f t="shared" ref="K19:L21" si="8">SUM(E19,G19,I19)</f>
        <v>0</v>
      </c>
      <c r="L19" s="16">
        <f t="shared" si="8"/>
        <v>0</v>
      </c>
      <c r="M19" s="18" t="s">
        <v>37</v>
      </c>
    </row>
    <row r="20" spans="1:13">
      <c r="A20" s="39" t="s">
        <v>38</v>
      </c>
      <c r="B20" s="12" t="s">
        <v>39</v>
      </c>
      <c r="C20" s="12" t="s">
        <v>40</v>
      </c>
      <c r="D20" s="40">
        <f>ROUNDDOWN([11]수량산출서!D31,2)</f>
        <v>34.200000000000003</v>
      </c>
      <c r="E20" s="17"/>
      <c r="F20" s="16">
        <f>INT(E20*D20)</f>
        <v>0</v>
      </c>
      <c r="G20" s="15"/>
      <c r="H20" s="16">
        <f t="shared" si="7"/>
        <v>0</v>
      </c>
      <c r="I20" s="15"/>
      <c r="J20" s="17">
        <f>INT(I20*D20)</f>
        <v>0</v>
      </c>
      <c r="K20" s="16">
        <f t="shared" si="8"/>
        <v>0</v>
      </c>
      <c r="L20" s="16">
        <f t="shared" si="8"/>
        <v>0</v>
      </c>
      <c r="M20" s="18" t="s">
        <v>41</v>
      </c>
    </row>
    <row r="21" spans="1:13">
      <c r="A21" s="39" t="s">
        <v>42</v>
      </c>
      <c r="B21" s="12" t="s">
        <v>43</v>
      </c>
      <c r="C21" s="22" t="s">
        <v>15</v>
      </c>
      <c r="D21" s="40">
        <f>ROUNDDOWN([11]수량산출서!D32,2)</f>
        <v>87.75</v>
      </c>
      <c r="E21" s="17"/>
      <c r="F21" s="16">
        <f>INT(E21*D21)</f>
        <v>0</v>
      </c>
      <c r="G21" s="15"/>
      <c r="H21" s="16">
        <f t="shared" si="7"/>
        <v>0</v>
      </c>
      <c r="I21" s="15"/>
      <c r="J21" s="17">
        <f>INT(I21*D21)</f>
        <v>0</v>
      </c>
      <c r="K21" s="16">
        <f t="shared" si="8"/>
        <v>0</v>
      </c>
      <c r="L21" s="16">
        <f t="shared" si="8"/>
        <v>0</v>
      </c>
      <c r="M21" s="18" t="s">
        <v>44</v>
      </c>
    </row>
    <row r="22" spans="1:13">
      <c r="A22" s="23" t="s">
        <v>26</v>
      </c>
      <c r="B22" s="23"/>
      <c r="C22" s="23"/>
      <c r="D22" s="24"/>
      <c r="E22" s="25"/>
      <c r="F22" s="26">
        <f>SUM(F19:F21)</f>
        <v>0</v>
      </c>
      <c r="G22" s="25"/>
      <c r="H22" s="26">
        <f>SUM(H19:H21)</f>
        <v>0</v>
      </c>
      <c r="I22" s="25"/>
      <c r="J22" s="26">
        <f>SUM(J19:J21)</f>
        <v>0</v>
      </c>
      <c r="K22" s="26"/>
      <c r="L22" s="26">
        <f>SUM(L19:L21)</f>
        <v>0</v>
      </c>
      <c r="M22" s="12"/>
    </row>
    <row r="23" spans="1:13">
      <c r="A23" s="23"/>
      <c r="B23" s="23"/>
      <c r="C23" s="23"/>
      <c r="D23" s="24"/>
      <c r="E23" s="25"/>
      <c r="F23" s="26"/>
      <c r="G23" s="25"/>
      <c r="H23" s="26"/>
      <c r="I23" s="25"/>
      <c r="J23" s="26"/>
      <c r="K23" s="26"/>
      <c r="L23" s="26"/>
      <c r="M23" s="12"/>
    </row>
    <row r="24" spans="1:13">
      <c r="A24" s="8" t="s">
        <v>45</v>
      </c>
      <c r="B24" s="9"/>
      <c r="C24" s="10"/>
      <c r="D24" s="27"/>
      <c r="E24" s="29"/>
      <c r="F24" s="41"/>
      <c r="G24" s="29"/>
      <c r="H24" s="41"/>
      <c r="I24" s="29"/>
      <c r="J24" s="29"/>
      <c r="K24" s="29"/>
      <c r="L24" s="29"/>
      <c r="M24" s="42"/>
    </row>
    <row r="25" spans="1:13">
      <c r="A25" s="39" t="s">
        <v>46</v>
      </c>
      <c r="B25" s="12" t="s">
        <v>47</v>
      </c>
      <c r="C25" s="22" t="s">
        <v>48</v>
      </c>
      <c r="D25" s="43">
        <v>8</v>
      </c>
      <c r="E25" s="17"/>
      <c r="F25" s="16"/>
      <c r="G25" s="17"/>
      <c r="H25" s="16"/>
      <c r="I25" s="17"/>
      <c r="J25" s="17">
        <f>INT(I25*D25)</f>
        <v>0</v>
      </c>
      <c r="K25" s="16">
        <f>SUM(E25,G25,I25)</f>
        <v>0</v>
      </c>
      <c r="L25" s="16">
        <f t="shared" ref="L25" si="9">SUM(F25,H25,J25)</f>
        <v>0</v>
      </c>
      <c r="M25" s="18" t="s">
        <v>49</v>
      </c>
    </row>
    <row r="26" spans="1:13">
      <c r="A26" s="23" t="s">
        <v>50</v>
      </c>
      <c r="B26" s="23"/>
      <c r="C26" s="23"/>
      <c r="D26" s="24"/>
      <c r="E26" s="25"/>
      <c r="F26" s="26"/>
      <c r="G26" s="25"/>
      <c r="H26" s="26"/>
      <c r="I26" s="25"/>
      <c r="J26" s="26">
        <f>SUM(J25)</f>
        <v>0</v>
      </c>
      <c r="K26" s="26"/>
      <c r="L26" s="26">
        <f>SUM(L23:L25)</f>
        <v>0</v>
      </c>
      <c r="M26" s="12"/>
    </row>
    <row r="27" spans="1:13">
      <c r="A27" s="39"/>
      <c r="B27" s="12"/>
      <c r="C27" s="22"/>
      <c r="D27" s="43"/>
      <c r="E27" s="17"/>
      <c r="F27" s="16"/>
      <c r="G27" s="17"/>
      <c r="H27" s="16"/>
      <c r="I27" s="17"/>
      <c r="J27" s="17"/>
      <c r="K27" s="16"/>
      <c r="L27" s="16"/>
      <c r="M27" s="18"/>
    </row>
    <row r="28" spans="1:13">
      <c r="A28" s="8" t="s">
        <v>51</v>
      </c>
      <c r="B28" s="9"/>
      <c r="C28" s="10"/>
      <c r="D28" s="27"/>
      <c r="E28" s="29"/>
      <c r="F28" s="41"/>
      <c r="G28" s="29"/>
      <c r="H28" s="41"/>
      <c r="I28" s="29"/>
      <c r="J28" s="29"/>
      <c r="K28" s="29"/>
      <c r="L28" s="29"/>
      <c r="M28" s="42"/>
    </row>
    <row r="29" spans="1:13">
      <c r="A29" s="39" t="s">
        <v>52</v>
      </c>
      <c r="B29" s="31" t="s">
        <v>53</v>
      </c>
      <c r="C29" s="13" t="s">
        <v>54</v>
      </c>
      <c r="D29" s="32">
        <f>ROUNDDOWN([11]수량산출서!D27,2)</f>
        <v>38.590000000000003</v>
      </c>
      <c r="E29" s="17"/>
      <c r="F29" s="16">
        <f>INT(E29*D29)</f>
        <v>0</v>
      </c>
      <c r="G29" s="17"/>
      <c r="H29" s="16"/>
      <c r="I29" s="17"/>
      <c r="J29" s="17"/>
      <c r="K29" s="16">
        <f>SUM(E29,G29,I29)</f>
        <v>0</v>
      </c>
      <c r="L29" s="16">
        <f t="shared" ref="L29:L31" si="10">SUM(F29,H29,J29)</f>
        <v>0</v>
      </c>
      <c r="M29" s="18" t="s">
        <v>55</v>
      </c>
    </row>
    <row r="30" spans="1:13">
      <c r="A30" s="39" t="s">
        <v>56</v>
      </c>
      <c r="B30" s="44" t="s">
        <v>57</v>
      </c>
      <c r="C30" s="13" t="s">
        <v>54</v>
      </c>
      <c r="D30" s="32">
        <f>ROUNDDOWN([11]수량산출서!D33,2)</f>
        <v>87.75</v>
      </c>
      <c r="E30" s="17"/>
      <c r="F30" s="16">
        <f>INT(E30*D30)</f>
        <v>0</v>
      </c>
      <c r="G30" s="17"/>
      <c r="H30" s="16"/>
      <c r="I30" s="17"/>
      <c r="J30" s="17"/>
      <c r="K30" s="16">
        <f>SUM(E30,G30,I30)</f>
        <v>0</v>
      </c>
      <c r="L30" s="16">
        <f t="shared" si="10"/>
        <v>0</v>
      </c>
      <c r="M30" s="18" t="s">
        <v>58</v>
      </c>
    </row>
    <row r="31" spans="1:13">
      <c r="A31" s="39" t="s">
        <v>59</v>
      </c>
      <c r="B31" s="12" t="s">
        <v>60</v>
      </c>
      <c r="C31" s="22" t="s">
        <v>61</v>
      </c>
      <c r="D31" s="32">
        <f>ROUNDDOWN([11]수량산출서!D30,2)</f>
        <v>2.4500000000000002</v>
      </c>
      <c r="E31" s="17"/>
      <c r="F31" s="16">
        <f>INT(E31*D31)</f>
        <v>0</v>
      </c>
      <c r="G31" s="17"/>
      <c r="H31" s="16"/>
      <c r="I31" s="17"/>
      <c r="J31" s="17"/>
      <c r="K31" s="16">
        <f>SUM(E31,G31,I31)</f>
        <v>0</v>
      </c>
      <c r="L31" s="16">
        <f t="shared" si="10"/>
        <v>0</v>
      </c>
      <c r="M31" s="18" t="s">
        <v>62</v>
      </c>
    </row>
    <row r="32" spans="1:13">
      <c r="A32" s="23" t="s">
        <v>50</v>
      </c>
      <c r="B32" s="23"/>
      <c r="C32" s="23"/>
      <c r="D32" s="24"/>
      <c r="E32" s="25"/>
      <c r="F32" s="26">
        <f>SUM(F29:F31)</f>
        <v>0</v>
      </c>
      <c r="G32" s="25"/>
      <c r="H32" s="26"/>
      <c r="I32" s="25"/>
      <c r="J32" s="26"/>
      <c r="K32" s="26"/>
      <c r="L32" s="26">
        <f>SUM(L29:L31)</f>
        <v>0</v>
      </c>
      <c r="M32" s="12"/>
    </row>
    <row r="33" spans="1:13">
      <c r="A33" s="45"/>
      <c r="B33" s="46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7"/>
    </row>
    <row r="34" spans="1:13">
      <c r="A34" s="8" t="s">
        <v>63</v>
      </c>
      <c r="B34" s="9"/>
      <c r="C34" s="10"/>
      <c r="D34" s="27"/>
      <c r="E34" s="28"/>
      <c r="F34" s="29"/>
      <c r="G34" s="28"/>
      <c r="H34" s="29"/>
      <c r="I34" s="28"/>
      <c r="J34" s="29"/>
      <c r="K34" s="29"/>
      <c r="L34" s="29"/>
      <c r="M34" s="9"/>
    </row>
    <row r="35" spans="1:13">
      <c r="A35" s="11" t="s">
        <v>64</v>
      </c>
      <c r="B35" s="12" t="s">
        <v>65</v>
      </c>
      <c r="C35" s="22" t="s">
        <v>66</v>
      </c>
      <c r="D35" s="49">
        <f>ROUNDDOWN(SUM([11]수량산출서!D6:D17)*1000,2)</f>
        <v>4130</v>
      </c>
      <c r="E35" s="16"/>
      <c r="F35" s="16">
        <f>INT(E35*D35)</f>
        <v>0</v>
      </c>
      <c r="G35" s="17"/>
      <c r="H35" s="16"/>
      <c r="I35" s="15"/>
      <c r="J35" s="17"/>
      <c r="K35" s="16">
        <f>SUM(E35,G35,I35)</f>
        <v>0</v>
      </c>
      <c r="L35" s="16">
        <f t="shared" ref="L35:L36" si="11">SUM(F35,H35,J35)</f>
        <v>0</v>
      </c>
      <c r="M35" s="18" t="s">
        <v>67</v>
      </c>
    </row>
    <row r="36" spans="1:13">
      <c r="A36" s="11" t="s">
        <v>68</v>
      </c>
      <c r="B36" s="12"/>
      <c r="C36" s="22" t="s">
        <v>66</v>
      </c>
      <c r="D36" s="30">
        <f>ROUNDDOWN(SUM([11]수량산출서!D18:D19)*1000,2)</f>
        <v>20</v>
      </c>
      <c r="E36" s="16"/>
      <c r="F36" s="16">
        <f>INT(E36*D36)</f>
        <v>0</v>
      </c>
      <c r="G36" s="17"/>
      <c r="H36" s="16"/>
      <c r="I36" s="15"/>
      <c r="J36" s="17"/>
      <c r="K36" s="16">
        <f>SUM(E36,G36,I36)</f>
        <v>0</v>
      </c>
      <c r="L36" s="16">
        <f t="shared" si="11"/>
        <v>0</v>
      </c>
      <c r="M36" s="18" t="s">
        <v>69</v>
      </c>
    </row>
    <row r="37" spans="1:13">
      <c r="A37" s="23" t="s">
        <v>50</v>
      </c>
      <c r="B37" s="23"/>
      <c r="C37" s="23"/>
      <c r="D37" s="24"/>
      <c r="E37" s="25"/>
      <c r="F37" s="26">
        <f>SUM(F35:F36)</f>
        <v>0</v>
      </c>
      <c r="G37" s="25"/>
      <c r="H37" s="26"/>
      <c r="I37" s="25"/>
      <c r="J37" s="26"/>
      <c r="K37" s="26"/>
      <c r="L37" s="26">
        <f>SUM(L35:L36)</f>
        <v>0</v>
      </c>
      <c r="M37" s="12"/>
    </row>
    <row r="38" spans="1:13">
      <c r="A38" s="45"/>
      <c r="B38" s="46"/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7"/>
    </row>
    <row r="39" spans="1:13">
      <c r="A39" s="8" t="s">
        <v>70</v>
      </c>
      <c r="B39" s="9"/>
      <c r="C39" s="10"/>
      <c r="D39" s="27"/>
      <c r="E39" s="28"/>
      <c r="F39" s="29"/>
      <c r="G39" s="28"/>
      <c r="H39" s="29"/>
      <c r="I39" s="28"/>
      <c r="J39" s="29"/>
      <c r="K39" s="29"/>
      <c r="L39" s="29"/>
      <c r="M39" s="9"/>
    </row>
    <row r="40" spans="1:13">
      <c r="A40" s="11" t="s">
        <v>71</v>
      </c>
      <c r="B40" s="12"/>
      <c r="C40" s="13" t="s">
        <v>54</v>
      </c>
      <c r="D40" s="49">
        <f>[11]수량산출서!D41</f>
        <v>50.02</v>
      </c>
      <c r="E40" s="17"/>
      <c r="F40" s="16">
        <f>INT(E40*D40)</f>
        <v>0</v>
      </c>
      <c r="G40" s="17"/>
      <c r="H40" s="16">
        <f t="shared" ref="H40:H41" si="12">INT(G40*D40)</f>
        <v>0</v>
      </c>
      <c r="I40" s="15"/>
      <c r="J40" s="17">
        <f>INT(I40*D40)</f>
        <v>0</v>
      </c>
      <c r="K40" s="16">
        <f t="shared" ref="K40:L41" si="13">SUM(E40,G40,I40)</f>
        <v>0</v>
      </c>
      <c r="L40" s="16">
        <f t="shared" si="13"/>
        <v>0</v>
      </c>
      <c r="M40" s="18" t="s">
        <v>72</v>
      </c>
    </row>
    <row r="41" spans="1:13">
      <c r="A41" s="11" t="s">
        <v>73</v>
      </c>
      <c r="B41" s="12"/>
      <c r="C41" s="13" t="s">
        <v>54</v>
      </c>
      <c r="D41" s="30">
        <f>[11]수량산출서!D42</f>
        <v>95.668500000000023</v>
      </c>
      <c r="E41" s="17"/>
      <c r="F41" s="16">
        <f>INT(E41*D41)</f>
        <v>0</v>
      </c>
      <c r="G41" s="17"/>
      <c r="H41" s="16">
        <f t="shared" si="12"/>
        <v>0</v>
      </c>
      <c r="I41" s="15"/>
      <c r="J41" s="17">
        <f>INT(I41*D41)</f>
        <v>0</v>
      </c>
      <c r="K41" s="16">
        <f t="shared" si="13"/>
        <v>0</v>
      </c>
      <c r="L41" s="16">
        <f t="shared" si="13"/>
        <v>0</v>
      </c>
      <c r="M41" s="18" t="s">
        <v>72</v>
      </c>
    </row>
    <row r="42" spans="1:13">
      <c r="A42" s="23" t="s">
        <v>50</v>
      </c>
      <c r="B42" s="23"/>
      <c r="C42" s="23"/>
      <c r="D42" s="24"/>
      <c r="E42" s="25"/>
      <c r="F42" s="26">
        <f>SUM(F38:F41)</f>
        <v>0</v>
      </c>
      <c r="G42" s="25"/>
      <c r="H42" s="26">
        <f>SUM(H38:H41)</f>
        <v>0</v>
      </c>
      <c r="I42" s="25"/>
      <c r="J42" s="26">
        <f>SUM(J38:J41)</f>
        <v>0</v>
      </c>
      <c r="K42" s="26"/>
      <c r="L42" s="26">
        <f>SUM(L40:L41)</f>
        <v>0</v>
      </c>
      <c r="M42" s="12"/>
    </row>
  </sheetData>
  <mergeCells count="11">
    <mergeCell ref="A7:A8"/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2017-09-12T08:31:44Z</cp:lastPrinted>
  <dcterms:created xsi:type="dcterms:W3CDTF">2012-02-01T06:45:17Z</dcterms:created>
  <dcterms:modified xsi:type="dcterms:W3CDTF">2017-10-27T05:53:51Z</dcterms:modified>
</cp:coreProperties>
</file>